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04.35.109\keikaku\○計画総括推進スタッフ（経済）\3.産業連関表\③分析関係（自前）\☆分析ツール（ひな形・ＨＰ公表）\★R509 HP更新前のチェックフォルダ\【公表用】20230907_H27とH23波及効果分析ツール確認\H23（マージン欄数式修正後）\"/>
    </mc:Choice>
  </mc:AlternateContent>
  <bookViews>
    <workbookView xWindow="4590" yWindow="0" windowWidth="18930" windowHeight="8360" activeTab="2"/>
  </bookViews>
  <sheets>
    <sheet name="01総括" sheetId="9" r:id="rId1"/>
    <sheet name="02フロー図" sheetId="10" r:id="rId2"/>
    <sheet name="10波及計算" sheetId="1" r:id="rId3"/>
    <sheet name="11取引基本表" sheetId="11" r:id="rId4"/>
    <sheet name="12投入係数表" sheetId="4" r:id="rId5"/>
    <sheet name="13逆行列係数表" sheetId="5" r:id="rId6"/>
    <sheet name="13消費性向" sheetId="12" r:id="rId7"/>
    <sheet name="20就業誘発係数" sheetId="7" r:id="rId8"/>
    <sheet name="30雇用誘発係数" sheetId="13" r:id="rId9"/>
  </sheets>
  <definedNames>
    <definedName name="_xlnm.Print_Area" localSheetId="0">'01総括'!$A$1:$AG$218</definedName>
    <definedName name="_xlnm.Print_Area" localSheetId="1">'02フロー図'!$A$1:$AG$84</definedName>
    <definedName name="_xlnm.Print_Area" localSheetId="2">'10波及計算'!$A$1:$AN$82</definedName>
    <definedName name="_xlnm.Print_Area" localSheetId="6">'13消費性向'!$A$1:$G$30</definedName>
    <definedName name="_xlnm.Print_Area" localSheetId="7">'20就業誘発係数'!$A$1:$D$69</definedName>
    <definedName name="_xlnm.Print_Area" localSheetId="8">'30雇用誘発係数'!$A$1:$D$69</definedName>
    <definedName name="_xlnm.Print_Titles" localSheetId="2">'10波及計算'!$A:$B,'10波及計算'!$3:$7</definedName>
    <definedName name="_xlnm.Print_Titles" localSheetId="3">'11取引基本表'!$A:$B,'11取引基本表'!$1:$5</definedName>
    <definedName name="_xlnm.Print_Titles" localSheetId="4">'12投入係数表'!$A:$B</definedName>
    <definedName name="_xlnm.Print_Titles" localSheetId="5">'13逆行列係数表'!$A:$B</definedName>
  </definedNames>
  <calcPr calcId="162913"/>
</workbook>
</file>

<file path=xl/calcChain.xml><?xml version="1.0" encoding="utf-8"?>
<calcChain xmlns="http://schemas.openxmlformats.org/spreadsheetml/2006/main">
  <c r="G70" i="1" l="1"/>
  <c r="F70" i="1"/>
  <c r="G69" i="1"/>
  <c r="F69" i="1"/>
  <c r="G68" i="1"/>
  <c r="F68" i="1"/>
  <c r="G67" i="1"/>
  <c r="F67" i="1"/>
  <c r="G66" i="1"/>
  <c r="F66" i="1"/>
  <c r="G65" i="1"/>
  <c r="F65" i="1"/>
  <c r="G64" i="1"/>
  <c r="F64" i="1"/>
  <c r="G63" i="1"/>
  <c r="F63" i="1"/>
  <c r="G62" i="1"/>
  <c r="F62" i="1"/>
  <c r="G61" i="1"/>
  <c r="F61" i="1"/>
  <c r="G60" i="1"/>
  <c r="F60" i="1"/>
  <c r="G59" i="1"/>
  <c r="F59" i="1"/>
  <c r="G58" i="1"/>
  <c r="F58" i="1"/>
  <c r="G57" i="1"/>
  <c r="F57" i="1"/>
  <c r="G56" i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40" i="1"/>
  <c r="F40" i="1"/>
  <c r="G39" i="1"/>
  <c r="F39" i="1"/>
  <c r="G38" i="1"/>
  <c r="F38" i="1"/>
  <c r="G37" i="1"/>
  <c r="F37" i="1"/>
  <c r="G36" i="1"/>
  <c r="F36" i="1"/>
  <c r="G35" i="1"/>
  <c r="F35" i="1"/>
  <c r="G34" i="1"/>
  <c r="F34" i="1"/>
  <c r="G33" i="1"/>
  <c r="F33" i="1"/>
  <c r="G32" i="1"/>
  <c r="F32" i="1"/>
  <c r="G31" i="1"/>
  <c r="F31" i="1"/>
  <c r="G30" i="1"/>
  <c r="F30" i="1"/>
  <c r="G29" i="1"/>
  <c r="F29" i="1"/>
  <c r="G28" i="1"/>
  <c r="F28" i="1"/>
  <c r="G27" i="1"/>
  <c r="F27" i="1"/>
  <c r="G26" i="1"/>
  <c r="F26" i="1"/>
  <c r="G25" i="1"/>
  <c r="F25" i="1"/>
  <c r="G24" i="1"/>
  <c r="F24" i="1"/>
  <c r="G23" i="1"/>
  <c r="F23" i="1"/>
  <c r="G22" i="1"/>
  <c r="F22" i="1"/>
  <c r="G21" i="1"/>
  <c r="F21" i="1"/>
  <c r="G20" i="1"/>
  <c r="F20" i="1"/>
  <c r="G19" i="1"/>
  <c r="F19" i="1"/>
  <c r="G18" i="1"/>
  <c r="F18" i="1"/>
  <c r="G17" i="1"/>
  <c r="F17" i="1"/>
  <c r="G16" i="1"/>
  <c r="F16" i="1"/>
  <c r="G15" i="1"/>
  <c r="F15" i="1"/>
  <c r="G14" i="1"/>
  <c r="F14" i="1"/>
  <c r="G13" i="1"/>
  <c r="F13" i="1"/>
  <c r="G12" i="1"/>
  <c r="F12" i="1"/>
  <c r="G11" i="1"/>
  <c r="F11" i="1"/>
  <c r="G10" i="1"/>
  <c r="F10" i="1"/>
  <c r="G9" i="1"/>
  <c r="F9" i="1"/>
  <c r="G8" i="1"/>
  <c r="F8" i="1"/>
  <c r="C27" i="12" l="1"/>
  <c r="B27" i="12"/>
  <c r="D26" i="12"/>
  <c r="D27" i="12" l="1"/>
  <c r="C68" i="13"/>
  <c r="D68" i="13" s="1"/>
  <c r="B67" i="13"/>
  <c r="B69" i="13" s="1"/>
  <c r="B70" i="13" s="1"/>
  <c r="C66" i="13"/>
  <c r="D66" i="13" s="1"/>
  <c r="C65" i="13"/>
  <c r="D65" i="13" s="1"/>
  <c r="C64" i="13"/>
  <c r="D64" i="13" s="1"/>
  <c r="C63" i="13"/>
  <c r="D63" i="13" s="1"/>
  <c r="C62" i="13"/>
  <c r="D62" i="13" s="1"/>
  <c r="D61" i="13"/>
  <c r="C61" i="13"/>
  <c r="C60" i="13"/>
  <c r="D60" i="13" s="1"/>
  <c r="D59" i="13"/>
  <c r="C59" i="13"/>
  <c r="C58" i="13"/>
  <c r="D58" i="13" s="1"/>
  <c r="D57" i="13"/>
  <c r="C57" i="13"/>
  <c r="C56" i="13"/>
  <c r="D56" i="13" s="1"/>
  <c r="C55" i="13"/>
  <c r="D55" i="13" s="1"/>
  <c r="C54" i="13"/>
  <c r="D54" i="13" s="1"/>
  <c r="D53" i="13"/>
  <c r="C53" i="13"/>
  <c r="C52" i="13"/>
  <c r="D52" i="13" s="1"/>
  <c r="C51" i="13"/>
  <c r="D51" i="13" s="1"/>
  <c r="C50" i="13"/>
  <c r="D50" i="13" s="1"/>
  <c r="C49" i="13"/>
  <c r="D49" i="13" s="1"/>
  <c r="C48" i="13"/>
  <c r="D48" i="13" s="1"/>
  <c r="C47" i="13"/>
  <c r="D47" i="13" s="1"/>
  <c r="C46" i="13"/>
  <c r="D46" i="13" s="1"/>
  <c r="D45" i="13"/>
  <c r="C45" i="13"/>
  <c r="C44" i="13"/>
  <c r="D44" i="13" s="1"/>
  <c r="D43" i="13"/>
  <c r="C43" i="13"/>
  <c r="C42" i="13"/>
  <c r="D42" i="13" s="1"/>
  <c r="D41" i="13"/>
  <c r="C41" i="13"/>
  <c r="C40" i="13"/>
  <c r="D40" i="13" s="1"/>
  <c r="C39" i="13"/>
  <c r="D39" i="13" s="1"/>
  <c r="C38" i="13"/>
  <c r="D38" i="13" s="1"/>
  <c r="C37" i="13"/>
  <c r="D37" i="13" s="1"/>
  <c r="C36" i="13"/>
  <c r="D36" i="13" s="1"/>
  <c r="C35" i="13"/>
  <c r="D35" i="13" s="1"/>
  <c r="C34" i="13"/>
  <c r="D34" i="13" s="1"/>
  <c r="C33" i="13"/>
  <c r="D33" i="13" s="1"/>
  <c r="C32" i="13"/>
  <c r="D32" i="13" s="1"/>
  <c r="C31" i="13"/>
  <c r="D31" i="13" s="1"/>
  <c r="C30" i="13"/>
  <c r="D30" i="13" s="1"/>
  <c r="D29" i="13"/>
  <c r="C29" i="13"/>
  <c r="C28" i="13"/>
  <c r="D28" i="13" s="1"/>
  <c r="D27" i="13"/>
  <c r="C27" i="13"/>
  <c r="C26" i="13"/>
  <c r="D26" i="13" s="1"/>
  <c r="C25" i="13"/>
  <c r="D25" i="13" s="1"/>
  <c r="C24" i="13"/>
  <c r="D24" i="13" s="1"/>
  <c r="C23" i="13"/>
  <c r="D23" i="13" s="1"/>
  <c r="C22" i="13"/>
  <c r="D22" i="13" s="1"/>
  <c r="C21" i="13"/>
  <c r="D21" i="13" s="1"/>
  <c r="C20" i="13"/>
  <c r="D20" i="13" s="1"/>
  <c r="C19" i="13"/>
  <c r="D19" i="13" s="1"/>
  <c r="C18" i="13"/>
  <c r="D18" i="13" s="1"/>
  <c r="C17" i="13"/>
  <c r="D17" i="13" s="1"/>
  <c r="C16" i="13"/>
  <c r="D16" i="13" s="1"/>
  <c r="C15" i="13"/>
  <c r="D15" i="13" s="1"/>
  <c r="C14" i="13"/>
  <c r="D14" i="13" s="1"/>
  <c r="D13" i="13"/>
  <c r="C13" i="13"/>
  <c r="C12" i="13"/>
  <c r="D12" i="13" s="1"/>
  <c r="D11" i="13"/>
  <c r="C11" i="13"/>
  <c r="C10" i="13"/>
  <c r="D10" i="13" s="1"/>
  <c r="C9" i="13"/>
  <c r="D9" i="13" s="1"/>
  <c r="C8" i="13"/>
  <c r="D8" i="13" s="1"/>
  <c r="C7" i="13"/>
  <c r="D7" i="13" s="1"/>
  <c r="C6" i="13"/>
  <c r="D6" i="13" s="1"/>
  <c r="C5" i="13"/>
  <c r="D5" i="13" s="1"/>
  <c r="C68" i="7"/>
  <c r="C66" i="7"/>
  <c r="C65" i="7"/>
  <c r="C64" i="7"/>
  <c r="D64" i="7" s="1"/>
  <c r="C63" i="7"/>
  <c r="D63" i="7" s="1"/>
  <c r="C62" i="7"/>
  <c r="D62" i="7" s="1"/>
  <c r="C61" i="7"/>
  <c r="C60" i="7"/>
  <c r="D60" i="7" s="1"/>
  <c r="C59" i="7"/>
  <c r="C58" i="7"/>
  <c r="D58" i="7" s="1"/>
  <c r="C57" i="7"/>
  <c r="D57" i="7" s="1"/>
  <c r="C56" i="7"/>
  <c r="D56" i="7" s="1"/>
  <c r="C55" i="7"/>
  <c r="D55" i="7" s="1"/>
  <c r="C54" i="7"/>
  <c r="D54" i="7" s="1"/>
  <c r="C53" i="7"/>
  <c r="C52" i="7"/>
  <c r="D52" i="7" s="1"/>
  <c r="C51" i="7"/>
  <c r="C50" i="7"/>
  <c r="C49" i="7"/>
  <c r="D49" i="7" s="1"/>
  <c r="C48" i="7"/>
  <c r="D48" i="7" s="1"/>
  <c r="C47" i="7"/>
  <c r="D47" i="7" s="1"/>
  <c r="C46" i="7"/>
  <c r="D46" i="7" s="1"/>
  <c r="C45" i="7"/>
  <c r="C44" i="7"/>
  <c r="D44" i="7" s="1"/>
  <c r="C43" i="7"/>
  <c r="C42" i="7"/>
  <c r="C41" i="7"/>
  <c r="C40" i="7"/>
  <c r="D40" i="7" s="1"/>
  <c r="C39" i="7"/>
  <c r="C38" i="7"/>
  <c r="D38" i="7" s="1"/>
  <c r="C37" i="7"/>
  <c r="C36" i="7"/>
  <c r="D36" i="7" s="1"/>
  <c r="C35" i="7"/>
  <c r="C34" i="7"/>
  <c r="C33" i="7"/>
  <c r="C32" i="7"/>
  <c r="D32" i="7" s="1"/>
  <c r="C31" i="7"/>
  <c r="D31" i="7" s="1"/>
  <c r="C30" i="7"/>
  <c r="D30" i="7" s="1"/>
  <c r="C29" i="7"/>
  <c r="C28" i="7"/>
  <c r="D28" i="7" s="1"/>
  <c r="C27" i="7"/>
  <c r="C26" i="7"/>
  <c r="D26" i="7" s="1"/>
  <c r="C25" i="7"/>
  <c r="D25" i="7" s="1"/>
  <c r="C24" i="7"/>
  <c r="D24" i="7" s="1"/>
  <c r="C23" i="7"/>
  <c r="D23" i="7" s="1"/>
  <c r="C22" i="7"/>
  <c r="D22" i="7" s="1"/>
  <c r="C21" i="7"/>
  <c r="C20" i="7"/>
  <c r="D20" i="7" s="1"/>
  <c r="C19" i="7"/>
  <c r="C18" i="7"/>
  <c r="C17" i="7"/>
  <c r="D17" i="7" s="1"/>
  <c r="C16" i="7"/>
  <c r="D16" i="7" s="1"/>
  <c r="C15" i="7"/>
  <c r="D15" i="7" s="1"/>
  <c r="C14" i="7"/>
  <c r="D14" i="7" s="1"/>
  <c r="C13" i="7"/>
  <c r="C12" i="7"/>
  <c r="D12" i="7" s="1"/>
  <c r="C11" i="7"/>
  <c r="C10" i="7"/>
  <c r="C9" i="7"/>
  <c r="C8" i="7"/>
  <c r="D8" i="7" s="1"/>
  <c r="C7" i="7"/>
  <c r="C6" i="7"/>
  <c r="D6" i="7" s="1"/>
  <c r="C5" i="7"/>
  <c r="D68" i="7"/>
  <c r="B67" i="7"/>
  <c r="B69" i="7" s="1"/>
  <c r="D66" i="7"/>
  <c r="D65" i="7"/>
  <c r="D61" i="7"/>
  <c r="D59" i="7"/>
  <c r="D53" i="7"/>
  <c r="D51" i="7"/>
  <c r="D50" i="7"/>
  <c r="D45" i="7"/>
  <c r="D43" i="7"/>
  <c r="D42" i="7"/>
  <c r="D41" i="7"/>
  <c r="D39" i="7"/>
  <c r="D37" i="7"/>
  <c r="D35" i="7"/>
  <c r="D34" i="7"/>
  <c r="D33" i="7"/>
  <c r="D29" i="7"/>
  <c r="D27" i="7"/>
  <c r="D21" i="7"/>
  <c r="D19" i="7"/>
  <c r="D18" i="7"/>
  <c r="D13" i="7"/>
  <c r="D11" i="7"/>
  <c r="D10" i="7"/>
  <c r="D9" i="7"/>
  <c r="D7" i="7"/>
  <c r="C67" i="13" l="1"/>
  <c r="C69" i="13" s="1"/>
  <c r="C70" i="13" s="1"/>
  <c r="C67" i="7"/>
  <c r="C69" i="7" s="1"/>
  <c r="C70" i="7" s="1"/>
  <c r="B70" i="7"/>
  <c r="D5" i="7"/>
  <c r="C103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D69" i="13" l="1"/>
  <c r="D67" i="13"/>
  <c r="D67" i="7"/>
  <c r="D69" i="7"/>
  <c r="C102" i="1"/>
  <c r="Y63" i="1"/>
  <c r="Y47" i="1"/>
  <c r="Y43" i="1"/>
  <c r="Y31" i="1"/>
  <c r="Y15" i="1"/>
  <c r="P70" i="1"/>
  <c r="Y70" i="1" s="1"/>
  <c r="P69" i="1"/>
  <c r="Y69" i="1" s="1"/>
  <c r="P68" i="1"/>
  <c r="Y68" i="1" s="1"/>
  <c r="P67" i="1"/>
  <c r="Y67" i="1" s="1"/>
  <c r="P66" i="1"/>
  <c r="Y66" i="1" s="1"/>
  <c r="P65" i="1"/>
  <c r="Y65" i="1" s="1"/>
  <c r="P64" i="1"/>
  <c r="Y64" i="1" s="1"/>
  <c r="P63" i="1"/>
  <c r="P62" i="1"/>
  <c r="Y62" i="1" s="1"/>
  <c r="P61" i="1"/>
  <c r="Y61" i="1" s="1"/>
  <c r="P60" i="1"/>
  <c r="Y60" i="1" s="1"/>
  <c r="P59" i="1"/>
  <c r="Y59" i="1" s="1"/>
  <c r="P58" i="1"/>
  <c r="Y58" i="1" s="1"/>
  <c r="P57" i="1"/>
  <c r="Y57" i="1" s="1"/>
  <c r="P56" i="1"/>
  <c r="Y56" i="1" s="1"/>
  <c r="P55" i="1"/>
  <c r="Y55" i="1" s="1"/>
  <c r="P54" i="1"/>
  <c r="Y54" i="1" s="1"/>
  <c r="P53" i="1"/>
  <c r="Y53" i="1" s="1"/>
  <c r="P52" i="1"/>
  <c r="Y52" i="1" s="1"/>
  <c r="P51" i="1"/>
  <c r="Y51" i="1" s="1"/>
  <c r="P50" i="1"/>
  <c r="Y50" i="1" s="1"/>
  <c r="P49" i="1"/>
  <c r="Y49" i="1" s="1"/>
  <c r="P48" i="1"/>
  <c r="Y48" i="1" s="1"/>
  <c r="P47" i="1"/>
  <c r="P46" i="1"/>
  <c r="Y46" i="1" s="1"/>
  <c r="P45" i="1"/>
  <c r="Y45" i="1" s="1"/>
  <c r="P44" i="1"/>
  <c r="Y44" i="1" s="1"/>
  <c r="P43" i="1"/>
  <c r="P42" i="1"/>
  <c r="Y42" i="1" s="1"/>
  <c r="P41" i="1"/>
  <c r="Y41" i="1" s="1"/>
  <c r="P40" i="1"/>
  <c r="Y40" i="1" s="1"/>
  <c r="P39" i="1"/>
  <c r="Y39" i="1" s="1"/>
  <c r="P38" i="1"/>
  <c r="Y38" i="1" s="1"/>
  <c r="P37" i="1"/>
  <c r="Y37" i="1" s="1"/>
  <c r="P36" i="1"/>
  <c r="Y36" i="1" s="1"/>
  <c r="P35" i="1"/>
  <c r="Y35" i="1" s="1"/>
  <c r="P34" i="1"/>
  <c r="Y34" i="1" s="1"/>
  <c r="P33" i="1"/>
  <c r="Y33" i="1" s="1"/>
  <c r="P32" i="1"/>
  <c r="Y32" i="1" s="1"/>
  <c r="P31" i="1"/>
  <c r="P30" i="1"/>
  <c r="Y30" i="1" s="1"/>
  <c r="P29" i="1"/>
  <c r="Y29" i="1" s="1"/>
  <c r="P28" i="1"/>
  <c r="Y28" i="1" s="1"/>
  <c r="P27" i="1"/>
  <c r="Y27" i="1" s="1"/>
  <c r="P26" i="1"/>
  <c r="Y26" i="1" s="1"/>
  <c r="P25" i="1"/>
  <c r="Y25" i="1" s="1"/>
  <c r="P24" i="1"/>
  <c r="Y24" i="1" s="1"/>
  <c r="P23" i="1"/>
  <c r="Y23" i="1" s="1"/>
  <c r="P22" i="1"/>
  <c r="Y22" i="1" s="1"/>
  <c r="P21" i="1"/>
  <c r="Y21" i="1" s="1"/>
  <c r="P20" i="1"/>
  <c r="Y20" i="1" s="1"/>
  <c r="P19" i="1"/>
  <c r="Y19" i="1" s="1"/>
  <c r="P18" i="1"/>
  <c r="Y18" i="1" s="1"/>
  <c r="P17" i="1"/>
  <c r="Y17" i="1" s="1"/>
  <c r="P16" i="1"/>
  <c r="Y16" i="1" s="1"/>
  <c r="P15" i="1"/>
  <c r="P14" i="1"/>
  <c r="Y14" i="1" s="1"/>
  <c r="P13" i="1"/>
  <c r="Y13" i="1" s="1"/>
  <c r="P12" i="1"/>
  <c r="Y12" i="1" s="1"/>
  <c r="P11" i="1"/>
  <c r="Y11" i="1" s="1"/>
  <c r="P10" i="1"/>
  <c r="Y10" i="1" s="1"/>
  <c r="P9" i="1"/>
  <c r="Y9" i="1" s="1"/>
  <c r="P8" i="1"/>
  <c r="Y8" i="1" s="1"/>
  <c r="C71" i="1" l="1"/>
  <c r="H54" i="1"/>
  <c r="H14" i="1" l="1"/>
  <c r="H34" i="1"/>
  <c r="H50" i="1"/>
  <c r="H18" i="1"/>
  <c r="H30" i="1"/>
  <c r="H42" i="1"/>
  <c r="H10" i="1"/>
  <c r="H22" i="1"/>
  <c r="H46" i="1"/>
  <c r="H26" i="1"/>
  <c r="H38" i="1"/>
  <c r="H58" i="1"/>
  <c r="H62" i="1"/>
  <c r="H66" i="1"/>
  <c r="H70" i="1"/>
  <c r="H101" i="1" s="1"/>
  <c r="E72" i="9" s="1"/>
  <c r="H16" i="1"/>
  <c r="H20" i="1"/>
  <c r="H24" i="1"/>
  <c r="H28" i="1"/>
  <c r="H32" i="1"/>
  <c r="H36" i="1"/>
  <c r="H40" i="1"/>
  <c r="H44" i="1"/>
  <c r="H48" i="1"/>
  <c r="H56" i="1"/>
  <c r="H60" i="1"/>
  <c r="H100" i="1" s="1"/>
  <c r="E71" i="9" s="1"/>
  <c r="H64" i="1"/>
  <c r="H12" i="1"/>
  <c r="H90" i="1" s="1"/>
  <c r="E61" i="9" s="1"/>
  <c r="F71" i="1"/>
  <c r="H52" i="1" s="1"/>
  <c r="H96" i="1" s="1"/>
  <c r="E67" i="9" s="1"/>
  <c r="H68" i="1"/>
  <c r="G71" i="1"/>
  <c r="H55" i="1" s="1"/>
  <c r="H98" i="1" s="1"/>
  <c r="E69" i="9" s="1"/>
  <c r="H13" i="1"/>
  <c r="H91" i="1" s="1"/>
  <c r="E62" i="9" s="1"/>
  <c r="H17" i="1"/>
  <c r="H21" i="1"/>
  <c r="H25" i="1"/>
  <c r="H29" i="1"/>
  <c r="H33" i="1"/>
  <c r="H37" i="1"/>
  <c r="H41" i="1"/>
  <c r="H45" i="1"/>
  <c r="H49" i="1"/>
  <c r="H53" i="1"/>
  <c r="H97" i="1" s="1"/>
  <c r="E68" i="9" s="1"/>
  <c r="H57" i="1"/>
  <c r="H61" i="1"/>
  <c r="H65" i="1"/>
  <c r="H69" i="1"/>
  <c r="H11" i="1"/>
  <c r="H15" i="1"/>
  <c r="H92" i="1" s="1"/>
  <c r="E63" i="9" s="1"/>
  <c r="H19" i="1"/>
  <c r="H23" i="1"/>
  <c r="H27" i="1"/>
  <c r="H31" i="1"/>
  <c r="H35" i="1"/>
  <c r="H39" i="1"/>
  <c r="H43" i="1"/>
  <c r="H47" i="1"/>
  <c r="H51" i="1"/>
  <c r="H59" i="1"/>
  <c r="H99" i="1" s="1"/>
  <c r="E70" i="9" s="1"/>
  <c r="H63" i="1"/>
  <c r="H67" i="1"/>
  <c r="H8" i="1"/>
  <c r="H9" i="1"/>
  <c r="H89" i="1" l="1"/>
  <c r="E60" i="9" s="1"/>
  <c r="H93" i="1"/>
  <c r="E64" i="9" s="1"/>
  <c r="H95" i="1"/>
  <c r="E66" i="9" s="1"/>
  <c r="H94" i="1"/>
  <c r="E65" i="9" s="1"/>
  <c r="H71" i="1"/>
  <c r="H103" i="1" s="1"/>
  <c r="A4" i="10"/>
  <c r="A1" i="1" s="1"/>
  <c r="H102" i="1" l="1"/>
  <c r="D1" i="13"/>
  <c r="D1" i="7"/>
  <c r="W14" i="1"/>
  <c r="W70" i="1" l="1"/>
  <c r="W69" i="1"/>
  <c r="W68" i="1"/>
  <c r="W67" i="1"/>
  <c r="W66" i="1"/>
  <c r="W65" i="1"/>
  <c r="W64" i="1"/>
  <c r="W63" i="1"/>
  <c r="W62" i="1"/>
  <c r="W61" i="1"/>
  <c r="W60" i="1"/>
  <c r="W59" i="1"/>
  <c r="W58" i="1"/>
  <c r="W57" i="1"/>
  <c r="W56" i="1"/>
  <c r="W55" i="1"/>
  <c r="W54" i="1"/>
  <c r="W53" i="1"/>
  <c r="W52" i="1"/>
  <c r="W51" i="1"/>
  <c r="W50" i="1"/>
  <c r="W49" i="1"/>
  <c r="W48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1" i="1"/>
  <c r="W30" i="1"/>
  <c r="W2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3" i="1"/>
  <c r="W12" i="1"/>
  <c r="W11" i="1"/>
  <c r="W10" i="1"/>
  <c r="W9" i="1"/>
  <c r="W8" i="1"/>
  <c r="D25" i="12" l="1"/>
  <c r="D24" i="12"/>
  <c r="D23" i="12"/>
  <c r="D22" i="12"/>
  <c r="D21" i="12"/>
  <c r="D20" i="12"/>
  <c r="D19" i="12"/>
  <c r="D18" i="12"/>
  <c r="D17" i="12"/>
  <c r="D16" i="12"/>
  <c r="D15" i="12"/>
  <c r="D14" i="12"/>
  <c r="D13" i="12"/>
  <c r="D12" i="12"/>
  <c r="D11" i="12"/>
  <c r="D10" i="12"/>
  <c r="D9" i="12"/>
  <c r="D8" i="12"/>
  <c r="D7" i="12"/>
  <c r="H3" i="12"/>
  <c r="H2" i="12"/>
  <c r="E2" i="12" l="1"/>
  <c r="H1" i="12"/>
  <c r="D2" i="12" s="1"/>
  <c r="U71" i="1" s="1"/>
  <c r="M8" i="1" l="1" a="1"/>
  <c r="M9" i="1" s="1"/>
  <c r="K8" i="1" a="1"/>
  <c r="K8" i="1" s="1"/>
  <c r="M68" i="1" l="1"/>
  <c r="M64" i="1"/>
  <c r="M60" i="1"/>
  <c r="M56" i="1"/>
  <c r="M52" i="1"/>
  <c r="M48" i="1"/>
  <c r="M44" i="1"/>
  <c r="M40" i="1"/>
  <c r="M36" i="1"/>
  <c r="M32" i="1"/>
  <c r="M28" i="1"/>
  <c r="M24" i="1"/>
  <c r="M20" i="1"/>
  <c r="M16" i="1"/>
  <c r="M12" i="1"/>
  <c r="M8" i="1"/>
  <c r="M67" i="1"/>
  <c r="M63" i="1"/>
  <c r="M59" i="1"/>
  <c r="M55" i="1"/>
  <c r="M51" i="1"/>
  <c r="M47" i="1"/>
  <c r="M43" i="1"/>
  <c r="M39" i="1"/>
  <c r="M35" i="1"/>
  <c r="M31" i="1"/>
  <c r="M27" i="1"/>
  <c r="M23" i="1"/>
  <c r="M19" i="1"/>
  <c r="M15" i="1"/>
  <c r="M11" i="1"/>
  <c r="M70" i="1"/>
  <c r="M66" i="1"/>
  <c r="M62" i="1"/>
  <c r="M58" i="1"/>
  <c r="M54" i="1"/>
  <c r="M50" i="1"/>
  <c r="M46" i="1"/>
  <c r="M42" i="1"/>
  <c r="M38" i="1"/>
  <c r="M34" i="1"/>
  <c r="M30" i="1"/>
  <c r="M26" i="1"/>
  <c r="M22" i="1"/>
  <c r="M18" i="1"/>
  <c r="M14" i="1"/>
  <c r="M10" i="1"/>
  <c r="M69" i="1"/>
  <c r="M65" i="1"/>
  <c r="M61" i="1"/>
  <c r="M57" i="1"/>
  <c r="M53" i="1"/>
  <c r="M49" i="1"/>
  <c r="M45" i="1"/>
  <c r="M41" i="1"/>
  <c r="M37" i="1"/>
  <c r="M33" i="1"/>
  <c r="M29" i="1"/>
  <c r="M25" i="1"/>
  <c r="M21" i="1"/>
  <c r="M17" i="1"/>
  <c r="M13" i="1"/>
  <c r="K67" i="1"/>
  <c r="K63" i="1"/>
  <c r="K59" i="1"/>
  <c r="K55" i="1"/>
  <c r="K51" i="1"/>
  <c r="K47" i="1"/>
  <c r="K43" i="1"/>
  <c r="K39" i="1"/>
  <c r="K35" i="1"/>
  <c r="K31" i="1"/>
  <c r="K27" i="1"/>
  <c r="K23" i="1"/>
  <c r="K19" i="1"/>
  <c r="K15" i="1"/>
  <c r="K11" i="1"/>
  <c r="K70" i="1"/>
  <c r="K66" i="1"/>
  <c r="K62" i="1"/>
  <c r="K58" i="1"/>
  <c r="K54" i="1"/>
  <c r="K50" i="1"/>
  <c r="K46" i="1"/>
  <c r="K42" i="1"/>
  <c r="K38" i="1"/>
  <c r="K34" i="1"/>
  <c r="K30" i="1"/>
  <c r="K26" i="1"/>
  <c r="K22" i="1"/>
  <c r="K18" i="1"/>
  <c r="K14" i="1"/>
  <c r="K10" i="1"/>
  <c r="K69" i="1"/>
  <c r="K65" i="1"/>
  <c r="K61" i="1"/>
  <c r="K57" i="1"/>
  <c r="K53" i="1"/>
  <c r="K49" i="1"/>
  <c r="K45" i="1"/>
  <c r="K41" i="1"/>
  <c r="K37" i="1"/>
  <c r="K33" i="1"/>
  <c r="K29" i="1"/>
  <c r="K25" i="1"/>
  <c r="K21" i="1"/>
  <c r="K17" i="1"/>
  <c r="K13" i="1"/>
  <c r="K9" i="1"/>
  <c r="K68" i="1"/>
  <c r="K64" i="1"/>
  <c r="K60" i="1"/>
  <c r="K56" i="1"/>
  <c r="K52" i="1"/>
  <c r="K48" i="1"/>
  <c r="K44" i="1"/>
  <c r="K40" i="1"/>
  <c r="K36" i="1"/>
  <c r="K32" i="1"/>
  <c r="K28" i="1"/>
  <c r="K24" i="1"/>
  <c r="K20" i="1"/>
  <c r="K16" i="1"/>
  <c r="K12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T3" i="1" l="1"/>
  <c r="E73" i="9" l="1"/>
  <c r="L46" i="10" l="1"/>
  <c r="J70" i="1" l="1"/>
  <c r="J69" i="1"/>
  <c r="J68" i="1"/>
  <c r="J67" i="1"/>
  <c r="J66" i="1"/>
  <c r="J65" i="1"/>
  <c r="J64" i="1"/>
  <c r="J63" i="1"/>
  <c r="J62" i="1"/>
  <c r="J61" i="1"/>
  <c r="J60" i="1"/>
  <c r="J59" i="1"/>
  <c r="J58" i="1"/>
  <c r="J57" i="1"/>
  <c r="J56" i="1"/>
  <c r="J55" i="1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AG15" i="1" l="1"/>
  <c r="AK15" i="1"/>
  <c r="AG24" i="1"/>
  <c r="AK24" i="1"/>
  <c r="AG32" i="1"/>
  <c r="AK32" i="1"/>
  <c r="AG40" i="1"/>
  <c r="AK40" i="1"/>
  <c r="AG48" i="1"/>
  <c r="AK48" i="1"/>
  <c r="AG56" i="1"/>
  <c r="AK56" i="1"/>
  <c r="AG64" i="1"/>
  <c r="AK64" i="1"/>
  <c r="AK63" i="1"/>
  <c r="AG63" i="1"/>
  <c r="AK41" i="1"/>
  <c r="AG41" i="1"/>
  <c r="AK49" i="1"/>
  <c r="AG49" i="1"/>
  <c r="AG57" i="1"/>
  <c r="AK57" i="1"/>
  <c r="AG65" i="1"/>
  <c r="AK65" i="1"/>
  <c r="AG39" i="1"/>
  <c r="AK39" i="1"/>
  <c r="AK26" i="1"/>
  <c r="AG26" i="1"/>
  <c r="AG66" i="1"/>
  <c r="AK66" i="1"/>
  <c r="AG23" i="1"/>
  <c r="AK23" i="1"/>
  <c r="AK33" i="1"/>
  <c r="AG33" i="1"/>
  <c r="AK10" i="1"/>
  <c r="AG10" i="1"/>
  <c r="AK34" i="1"/>
  <c r="AG34" i="1"/>
  <c r="AK19" i="1"/>
  <c r="AG19" i="1"/>
  <c r="AK35" i="1"/>
  <c r="AG35" i="1"/>
  <c r="AK43" i="1"/>
  <c r="AG43" i="1"/>
  <c r="AK51" i="1"/>
  <c r="AG51" i="1"/>
  <c r="AK59" i="1"/>
  <c r="Y99" i="1" s="1"/>
  <c r="S132" i="9" s="1"/>
  <c r="AG59" i="1"/>
  <c r="U99" i="1" s="1"/>
  <c r="G132" i="9" s="1"/>
  <c r="AK67" i="1"/>
  <c r="AG67" i="1"/>
  <c r="AG47" i="1"/>
  <c r="AK47" i="1"/>
  <c r="AK9" i="1"/>
  <c r="AG9" i="1"/>
  <c r="AK50" i="1"/>
  <c r="AG50" i="1"/>
  <c r="AK12" i="1"/>
  <c r="Y90" i="1" s="1"/>
  <c r="S123" i="9" s="1"/>
  <c r="AG12" i="1"/>
  <c r="U90" i="1" s="1"/>
  <c r="G123" i="9" s="1"/>
  <c r="AK28" i="1"/>
  <c r="AG28" i="1"/>
  <c r="AK36" i="1"/>
  <c r="AG36" i="1"/>
  <c r="AK44" i="1"/>
  <c r="AG44" i="1"/>
  <c r="AK60" i="1"/>
  <c r="AG60" i="1"/>
  <c r="AK68" i="1"/>
  <c r="AG68" i="1"/>
  <c r="AG31" i="1"/>
  <c r="AK31" i="1"/>
  <c r="AG16" i="1"/>
  <c r="AK16" i="1"/>
  <c r="AK25" i="1"/>
  <c r="AG25" i="1"/>
  <c r="AK18" i="1"/>
  <c r="AG18" i="1"/>
  <c r="AK42" i="1"/>
  <c r="AG42" i="1"/>
  <c r="AK27" i="1"/>
  <c r="AG27" i="1"/>
  <c r="AK29" i="1"/>
  <c r="AG29" i="1"/>
  <c r="AK45" i="1"/>
  <c r="AG45" i="1"/>
  <c r="AK53" i="1"/>
  <c r="AG53" i="1"/>
  <c r="AK61" i="1"/>
  <c r="AG61" i="1"/>
  <c r="AK69" i="1"/>
  <c r="AG69" i="1"/>
  <c r="AK17" i="1"/>
  <c r="AG17" i="1"/>
  <c r="AG58" i="1"/>
  <c r="AK58" i="1"/>
  <c r="AK11" i="1"/>
  <c r="AG11" i="1"/>
  <c r="AK20" i="1"/>
  <c r="AG20" i="1"/>
  <c r="AK21" i="1"/>
  <c r="AG21" i="1"/>
  <c r="AK37" i="1"/>
  <c r="AG37" i="1"/>
  <c r="AG14" i="1"/>
  <c r="U92" i="1" s="1"/>
  <c r="G125" i="9" s="1"/>
  <c r="AK14" i="1"/>
  <c r="Y92" i="1" s="1"/>
  <c r="S125" i="9" s="1"/>
  <c r="AG22" i="1"/>
  <c r="AK22" i="1"/>
  <c r="AG30" i="1"/>
  <c r="AK30" i="1"/>
  <c r="AG38" i="1"/>
  <c r="AK38" i="1"/>
  <c r="AG46" i="1"/>
  <c r="AK46" i="1"/>
  <c r="AK54" i="1"/>
  <c r="AG54" i="1"/>
  <c r="AK62" i="1"/>
  <c r="AG62" i="1"/>
  <c r="AK70" i="1"/>
  <c r="Y101" i="1" s="1"/>
  <c r="S134" i="9" s="1"/>
  <c r="AG70" i="1"/>
  <c r="U101" i="1" s="1"/>
  <c r="G134" i="9" s="1"/>
  <c r="AG8" i="1"/>
  <c r="AK8" i="1"/>
  <c r="AG55" i="1"/>
  <c r="AK55" i="1"/>
  <c r="AK52" i="1"/>
  <c r="Y96" i="1" s="1"/>
  <c r="S129" i="9" s="1"/>
  <c r="AG52" i="1"/>
  <c r="U96" i="1" s="1"/>
  <c r="G129" i="9" s="1"/>
  <c r="AK13" i="1"/>
  <c r="Y91" i="1" s="1"/>
  <c r="S124" i="9" s="1"/>
  <c r="AG13" i="1"/>
  <c r="U91" i="1" s="1"/>
  <c r="G124" i="9" s="1"/>
  <c r="I90" i="1"/>
  <c r="I61" i="9" s="1"/>
  <c r="I91" i="1"/>
  <c r="I62" i="9" s="1"/>
  <c r="I101" i="1"/>
  <c r="I72" i="9" s="1"/>
  <c r="O8" i="1" a="1"/>
  <c r="O16" i="1" s="1"/>
  <c r="I96" i="1"/>
  <c r="I67" i="9" s="1"/>
  <c r="I99" i="1"/>
  <c r="I70" i="9" s="1"/>
  <c r="J71" i="1"/>
  <c r="I97" i="1"/>
  <c r="I68" i="9" s="1"/>
  <c r="K8" i="10"/>
  <c r="L74" i="10" s="1"/>
  <c r="I92" i="1"/>
  <c r="I63" i="9" s="1"/>
  <c r="I94" i="1"/>
  <c r="I65" i="9" s="1"/>
  <c r="I95" i="1"/>
  <c r="I66" i="9" s="1"/>
  <c r="I100" i="1"/>
  <c r="I71" i="9" s="1"/>
  <c r="I93" i="1"/>
  <c r="I64" i="9" s="1"/>
  <c r="I98" i="1"/>
  <c r="I69" i="9" s="1"/>
  <c r="I89" i="1"/>
  <c r="I60" i="9" s="1"/>
  <c r="N9" i="1"/>
  <c r="L9" i="1"/>
  <c r="N11" i="1"/>
  <c r="L11" i="1"/>
  <c r="N13" i="1"/>
  <c r="Q91" i="1" s="1"/>
  <c r="L13" i="1"/>
  <c r="M91" i="1" s="1"/>
  <c r="N15" i="1"/>
  <c r="L15" i="1"/>
  <c r="N17" i="1"/>
  <c r="L17" i="1"/>
  <c r="N19" i="1"/>
  <c r="L19" i="1"/>
  <c r="N21" i="1"/>
  <c r="L21" i="1"/>
  <c r="N23" i="1"/>
  <c r="L23" i="1"/>
  <c r="N25" i="1"/>
  <c r="L25" i="1"/>
  <c r="N27" i="1"/>
  <c r="L27" i="1"/>
  <c r="N29" i="1"/>
  <c r="L29" i="1"/>
  <c r="N31" i="1"/>
  <c r="L31" i="1"/>
  <c r="N33" i="1"/>
  <c r="L33" i="1"/>
  <c r="N35" i="1"/>
  <c r="L35" i="1"/>
  <c r="N37" i="1"/>
  <c r="L37" i="1"/>
  <c r="N39" i="1"/>
  <c r="L39" i="1"/>
  <c r="N41" i="1"/>
  <c r="L41" i="1"/>
  <c r="N43" i="1"/>
  <c r="L43" i="1"/>
  <c r="N45" i="1"/>
  <c r="L45" i="1"/>
  <c r="N47" i="1"/>
  <c r="L47" i="1"/>
  <c r="N49" i="1"/>
  <c r="L49" i="1"/>
  <c r="N51" i="1"/>
  <c r="L51" i="1"/>
  <c r="N53" i="1"/>
  <c r="L53" i="1"/>
  <c r="N55" i="1"/>
  <c r="L55" i="1"/>
  <c r="N57" i="1"/>
  <c r="L57" i="1"/>
  <c r="N59" i="1"/>
  <c r="L59" i="1"/>
  <c r="N61" i="1"/>
  <c r="L61" i="1"/>
  <c r="N63" i="1"/>
  <c r="L63" i="1"/>
  <c r="N65" i="1"/>
  <c r="L65" i="1"/>
  <c r="N67" i="1"/>
  <c r="L67" i="1"/>
  <c r="N69" i="1"/>
  <c r="L69" i="1"/>
  <c r="L8" i="1"/>
  <c r="N8" i="1"/>
  <c r="N10" i="1"/>
  <c r="L10" i="1"/>
  <c r="N12" i="1"/>
  <c r="Q90" i="1" s="1"/>
  <c r="L12" i="1"/>
  <c r="M90" i="1" s="1"/>
  <c r="N14" i="1"/>
  <c r="L14" i="1"/>
  <c r="N16" i="1"/>
  <c r="L16" i="1"/>
  <c r="N18" i="1"/>
  <c r="L18" i="1"/>
  <c r="N20" i="1"/>
  <c r="L20" i="1"/>
  <c r="N22" i="1"/>
  <c r="L22" i="1"/>
  <c r="N24" i="1"/>
  <c r="L24" i="1"/>
  <c r="N26" i="1"/>
  <c r="L26" i="1"/>
  <c r="N28" i="1"/>
  <c r="L28" i="1"/>
  <c r="N30" i="1"/>
  <c r="L30" i="1"/>
  <c r="N32" i="1"/>
  <c r="L32" i="1"/>
  <c r="N34" i="1"/>
  <c r="L34" i="1"/>
  <c r="N36" i="1"/>
  <c r="L36" i="1"/>
  <c r="N38" i="1"/>
  <c r="L38" i="1"/>
  <c r="N40" i="1"/>
  <c r="L40" i="1"/>
  <c r="N42" i="1"/>
  <c r="L42" i="1"/>
  <c r="N44" i="1"/>
  <c r="L44" i="1"/>
  <c r="N46" i="1"/>
  <c r="L46" i="1"/>
  <c r="N48" i="1"/>
  <c r="L48" i="1"/>
  <c r="N50" i="1"/>
  <c r="L50" i="1"/>
  <c r="N52" i="1"/>
  <c r="Q96" i="1" s="1"/>
  <c r="L52" i="1"/>
  <c r="N54" i="1"/>
  <c r="L54" i="1"/>
  <c r="N56" i="1"/>
  <c r="L56" i="1"/>
  <c r="N58" i="1"/>
  <c r="L58" i="1"/>
  <c r="N60" i="1"/>
  <c r="L60" i="1"/>
  <c r="N62" i="1"/>
  <c r="L62" i="1"/>
  <c r="N64" i="1"/>
  <c r="L64" i="1"/>
  <c r="N66" i="1"/>
  <c r="L66" i="1"/>
  <c r="N68" i="1"/>
  <c r="L68" i="1"/>
  <c r="N70" i="1"/>
  <c r="Q101" i="1" s="1"/>
  <c r="L70" i="1"/>
  <c r="M101" i="1" s="1"/>
  <c r="Y98" i="1" l="1"/>
  <c r="S131" i="9" s="1"/>
  <c r="U98" i="1"/>
  <c r="G131" i="9" s="1"/>
  <c r="Y89" i="1"/>
  <c r="S122" i="9" s="1"/>
  <c r="Y93" i="1"/>
  <c r="S126" i="9" s="1"/>
  <c r="U89" i="1"/>
  <c r="G122" i="9" s="1"/>
  <c r="U93" i="1"/>
  <c r="G126" i="9" s="1"/>
  <c r="U97" i="1"/>
  <c r="G130" i="9" s="1"/>
  <c r="Y97" i="1"/>
  <c r="S130" i="9" s="1"/>
  <c r="U94" i="1"/>
  <c r="G127" i="9" s="1"/>
  <c r="U95" i="1"/>
  <c r="G128" i="9" s="1"/>
  <c r="Y94" i="1"/>
  <c r="S127" i="9" s="1"/>
  <c r="Y95" i="1"/>
  <c r="S128" i="9" s="1"/>
  <c r="U100" i="1"/>
  <c r="G133" i="9" s="1"/>
  <c r="Y100" i="1"/>
  <c r="S133" i="9" s="1"/>
  <c r="M96" i="1"/>
  <c r="AG71" i="1"/>
  <c r="AK71" i="1"/>
  <c r="O63" i="1"/>
  <c r="Q63" i="1" s="1"/>
  <c r="O74" i="1"/>
  <c r="O11" i="1"/>
  <c r="Q11" i="1" s="1"/>
  <c r="O21" i="1"/>
  <c r="Q21" i="1" s="1"/>
  <c r="O28" i="1"/>
  <c r="Q28" i="1" s="1"/>
  <c r="O31" i="1"/>
  <c r="Q31" i="1" s="1"/>
  <c r="O42" i="1"/>
  <c r="Q42" i="1" s="1"/>
  <c r="O69" i="1"/>
  <c r="Q69" i="1" s="1"/>
  <c r="O76" i="1"/>
  <c r="O12" i="1"/>
  <c r="Q12" i="1" s="1"/>
  <c r="O70" i="1"/>
  <c r="Q70" i="1" s="1"/>
  <c r="O75" i="1"/>
  <c r="O53" i="1"/>
  <c r="Q53" i="1" s="1"/>
  <c r="O60" i="1"/>
  <c r="Q60" i="1" s="1"/>
  <c r="O38" i="1"/>
  <c r="Q38" i="1" s="1"/>
  <c r="O43" i="1"/>
  <c r="Q43" i="1" s="1"/>
  <c r="O37" i="1"/>
  <c r="Q37" i="1" s="1"/>
  <c r="O44" i="1"/>
  <c r="Q44" i="1" s="1"/>
  <c r="O55" i="1"/>
  <c r="Q55" i="1" s="1"/>
  <c r="O23" i="1"/>
  <c r="Q23" i="1" s="1"/>
  <c r="O62" i="1"/>
  <c r="Q62" i="1" s="1"/>
  <c r="O30" i="1"/>
  <c r="Q30" i="1" s="1"/>
  <c r="O66" i="1"/>
  <c r="Q66" i="1" s="1"/>
  <c r="O34" i="1"/>
  <c r="Q34" i="1" s="1"/>
  <c r="O67" i="1"/>
  <c r="Q67" i="1" s="1"/>
  <c r="O35" i="1"/>
  <c r="Q35" i="1" s="1"/>
  <c r="O10" i="1"/>
  <c r="Q10" i="1" s="1"/>
  <c r="O65" i="1"/>
  <c r="Q65" i="1" s="1"/>
  <c r="O49" i="1"/>
  <c r="Q49" i="1" s="1"/>
  <c r="O33" i="1"/>
  <c r="Q33" i="1" s="1"/>
  <c r="O17" i="1"/>
  <c r="Q17" i="1" s="1"/>
  <c r="O72" i="1"/>
  <c r="AA13" i="10" s="1"/>
  <c r="O56" i="1"/>
  <c r="Q56" i="1" s="1"/>
  <c r="O40" i="1"/>
  <c r="Q40" i="1" s="1"/>
  <c r="O24" i="1"/>
  <c r="Q24" i="1" s="1"/>
  <c r="O8" i="1"/>
  <c r="Q8" i="1" s="1"/>
  <c r="O79" i="1"/>
  <c r="O47" i="1"/>
  <c r="Q47" i="1" s="1"/>
  <c r="O15" i="1"/>
  <c r="Q15" i="1" s="1"/>
  <c r="O54" i="1"/>
  <c r="Q54" i="1" s="1"/>
  <c r="O22" i="1"/>
  <c r="Q22" i="1" s="1"/>
  <c r="O58" i="1"/>
  <c r="Q58" i="1" s="1"/>
  <c r="O26" i="1"/>
  <c r="Q26" i="1" s="1"/>
  <c r="O59" i="1"/>
  <c r="Q59" i="1" s="1"/>
  <c r="O27" i="1"/>
  <c r="Q27" i="1" s="1"/>
  <c r="O77" i="1"/>
  <c r="O61" i="1"/>
  <c r="Q61" i="1" s="1"/>
  <c r="O45" i="1"/>
  <c r="Q45" i="1" s="1"/>
  <c r="O29" i="1"/>
  <c r="Q29" i="1" s="1"/>
  <c r="O13" i="1"/>
  <c r="Q13" i="1" s="1"/>
  <c r="O68" i="1"/>
  <c r="Q68" i="1" s="1"/>
  <c r="O52" i="1"/>
  <c r="Q52" i="1" s="1"/>
  <c r="O36" i="1"/>
  <c r="Q36" i="1" s="1"/>
  <c r="O20" i="1"/>
  <c r="Q20" i="1" s="1"/>
  <c r="M99" i="1"/>
  <c r="O71" i="1"/>
  <c r="K23" i="10" s="1"/>
  <c r="O39" i="1"/>
  <c r="Q39" i="1" s="1"/>
  <c r="O78" i="1"/>
  <c r="O46" i="1"/>
  <c r="Q46" i="1" s="1"/>
  <c r="O14" i="1"/>
  <c r="Q14" i="1" s="1"/>
  <c r="O50" i="1"/>
  <c r="Q50" i="1" s="1"/>
  <c r="O18" i="1"/>
  <c r="Q18" i="1" s="1"/>
  <c r="O51" i="1"/>
  <c r="Q51" i="1" s="1"/>
  <c r="O19" i="1"/>
  <c r="Q19" i="1" s="1"/>
  <c r="O73" i="1"/>
  <c r="O57" i="1"/>
  <c r="Q57" i="1" s="1"/>
  <c r="O41" i="1"/>
  <c r="Q41" i="1" s="1"/>
  <c r="O25" i="1"/>
  <c r="Q25" i="1" s="1"/>
  <c r="O9" i="1"/>
  <c r="Q9" i="1" s="1"/>
  <c r="O64" i="1"/>
  <c r="Q64" i="1" s="1"/>
  <c r="O48" i="1"/>
  <c r="Q48" i="1" s="1"/>
  <c r="O32" i="1"/>
  <c r="Q32" i="1" s="1"/>
  <c r="Q99" i="1"/>
  <c r="N71" i="1"/>
  <c r="L71" i="1"/>
  <c r="I103" i="1"/>
  <c r="K13" i="10"/>
  <c r="P74" i="10" s="1"/>
  <c r="M89" i="1"/>
  <c r="I102" i="1"/>
  <c r="Q100" i="1"/>
  <c r="Q95" i="1"/>
  <c r="Q94" i="1"/>
  <c r="Q92" i="1"/>
  <c r="Q98" i="1"/>
  <c r="Q97" i="1"/>
  <c r="Q93" i="1"/>
  <c r="M100" i="1"/>
  <c r="M95" i="1"/>
  <c r="M94" i="1"/>
  <c r="M92" i="1"/>
  <c r="Q89" i="1"/>
  <c r="M98" i="1"/>
  <c r="M97" i="1"/>
  <c r="M93" i="1"/>
  <c r="Q16" i="1"/>
  <c r="S135" i="9" l="1"/>
  <c r="AB35" i="9" s="1"/>
  <c r="G135" i="9"/>
  <c r="W35" i="9" s="1"/>
  <c r="Y102" i="1"/>
  <c r="U102" i="1"/>
  <c r="N72" i="1"/>
  <c r="R8" i="1" a="1"/>
  <c r="R12" i="1" s="1"/>
  <c r="Q71" i="1"/>
  <c r="C30" i="10" s="1"/>
  <c r="K30" i="10" s="1"/>
  <c r="Q102" i="1"/>
  <c r="AA15" i="10"/>
  <c r="M103" i="1"/>
  <c r="U12" i="10"/>
  <c r="P75" i="10" s="1"/>
  <c r="I73" i="9"/>
  <c r="Q103" i="1"/>
  <c r="M102" i="1"/>
  <c r="K43" i="10" l="1"/>
  <c r="P76" i="10"/>
  <c r="AL12" i="1"/>
  <c r="Z90" i="1" s="1"/>
  <c r="V123" i="9" s="1"/>
  <c r="AH12" i="1"/>
  <c r="V90" i="1" s="1"/>
  <c r="J123" i="9" s="1"/>
  <c r="R67" i="1"/>
  <c r="R63" i="1"/>
  <c r="R55" i="1"/>
  <c r="R11" i="1"/>
  <c r="R58" i="1"/>
  <c r="R42" i="1"/>
  <c r="R26" i="1"/>
  <c r="R10" i="1"/>
  <c r="R57" i="1"/>
  <c r="R41" i="1"/>
  <c r="R25" i="1"/>
  <c r="R9" i="1"/>
  <c r="R56" i="1"/>
  <c r="R40" i="1"/>
  <c r="R24" i="1"/>
  <c r="R8" i="1"/>
  <c r="R51" i="1"/>
  <c r="R47" i="1"/>
  <c r="R59" i="1"/>
  <c r="R70" i="1"/>
  <c r="R54" i="1"/>
  <c r="R38" i="1"/>
  <c r="R22" i="1"/>
  <c r="R69" i="1"/>
  <c r="R53" i="1"/>
  <c r="R37" i="1"/>
  <c r="R21" i="1"/>
  <c r="R68" i="1"/>
  <c r="R52" i="1"/>
  <c r="R36" i="1"/>
  <c r="R20" i="1"/>
  <c r="R39" i="1"/>
  <c r="R35" i="1"/>
  <c r="R31" i="1"/>
  <c r="R43" i="1"/>
  <c r="R66" i="1"/>
  <c r="R50" i="1"/>
  <c r="R34" i="1"/>
  <c r="R18" i="1"/>
  <c r="R65" i="1"/>
  <c r="R49" i="1"/>
  <c r="R33" i="1"/>
  <c r="R17" i="1"/>
  <c r="R64" i="1"/>
  <c r="R48" i="1"/>
  <c r="R32" i="1"/>
  <c r="R16" i="1"/>
  <c r="R23" i="1"/>
  <c r="R19" i="1"/>
  <c r="R15" i="1"/>
  <c r="R27" i="1"/>
  <c r="R62" i="1"/>
  <c r="R46" i="1"/>
  <c r="R30" i="1"/>
  <c r="R14" i="1"/>
  <c r="R61" i="1"/>
  <c r="R45" i="1"/>
  <c r="R29" i="1"/>
  <c r="R13" i="1"/>
  <c r="R60" i="1"/>
  <c r="R44" i="1"/>
  <c r="R28" i="1"/>
  <c r="J90" i="1"/>
  <c r="M61" i="9" s="1"/>
  <c r="AA14" i="10"/>
  <c r="H35" i="9"/>
  <c r="W77" i="9"/>
  <c r="T12" i="1"/>
  <c r="AL65" i="1" l="1"/>
  <c r="AH65" i="1"/>
  <c r="AL69" i="1"/>
  <c r="AH69" i="1"/>
  <c r="AH14" i="1"/>
  <c r="AL14" i="1"/>
  <c r="AH22" i="1"/>
  <c r="AL22" i="1"/>
  <c r="AL28" i="1"/>
  <c r="AH28" i="1"/>
  <c r="AH30" i="1"/>
  <c r="AL30" i="1"/>
  <c r="AL32" i="1"/>
  <c r="AH32" i="1"/>
  <c r="AH34" i="1"/>
  <c r="AL34" i="1"/>
  <c r="AL36" i="1"/>
  <c r="AH36" i="1"/>
  <c r="AH38" i="1"/>
  <c r="AL38" i="1"/>
  <c r="AL40" i="1"/>
  <c r="AH40" i="1"/>
  <c r="AH42" i="1"/>
  <c r="AL42" i="1"/>
  <c r="AL20" i="1"/>
  <c r="AH20" i="1"/>
  <c r="AL48" i="1"/>
  <c r="AH48" i="1"/>
  <c r="AH50" i="1"/>
  <c r="AL50" i="1"/>
  <c r="AL52" i="1"/>
  <c r="Z96" i="1" s="1"/>
  <c r="V129" i="9" s="1"/>
  <c r="AH52" i="1"/>
  <c r="V96" i="1" s="1"/>
  <c r="J129" i="9" s="1"/>
  <c r="AH54" i="1"/>
  <c r="AL54" i="1"/>
  <c r="AL56" i="1"/>
  <c r="AH56" i="1"/>
  <c r="AH58" i="1"/>
  <c r="AL58" i="1"/>
  <c r="AH39" i="1"/>
  <c r="AL39" i="1"/>
  <c r="AH18" i="1"/>
  <c r="AL18" i="1"/>
  <c r="AH62" i="1"/>
  <c r="AL62" i="1"/>
  <c r="AL68" i="1"/>
  <c r="AH68" i="1"/>
  <c r="AH11" i="1"/>
  <c r="AL11" i="1"/>
  <c r="AH23" i="1"/>
  <c r="AL23" i="1"/>
  <c r="AH26" i="1"/>
  <c r="AL26" i="1"/>
  <c r="AL13" i="1"/>
  <c r="Z91" i="1" s="1"/>
  <c r="V124" i="9" s="1"/>
  <c r="AH13" i="1"/>
  <c r="V91" i="1" s="1"/>
  <c r="J124" i="9" s="1"/>
  <c r="AH55" i="1"/>
  <c r="AL55" i="1"/>
  <c r="AL61" i="1"/>
  <c r="AH61" i="1"/>
  <c r="AL8" i="1"/>
  <c r="AH8" i="1"/>
  <c r="AL24" i="1"/>
  <c r="AH24" i="1"/>
  <c r="AH46" i="1"/>
  <c r="AL46" i="1"/>
  <c r="AL64" i="1"/>
  <c r="AH64" i="1"/>
  <c r="AH70" i="1"/>
  <c r="V101" i="1" s="1"/>
  <c r="J134" i="9" s="1"/>
  <c r="AL70" i="1"/>
  <c r="Z101" i="1" s="1"/>
  <c r="V134" i="9" s="1"/>
  <c r="AL17" i="1"/>
  <c r="AH17" i="1"/>
  <c r="AL21" i="1"/>
  <c r="AH21" i="1"/>
  <c r="AL29" i="1"/>
  <c r="AH29" i="1"/>
  <c r="AH15" i="1"/>
  <c r="AL15" i="1"/>
  <c r="AL33" i="1"/>
  <c r="AH33" i="1"/>
  <c r="AH31" i="1"/>
  <c r="AL31" i="1"/>
  <c r="AL37" i="1"/>
  <c r="AH37" i="1"/>
  <c r="AH47" i="1"/>
  <c r="AL47" i="1"/>
  <c r="AL41" i="1"/>
  <c r="AH41" i="1"/>
  <c r="AH63" i="1"/>
  <c r="AL63" i="1"/>
  <c r="AH10" i="1"/>
  <c r="AL10" i="1"/>
  <c r="AL16" i="1"/>
  <c r="AH16" i="1"/>
  <c r="AL44" i="1"/>
  <c r="AH44" i="1"/>
  <c r="AL60" i="1"/>
  <c r="AH60" i="1"/>
  <c r="AH66" i="1"/>
  <c r="AL66" i="1"/>
  <c r="AL9" i="1"/>
  <c r="AH9" i="1"/>
  <c r="AH27" i="1"/>
  <c r="AL27" i="1"/>
  <c r="AH43" i="1"/>
  <c r="AL43" i="1"/>
  <c r="AH59" i="1"/>
  <c r="V99" i="1" s="1"/>
  <c r="J132" i="9" s="1"/>
  <c r="AL59" i="1"/>
  <c r="Z99" i="1" s="1"/>
  <c r="V132" i="9" s="1"/>
  <c r="AL25" i="1"/>
  <c r="AH25" i="1"/>
  <c r="AL45" i="1"/>
  <c r="AH45" i="1"/>
  <c r="AH19" i="1"/>
  <c r="AL19" i="1"/>
  <c r="AL49" i="1"/>
  <c r="AH49" i="1"/>
  <c r="AH35" i="1"/>
  <c r="AL35" i="1"/>
  <c r="AL53" i="1"/>
  <c r="AH53" i="1"/>
  <c r="V97" i="1" s="1"/>
  <c r="J130" i="9" s="1"/>
  <c r="AH51" i="1"/>
  <c r="AL51" i="1"/>
  <c r="AL57" i="1"/>
  <c r="AH57" i="1"/>
  <c r="AH67" i="1"/>
  <c r="AL67" i="1"/>
  <c r="T28" i="1"/>
  <c r="V28" i="1" s="1"/>
  <c r="T29" i="1"/>
  <c r="V29" i="1" s="1"/>
  <c r="S30" i="1"/>
  <c r="S32" i="1"/>
  <c r="S33" i="1"/>
  <c r="S34" i="1"/>
  <c r="T31" i="1"/>
  <c r="V31" i="1" s="1"/>
  <c r="S36" i="1"/>
  <c r="S37" i="1"/>
  <c r="S38" i="1"/>
  <c r="T47" i="1"/>
  <c r="V47" i="1" s="1"/>
  <c r="T40" i="1"/>
  <c r="V40" i="1" s="1"/>
  <c r="S42" i="1"/>
  <c r="T44" i="1"/>
  <c r="V44" i="1" s="1"/>
  <c r="S46" i="1"/>
  <c r="T48" i="1"/>
  <c r="V48" i="1" s="1"/>
  <c r="S49" i="1"/>
  <c r="T35" i="1"/>
  <c r="V35" i="1" s="1"/>
  <c r="S52" i="1"/>
  <c r="S53" i="1"/>
  <c r="S51" i="1"/>
  <c r="T57" i="1"/>
  <c r="V57" i="1" s="1"/>
  <c r="T58" i="1"/>
  <c r="V58" i="1" s="1"/>
  <c r="T67" i="1"/>
  <c r="V67" i="1" s="1"/>
  <c r="T54" i="1"/>
  <c r="V54" i="1" s="1"/>
  <c r="T61" i="1"/>
  <c r="V61" i="1" s="1"/>
  <c r="T23" i="1"/>
  <c r="V23" i="1" s="1"/>
  <c r="T65" i="1"/>
  <c r="V65" i="1" s="1"/>
  <c r="S39" i="1"/>
  <c r="T69" i="1"/>
  <c r="V69" i="1" s="1"/>
  <c r="T70" i="1"/>
  <c r="R101" i="1" s="1"/>
  <c r="S9" i="1"/>
  <c r="T10" i="1"/>
  <c r="V10" i="1" s="1"/>
  <c r="S45" i="1"/>
  <c r="S19" i="1"/>
  <c r="T60" i="1"/>
  <c r="V60" i="1" s="1"/>
  <c r="S64" i="1"/>
  <c r="S66" i="1"/>
  <c r="T68" i="1"/>
  <c r="V68" i="1" s="1"/>
  <c r="T8" i="1"/>
  <c r="V8" i="1" s="1"/>
  <c r="T11" i="1"/>
  <c r="V11" i="1" s="1"/>
  <c r="T19" i="1"/>
  <c r="V19" i="1" s="1"/>
  <c r="T13" i="1"/>
  <c r="V13" i="1" s="1"/>
  <c r="T14" i="1"/>
  <c r="V14" i="1" s="1"/>
  <c r="S27" i="1"/>
  <c r="S16" i="1"/>
  <c r="S17" i="1"/>
  <c r="S18" i="1"/>
  <c r="T43" i="1"/>
  <c r="V43" i="1" s="1"/>
  <c r="T20" i="1"/>
  <c r="V20" i="1" s="1"/>
  <c r="S21" i="1"/>
  <c r="S22" i="1"/>
  <c r="J99" i="1"/>
  <c r="M70" i="9" s="1"/>
  <c r="S24" i="1"/>
  <c r="T25" i="1"/>
  <c r="V25" i="1" s="1"/>
  <c r="S26" i="1"/>
  <c r="S55" i="1"/>
  <c r="T46" i="1"/>
  <c r="V46" i="1" s="1"/>
  <c r="S58" i="1"/>
  <c r="J96" i="1"/>
  <c r="M67" i="9" s="1"/>
  <c r="S35" i="1"/>
  <c r="J97" i="1"/>
  <c r="M68" i="9" s="1"/>
  <c r="T36" i="1"/>
  <c r="V36" i="1" s="1"/>
  <c r="T22" i="1"/>
  <c r="V22" i="1" s="1"/>
  <c r="T27" i="1"/>
  <c r="V27" i="1" s="1"/>
  <c r="S13" i="1"/>
  <c r="N91" i="1" s="1"/>
  <c r="T16" i="1"/>
  <c r="V16" i="1" s="1"/>
  <c r="T26" i="1"/>
  <c r="V26" i="1" s="1"/>
  <c r="T17" i="1"/>
  <c r="V17" i="1" s="1"/>
  <c r="S59" i="1"/>
  <c r="S20" i="1"/>
  <c r="S8" i="1"/>
  <c r="T18" i="1"/>
  <c r="V18" i="1" s="1"/>
  <c r="T39" i="1"/>
  <c r="V39" i="1" s="1"/>
  <c r="S25" i="1"/>
  <c r="J91" i="1"/>
  <c r="M62" i="9" s="1"/>
  <c r="J92" i="1"/>
  <c r="M63" i="9" s="1"/>
  <c r="S10" i="1"/>
  <c r="S14" i="1"/>
  <c r="T21" i="1"/>
  <c r="V21" i="1" s="1"/>
  <c r="T59" i="1"/>
  <c r="V59" i="1" s="1"/>
  <c r="S11" i="1"/>
  <c r="T15" i="1"/>
  <c r="V15" i="1" s="1"/>
  <c r="T37" i="1"/>
  <c r="V37" i="1" s="1"/>
  <c r="J93" i="1"/>
  <c r="M64" i="9" s="1"/>
  <c r="R71" i="1"/>
  <c r="J103" i="1" s="1"/>
  <c r="S70" i="1"/>
  <c r="N101" i="1" s="1"/>
  <c r="S47" i="1"/>
  <c r="S60" i="1"/>
  <c r="J101" i="1"/>
  <c r="M72" i="9" s="1"/>
  <c r="T32" i="1"/>
  <c r="V32" i="1" s="1"/>
  <c r="J94" i="1"/>
  <c r="M65" i="9" s="1"/>
  <c r="T30" i="1"/>
  <c r="V30" i="1" s="1"/>
  <c r="T34" i="1"/>
  <c r="V34" i="1" s="1"/>
  <c r="S40" i="1"/>
  <c r="T33" i="1"/>
  <c r="V33" i="1" s="1"/>
  <c r="S29" i="1"/>
  <c r="S23" i="1"/>
  <c r="S69" i="1"/>
  <c r="J89" i="1"/>
  <c r="M60" i="9" s="1"/>
  <c r="S15" i="1"/>
  <c r="S28" i="1"/>
  <c r="R90" i="1"/>
  <c r="V12" i="1"/>
  <c r="S61" i="1"/>
  <c r="T38" i="1"/>
  <c r="V38" i="1" s="1"/>
  <c r="T45" i="1"/>
  <c r="V45" i="1" s="1"/>
  <c r="S50" i="1"/>
  <c r="T51" i="1"/>
  <c r="V51" i="1" s="1"/>
  <c r="T49" i="1"/>
  <c r="V49" i="1" s="1"/>
  <c r="S31" i="1"/>
  <c r="T52" i="1"/>
  <c r="V52" i="1" s="1"/>
  <c r="T50" i="1"/>
  <c r="V50" i="1" s="1"/>
  <c r="S48" i="1"/>
  <c r="T24" i="1"/>
  <c r="V24" i="1" s="1"/>
  <c r="T9" i="1"/>
  <c r="S62" i="1"/>
  <c r="N99" i="1" s="1"/>
  <c r="T56" i="1"/>
  <c r="S41" i="1"/>
  <c r="T55" i="1"/>
  <c r="V55" i="1" s="1"/>
  <c r="S12" i="1"/>
  <c r="N90" i="1" s="1"/>
  <c r="J100" i="1"/>
  <c r="M71" i="9" s="1"/>
  <c r="S57" i="1"/>
  <c r="T66" i="1"/>
  <c r="V66" i="1" s="1"/>
  <c r="S67" i="1"/>
  <c r="S44" i="1"/>
  <c r="J95" i="1"/>
  <c r="M66" i="9" s="1"/>
  <c r="J98" i="1"/>
  <c r="M69" i="9" s="1"/>
  <c r="T62" i="1"/>
  <c r="T53" i="1"/>
  <c r="V53" i="1" s="1"/>
  <c r="S65" i="1"/>
  <c r="S54" i="1"/>
  <c r="T63" i="1"/>
  <c r="V63" i="1" s="1"/>
  <c r="S68" i="1"/>
  <c r="T42" i="1"/>
  <c r="V42" i="1" s="1"/>
  <c r="S43" i="1"/>
  <c r="T64" i="1"/>
  <c r="V64" i="1" s="1"/>
  <c r="T41" i="1"/>
  <c r="V41" i="1" s="1"/>
  <c r="S63" i="1"/>
  <c r="S56" i="1"/>
  <c r="N96" i="1" s="1"/>
  <c r="V98" i="1" l="1"/>
  <c r="J131" i="9" s="1"/>
  <c r="Z97" i="1"/>
  <c r="V130" i="9" s="1"/>
  <c r="Z100" i="1"/>
  <c r="V133" i="9" s="1"/>
  <c r="R91" i="1"/>
  <c r="V100" i="1"/>
  <c r="J133" i="9" s="1"/>
  <c r="Z98" i="1"/>
  <c r="V131" i="9" s="1"/>
  <c r="V94" i="1"/>
  <c r="J127" i="9" s="1"/>
  <c r="Z92" i="1"/>
  <c r="V125" i="9" s="1"/>
  <c r="Z94" i="1"/>
  <c r="V127" i="9" s="1"/>
  <c r="V92" i="1"/>
  <c r="J125" i="9" s="1"/>
  <c r="V93" i="1"/>
  <c r="J126" i="9" s="1"/>
  <c r="V89" i="1"/>
  <c r="J122" i="9" s="1"/>
  <c r="Z93" i="1"/>
  <c r="V126" i="9" s="1"/>
  <c r="Z89" i="1"/>
  <c r="V122" i="9" s="1"/>
  <c r="V70" i="1"/>
  <c r="V95" i="1"/>
  <c r="J128" i="9" s="1"/>
  <c r="Z95" i="1"/>
  <c r="V128" i="9" s="1"/>
  <c r="AL71" i="1"/>
  <c r="AH71" i="1"/>
  <c r="N89" i="1"/>
  <c r="K34" i="10"/>
  <c r="T74" i="10" s="1"/>
  <c r="R92" i="1"/>
  <c r="N92" i="1"/>
  <c r="R97" i="1"/>
  <c r="R98" i="1"/>
  <c r="N95" i="1"/>
  <c r="N97" i="1"/>
  <c r="N98" i="1"/>
  <c r="R99" i="1"/>
  <c r="V62" i="1"/>
  <c r="R89" i="1"/>
  <c r="V9" i="1"/>
  <c r="N94" i="1"/>
  <c r="R96" i="1"/>
  <c r="V56" i="1"/>
  <c r="S71" i="1"/>
  <c r="N103" i="1" s="1"/>
  <c r="N93" i="1"/>
  <c r="T71" i="1"/>
  <c r="V71" i="1" s="1"/>
  <c r="X8" i="1" s="1"/>
  <c r="R94" i="1"/>
  <c r="R93" i="1"/>
  <c r="J102" i="1"/>
  <c r="N100" i="1"/>
  <c r="R95" i="1"/>
  <c r="R100" i="1"/>
  <c r="V135" i="9" l="1"/>
  <c r="J135" i="9"/>
  <c r="W36" i="9" s="1"/>
  <c r="V102" i="1"/>
  <c r="Z102" i="1"/>
  <c r="AA33" i="10"/>
  <c r="T75" i="10" s="1"/>
  <c r="N102" i="1"/>
  <c r="R103" i="1"/>
  <c r="M73" i="9"/>
  <c r="W78" i="9" s="1"/>
  <c r="AA35" i="10"/>
  <c r="T76" i="10" s="1"/>
  <c r="X37" i="1"/>
  <c r="Z37" i="1" s="1"/>
  <c r="R102" i="1"/>
  <c r="H36" i="9" l="1"/>
  <c r="K44" i="10"/>
  <c r="K42" i="10" s="1"/>
  <c r="X42" i="1"/>
  <c r="Z42" i="1" s="1"/>
  <c r="X32" i="1"/>
  <c r="Z32" i="1" s="1"/>
  <c r="X19" i="1"/>
  <c r="Z19" i="1" s="1"/>
  <c r="X67" i="1"/>
  <c r="Z67" i="1" s="1"/>
  <c r="X36" i="1"/>
  <c r="Z36" i="1" s="1"/>
  <c r="X60" i="1"/>
  <c r="Z60" i="1" s="1"/>
  <c r="X35" i="1"/>
  <c r="Z35" i="1" s="1"/>
  <c r="X58" i="1"/>
  <c r="Z58" i="1" s="1"/>
  <c r="X38" i="1"/>
  <c r="Z38" i="1" s="1"/>
  <c r="X63" i="1"/>
  <c r="Z63" i="1" s="1"/>
  <c r="X28" i="1"/>
  <c r="Z28" i="1" s="1"/>
  <c r="X31" i="1"/>
  <c r="Z31" i="1" s="1"/>
  <c r="X29" i="1"/>
  <c r="Z29" i="1" s="1"/>
  <c r="X33" i="1"/>
  <c r="Z33" i="1" s="1"/>
  <c r="X14" i="1"/>
  <c r="Z14" i="1" s="1"/>
  <c r="X68" i="1"/>
  <c r="Z68" i="1" s="1"/>
  <c r="X52" i="1"/>
  <c r="Z52" i="1" s="1"/>
  <c r="X26" i="1"/>
  <c r="Z26" i="1" s="1"/>
  <c r="X51" i="1"/>
  <c r="Z51" i="1" s="1"/>
  <c r="X61" i="1"/>
  <c r="Z61" i="1" s="1"/>
  <c r="X40" i="1"/>
  <c r="Z40" i="1" s="1"/>
  <c r="X13" i="1"/>
  <c r="Z13" i="1" s="1"/>
  <c r="X25" i="1"/>
  <c r="Z25" i="1" s="1"/>
  <c r="X66" i="1"/>
  <c r="Z66" i="1" s="1"/>
  <c r="X48" i="1"/>
  <c r="Z48" i="1" s="1"/>
  <c r="X20" i="1"/>
  <c r="Z20" i="1" s="1"/>
  <c r="X47" i="1"/>
  <c r="Z47" i="1" s="1"/>
  <c r="X53" i="1"/>
  <c r="Z53" i="1" s="1"/>
  <c r="X24" i="1"/>
  <c r="Z24" i="1" s="1"/>
  <c r="X9" i="1"/>
  <c r="Z9" i="1" s="1"/>
  <c r="X22" i="1"/>
  <c r="Z22" i="1" s="1"/>
  <c r="K48" i="10"/>
  <c r="X64" i="1"/>
  <c r="Z64" i="1" s="1"/>
  <c r="X54" i="1"/>
  <c r="Z54" i="1" s="1"/>
  <c r="X50" i="1"/>
  <c r="Z50" i="1" s="1"/>
  <c r="X34" i="1"/>
  <c r="Z34" i="1" s="1"/>
  <c r="X12" i="1"/>
  <c r="Z12" i="1" s="1"/>
  <c r="X59" i="1"/>
  <c r="Z59" i="1" s="1"/>
  <c r="X43" i="1"/>
  <c r="Z43" i="1" s="1"/>
  <c r="X16" i="1"/>
  <c r="Z16" i="1" s="1"/>
  <c r="X45" i="1"/>
  <c r="Z45" i="1" s="1"/>
  <c r="X27" i="1"/>
  <c r="Z27" i="1" s="1"/>
  <c r="X65" i="1"/>
  <c r="Z65" i="1" s="1"/>
  <c r="X21" i="1"/>
  <c r="Z21" i="1" s="1"/>
  <c r="X18" i="1"/>
  <c r="Z18" i="1" s="1"/>
  <c r="X11" i="1"/>
  <c r="Z11" i="1" s="1"/>
  <c r="X15" i="1"/>
  <c r="Z15" i="1" s="1"/>
  <c r="X41" i="1"/>
  <c r="Z41" i="1" s="1"/>
  <c r="X70" i="1"/>
  <c r="Z70" i="1" s="1"/>
  <c r="X62" i="1"/>
  <c r="Z62" i="1" s="1"/>
  <c r="X56" i="1"/>
  <c r="Z56" i="1" s="1"/>
  <c r="X46" i="1"/>
  <c r="Z46" i="1" s="1"/>
  <c r="X30" i="1"/>
  <c r="Z30" i="1" s="1"/>
  <c r="X55" i="1"/>
  <c r="Z55" i="1" s="1"/>
  <c r="X44" i="1"/>
  <c r="Z44" i="1" s="1"/>
  <c r="X69" i="1"/>
  <c r="Z69" i="1" s="1"/>
  <c r="X39" i="1"/>
  <c r="Z39" i="1" s="1"/>
  <c r="X23" i="1"/>
  <c r="Z23" i="1" s="1"/>
  <c r="X49" i="1"/>
  <c r="Z49" i="1" s="1"/>
  <c r="X17" i="1"/>
  <c r="Z17" i="1" s="1"/>
  <c r="X10" i="1"/>
  <c r="Z10" i="1" s="1"/>
  <c r="X57" i="1"/>
  <c r="Z57" i="1" s="1"/>
  <c r="Z8" i="1" l="1"/>
  <c r="AA8" i="1" s="1" a="1"/>
  <c r="X71" i="1"/>
  <c r="AA8" i="1" l="1"/>
  <c r="AA12" i="1"/>
  <c r="AA16" i="1"/>
  <c r="AA20" i="1"/>
  <c r="AA24" i="1"/>
  <c r="AB24" i="1" s="1"/>
  <c r="AE24" i="1" s="1"/>
  <c r="AA28" i="1"/>
  <c r="AA32" i="1"/>
  <c r="AA36" i="1"/>
  <c r="AA40" i="1"/>
  <c r="AA44" i="1"/>
  <c r="AA48" i="1"/>
  <c r="AA52" i="1"/>
  <c r="AA56" i="1"/>
  <c r="AA60" i="1"/>
  <c r="AA64" i="1"/>
  <c r="AA68" i="1"/>
  <c r="AA9" i="1"/>
  <c r="AA13" i="1"/>
  <c r="AA17" i="1"/>
  <c r="AA21" i="1"/>
  <c r="AA25" i="1"/>
  <c r="AA29" i="1"/>
  <c r="AA33" i="1"/>
  <c r="AA37" i="1"/>
  <c r="AA41" i="1"/>
  <c r="AA45" i="1"/>
  <c r="AA49" i="1"/>
  <c r="AA53" i="1"/>
  <c r="AA57" i="1"/>
  <c r="AA61" i="1"/>
  <c r="AA65" i="1"/>
  <c r="AA69" i="1"/>
  <c r="AA10" i="1"/>
  <c r="AA14" i="1"/>
  <c r="AA18" i="1"/>
  <c r="AA22" i="1"/>
  <c r="AA26" i="1"/>
  <c r="AA30" i="1"/>
  <c r="AA34" i="1"/>
  <c r="AA38" i="1"/>
  <c r="AA42" i="1"/>
  <c r="AA46" i="1"/>
  <c r="AA50" i="1"/>
  <c r="AA54" i="1"/>
  <c r="AA58" i="1"/>
  <c r="AA62" i="1"/>
  <c r="AA66" i="1"/>
  <c r="AA70" i="1"/>
  <c r="AA11" i="1"/>
  <c r="AA15" i="1"/>
  <c r="AA19" i="1"/>
  <c r="AA23" i="1"/>
  <c r="AA27" i="1"/>
  <c r="AA31" i="1"/>
  <c r="AA35" i="1"/>
  <c r="AA39" i="1"/>
  <c r="AA43" i="1"/>
  <c r="AA47" i="1"/>
  <c r="AA51" i="1"/>
  <c r="AA55" i="1"/>
  <c r="AA59" i="1"/>
  <c r="AA63" i="1"/>
  <c r="AA67" i="1"/>
  <c r="Z71" i="1"/>
  <c r="C58" i="10" s="1"/>
  <c r="K58" i="10" s="1"/>
  <c r="AI70" i="1" l="1"/>
  <c r="AM70" i="1"/>
  <c r="AA101" i="1" s="1"/>
  <c r="AI55" i="1"/>
  <c r="AJ55" i="1" s="1"/>
  <c r="AM55" i="1"/>
  <c r="AN55" i="1" s="1"/>
  <c r="AI39" i="1"/>
  <c r="AJ39" i="1" s="1"/>
  <c r="AM39" i="1"/>
  <c r="AN39" i="1" s="1"/>
  <c r="AI23" i="1"/>
  <c r="AJ23" i="1" s="1"/>
  <c r="AM23" i="1"/>
  <c r="AN23" i="1" s="1"/>
  <c r="AI54" i="1"/>
  <c r="AJ54" i="1" s="1"/>
  <c r="AM54" i="1"/>
  <c r="AN54" i="1" s="1"/>
  <c r="AI38" i="1"/>
  <c r="AJ38" i="1" s="1"/>
  <c r="AM38" i="1"/>
  <c r="AN38" i="1" s="1"/>
  <c r="AI22" i="1"/>
  <c r="AJ22" i="1" s="1"/>
  <c r="AM22" i="1"/>
  <c r="AN22" i="1" s="1"/>
  <c r="AI69" i="1"/>
  <c r="AJ69" i="1" s="1"/>
  <c r="AM69" i="1"/>
  <c r="AN69" i="1" s="1"/>
  <c r="AI53" i="1"/>
  <c r="AM53" i="1"/>
  <c r="AI37" i="1"/>
  <c r="AJ37" i="1" s="1"/>
  <c r="AM37" i="1"/>
  <c r="AN37" i="1" s="1"/>
  <c r="AI21" i="1"/>
  <c r="AJ21" i="1" s="1"/>
  <c r="AM21" i="1"/>
  <c r="AN21" i="1" s="1"/>
  <c r="AI68" i="1"/>
  <c r="AJ68" i="1" s="1"/>
  <c r="AM68" i="1"/>
  <c r="AN68" i="1" s="1"/>
  <c r="AI52" i="1"/>
  <c r="W96" i="1" s="1"/>
  <c r="M129" i="9" s="1"/>
  <c r="P129" i="9" s="1"/>
  <c r="AM52" i="1"/>
  <c r="AA96" i="1" s="1"/>
  <c r="AI36" i="1"/>
  <c r="AJ36" i="1" s="1"/>
  <c r="AM36" i="1"/>
  <c r="AN36" i="1" s="1"/>
  <c r="AI20" i="1"/>
  <c r="AJ20" i="1" s="1"/>
  <c r="AM20" i="1"/>
  <c r="AN20" i="1" s="1"/>
  <c r="AI51" i="1"/>
  <c r="AJ51" i="1" s="1"/>
  <c r="AM51" i="1"/>
  <c r="AN51" i="1" s="1"/>
  <c r="AI19" i="1"/>
  <c r="AJ19" i="1" s="1"/>
  <c r="AM19" i="1"/>
  <c r="AN19" i="1" s="1"/>
  <c r="AI50" i="1"/>
  <c r="AJ50" i="1" s="1"/>
  <c r="AM50" i="1"/>
  <c r="AN50" i="1" s="1"/>
  <c r="AI18" i="1"/>
  <c r="AJ18" i="1" s="1"/>
  <c r="AM18" i="1"/>
  <c r="AN18" i="1" s="1"/>
  <c r="AI49" i="1"/>
  <c r="AM49" i="1"/>
  <c r="AI33" i="1"/>
  <c r="AJ33" i="1" s="1"/>
  <c r="AM33" i="1"/>
  <c r="AN33" i="1" s="1"/>
  <c r="AI64" i="1"/>
  <c r="AJ64" i="1" s="1"/>
  <c r="AM64" i="1"/>
  <c r="AN64" i="1" s="1"/>
  <c r="AI48" i="1"/>
  <c r="AJ48" i="1" s="1"/>
  <c r="AM48" i="1"/>
  <c r="AN48" i="1" s="1"/>
  <c r="AI16" i="1"/>
  <c r="AM16" i="1"/>
  <c r="AN16" i="1" s="1"/>
  <c r="AI63" i="1"/>
  <c r="AJ63" i="1" s="1"/>
  <c r="AM63" i="1"/>
  <c r="AN63" i="1" s="1"/>
  <c r="AI47" i="1"/>
  <c r="AJ47" i="1" s="1"/>
  <c r="AM47" i="1"/>
  <c r="AN47" i="1" s="1"/>
  <c r="AI31" i="1"/>
  <c r="AJ31" i="1" s="1"/>
  <c r="AM31" i="1"/>
  <c r="AN31" i="1" s="1"/>
  <c r="AI15" i="1"/>
  <c r="AJ15" i="1" s="1"/>
  <c r="AM15" i="1"/>
  <c r="AN15" i="1" s="1"/>
  <c r="AI62" i="1"/>
  <c r="AJ62" i="1" s="1"/>
  <c r="AM62" i="1"/>
  <c r="AN62" i="1" s="1"/>
  <c r="AI46" i="1"/>
  <c r="AJ46" i="1" s="1"/>
  <c r="AM46" i="1"/>
  <c r="AN46" i="1" s="1"/>
  <c r="AI30" i="1"/>
  <c r="AJ30" i="1" s="1"/>
  <c r="AM30" i="1"/>
  <c r="AN30" i="1" s="1"/>
  <c r="AI14" i="1"/>
  <c r="AM14" i="1"/>
  <c r="AI61" i="1"/>
  <c r="AJ61" i="1" s="1"/>
  <c r="AM61" i="1"/>
  <c r="AN61" i="1" s="1"/>
  <c r="AI45" i="1"/>
  <c r="AJ45" i="1" s="1"/>
  <c r="AM45" i="1"/>
  <c r="AI29" i="1"/>
  <c r="AJ29" i="1" s="1"/>
  <c r="AM29" i="1"/>
  <c r="AN29" i="1" s="1"/>
  <c r="AI13" i="1"/>
  <c r="AM13" i="1"/>
  <c r="AA91" i="1" s="1"/>
  <c r="AI60" i="1"/>
  <c r="AJ60" i="1" s="1"/>
  <c r="AM60" i="1"/>
  <c r="AN60" i="1" s="1"/>
  <c r="AI44" i="1"/>
  <c r="AJ44" i="1" s="1"/>
  <c r="AM44" i="1"/>
  <c r="AN44" i="1" s="1"/>
  <c r="AI28" i="1"/>
  <c r="AJ28" i="1" s="1"/>
  <c r="AM28" i="1"/>
  <c r="AN28" i="1" s="1"/>
  <c r="AI12" i="1"/>
  <c r="AM12" i="1"/>
  <c r="AA90" i="1" s="1"/>
  <c r="AI67" i="1"/>
  <c r="AJ67" i="1" s="1"/>
  <c r="AM67" i="1"/>
  <c r="AN67" i="1" s="1"/>
  <c r="AI35" i="1"/>
  <c r="AJ35" i="1" s="1"/>
  <c r="AM35" i="1"/>
  <c r="AN35" i="1" s="1"/>
  <c r="AI66" i="1"/>
  <c r="AJ66" i="1" s="1"/>
  <c r="AM66" i="1"/>
  <c r="AN66" i="1" s="1"/>
  <c r="AI34" i="1"/>
  <c r="AJ34" i="1" s="1"/>
  <c r="AM34" i="1"/>
  <c r="AN34" i="1" s="1"/>
  <c r="AI65" i="1"/>
  <c r="AJ65" i="1" s="1"/>
  <c r="AM65" i="1"/>
  <c r="AN65" i="1" s="1"/>
  <c r="AI17" i="1"/>
  <c r="AJ17" i="1" s="1"/>
  <c r="AM17" i="1"/>
  <c r="AN17" i="1" s="1"/>
  <c r="AI32" i="1"/>
  <c r="AJ32" i="1" s="1"/>
  <c r="AM32" i="1"/>
  <c r="AN32" i="1" s="1"/>
  <c r="AI59" i="1"/>
  <c r="AM59" i="1"/>
  <c r="AA99" i="1" s="1"/>
  <c r="AI43" i="1"/>
  <c r="AJ43" i="1" s="1"/>
  <c r="AM43" i="1"/>
  <c r="AN43" i="1" s="1"/>
  <c r="AI27" i="1"/>
  <c r="AJ27" i="1" s="1"/>
  <c r="AM27" i="1"/>
  <c r="AN27" i="1" s="1"/>
  <c r="AI11" i="1"/>
  <c r="AJ11" i="1" s="1"/>
  <c r="AM11" i="1"/>
  <c r="AN11" i="1" s="1"/>
  <c r="AI58" i="1"/>
  <c r="AJ58" i="1" s="1"/>
  <c r="AM58" i="1"/>
  <c r="AN58" i="1" s="1"/>
  <c r="AI42" i="1"/>
  <c r="AJ42" i="1" s="1"/>
  <c r="AM42" i="1"/>
  <c r="AN42" i="1" s="1"/>
  <c r="AI26" i="1"/>
  <c r="AJ26" i="1" s="1"/>
  <c r="AM26" i="1"/>
  <c r="AN26" i="1" s="1"/>
  <c r="AI10" i="1"/>
  <c r="AJ10" i="1" s="1"/>
  <c r="AM10" i="1"/>
  <c r="AN10" i="1" s="1"/>
  <c r="AI57" i="1"/>
  <c r="AJ57" i="1" s="1"/>
  <c r="AM57" i="1"/>
  <c r="AN57" i="1" s="1"/>
  <c r="AI41" i="1"/>
  <c r="AJ41" i="1" s="1"/>
  <c r="AM41" i="1"/>
  <c r="AN41" i="1" s="1"/>
  <c r="AI25" i="1"/>
  <c r="AJ25" i="1" s="1"/>
  <c r="AM25" i="1"/>
  <c r="AN25" i="1" s="1"/>
  <c r="AI9" i="1"/>
  <c r="AJ9" i="1" s="1"/>
  <c r="AM9" i="1"/>
  <c r="AN9" i="1" s="1"/>
  <c r="AI56" i="1"/>
  <c r="AJ56" i="1" s="1"/>
  <c r="AM56" i="1"/>
  <c r="AN56" i="1" s="1"/>
  <c r="AI40" i="1"/>
  <c r="AJ40" i="1" s="1"/>
  <c r="AM40" i="1"/>
  <c r="AN40" i="1" s="1"/>
  <c r="AI24" i="1"/>
  <c r="AJ24" i="1" s="1"/>
  <c r="AM24" i="1"/>
  <c r="AN24" i="1" s="1"/>
  <c r="AI8" i="1"/>
  <c r="AM8" i="1"/>
  <c r="AD63" i="1"/>
  <c r="AC47" i="1"/>
  <c r="AF47" i="1" s="1"/>
  <c r="AD31" i="1"/>
  <c r="AB15" i="1"/>
  <c r="AE15" i="1" s="1"/>
  <c r="AC46" i="1"/>
  <c r="AF46" i="1" s="1"/>
  <c r="AD30" i="1"/>
  <c r="AC14" i="1"/>
  <c r="AF14" i="1" s="1"/>
  <c r="AD61" i="1"/>
  <c r="AC45" i="1"/>
  <c r="AF45" i="1" s="1"/>
  <c r="AD29" i="1"/>
  <c r="K91" i="1"/>
  <c r="AD60" i="1"/>
  <c r="AB44" i="1"/>
  <c r="AE44" i="1" s="1"/>
  <c r="AB28" i="1"/>
  <c r="AE28" i="1" s="1"/>
  <c r="K90" i="1"/>
  <c r="Q61" i="9" s="1"/>
  <c r="U61" i="9" s="1"/>
  <c r="AD59" i="1"/>
  <c r="AC43" i="1"/>
  <c r="AF43" i="1" s="1"/>
  <c r="AC27" i="1"/>
  <c r="AF27" i="1" s="1"/>
  <c r="AC11" i="1"/>
  <c r="AF11" i="1" s="1"/>
  <c r="AD58" i="1"/>
  <c r="AC42" i="1"/>
  <c r="AF42" i="1" s="1"/>
  <c r="AB26" i="1"/>
  <c r="AE26" i="1" s="1"/>
  <c r="AC10" i="1"/>
  <c r="AF10" i="1" s="1"/>
  <c r="AC57" i="1"/>
  <c r="AF57" i="1" s="1"/>
  <c r="AC41" i="1"/>
  <c r="AF41" i="1" s="1"/>
  <c r="AB25" i="1"/>
  <c r="AE25" i="1" s="1"/>
  <c r="AC9" i="1"/>
  <c r="AF9" i="1" s="1"/>
  <c r="AB40" i="1"/>
  <c r="AE40" i="1" s="1"/>
  <c r="AD24" i="1"/>
  <c r="AB8" i="1"/>
  <c r="AE8" i="1" s="1"/>
  <c r="AB55" i="1"/>
  <c r="AE55" i="1" s="1"/>
  <c r="AB39" i="1"/>
  <c r="AE39" i="1" s="1"/>
  <c r="AC23" i="1"/>
  <c r="AF23" i="1" s="1"/>
  <c r="AB54" i="1"/>
  <c r="AE54" i="1" s="1"/>
  <c r="AC38" i="1"/>
  <c r="AF38" i="1" s="1"/>
  <c r="AC22" i="1"/>
  <c r="AF22" i="1" s="1"/>
  <c r="AB69" i="1"/>
  <c r="AE69" i="1" s="1"/>
  <c r="AC53" i="1"/>
  <c r="AF53" i="1" s="1"/>
  <c r="AC37" i="1"/>
  <c r="AF37" i="1" s="1"/>
  <c r="AC21" i="1"/>
  <c r="AF21" i="1" s="1"/>
  <c r="AC68" i="1"/>
  <c r="AF68" i="1" s="1"/>
  <c r="AC52" i="1"/>
  <c r="AF52" i="1" s="1"/>
  <c r="AD36" i="1"/>
  <c r="AD20" i="1"/>
  <c r="AC67" i="1"/>
  <c r="AF67" i="1" s="1"/>
  <c r="AB51" i="1"/>
  <c r="AE51" i="1" s="1"/>
  <c r="AC35" i="1"/>
  <c r="AF35" i="1" s="1"/>
  <c r="AC19" i="1"/>
  <c r="AF19" i="1" s="1"/>
  <c r="AC66" i="1"/>
  <c r="AF66" i="1" s="1"/>
  <c r="AB50" i="1"/>
  <c r="AE50" i="1" s="1"/>
  <c r="AC34" i="1"/>
  <c r="AF34" i="1" s="1"/>
  <c r="AC18" i="1"/>
  <c r="AF18" i="1" s="1"/>
  <c r="AB49" i="1"/>
  <c r="AE49" i="1" s="1"/>
  <c r="AC33" i="1"/>
  <c r="AF33" i="1" s="1"/>
  <c r="AC17" i="1"/>
  <c r="AF17" i="1" s="1"/>
  <c r="AD64" i="1"/>
  <c r="AC48" i="1"/>
  <c r="AF48" i="1" s="1"/>
  <c r="AD32" i="1"/>
  <c r="AB16" i="1"/>
  <c r="AE16" i="1" s="1"/>
  <c r="AC59" i="1"/>
  <c r="AF59" i="1" s="1"/>
  <c r="AC24" i="1"/>
  <c r="AF24" i="1" s="1"/>
  <c r="AB43" i="1"/>
  <c r="AE43" i="1" s="1"/>
  <c r="AB11" i="1"/>
  <c r="AE11" i="1" s="1"/>
  <c r="AB42" i="1"/>
  <c r="AE42" i="1" s="1"/>
  <c r="K99" i="1"/>
  <c r="Q70" i="9" s="1"/>
  <c r="U70" i="9" s="1"/>
  <c r="AC70" i="1"/>
  <c r="AF70" i="1" s="1"/>
  <c r="K101" i="1"/>
  <c r="Q72" i="9" s="1"/>
  <c r="U72" i="9" s="1"/>
  <c r="AD19" i="1"/>
  <c r="AB34" i="1"/>
  <c r="AE34" i="1" s="1"/>
  <c r="AD50" i="1"/>
  <c r="AC32" i="1"/>
  <c r="AF32" i="1" s="1"/>
  <c r="AC26" i="1"/>
  <c r="AF26" i="1" s="1"/>
  <c r="AB67" i="1"/>
  <c r="AE67" i="1" s="1"/>
  <c r="AB17" i="1"/>
  <c r="AE17" i="1" s="1"/>
  <c r="AB33" i="1"/>
  <c r="AE33" i="1" s="1"/>
  <c r="AC49" i="1"/>
  <c r="AF49" i="1" s="1"/>
  <c r="AD49" i="1"/>
  <c r="AD67" i="1"/>
  <c r="AC50" i="1"/>
  <c r="AF50" i="1" s="1"/>
  <c r="AD33" i="1"/>
  <c r="AB18" i="1"/>
  <c r="AE18" i="1" s="1"/>
  <c r="AC64" i="1"/>
  <c r="AF64" i="1" s="1"/>
  <c r="AD48" i="1"/>
  <c r="AB32" i="1"/>
  <c r="AE32" i="1" s="1"/>
  <c r="AC16" i="1"/>
  <c r="AF16" i="1" s="1"/>
  <c r="AD51" i="1"/>
  <c r="AD66" i="1"/>
  <c r="AB35" i="1"/>
  <c r="AE35" i="1" s="1"/>
  <c r="AC36" i="1"/>
  <c r="AF36" i="1" s="1"/>
  <c r="AD45" i="1"/>
  <c r="AD15" i="1"/>
  <c r="AC30" i="1"/>
  <c r="AF30" i="1" s="1"/>
  <c r="AD44" i="1"/>
  <c r="AD62" i="1"/>
  <c r="AB12" i="1"/>
  <c r="O90" i="1" s="1"/>
  <c r="P90" i="1" s="1"/>
  <c r="Y61" i="9" s="1"/>
  <c r="AC62" i="1"/>
  <c r="AF62" i="1" s="1"/>
  <c r="AC63" i="1"/>
  <c r="AF63" i="1" s="1"/>
  <c r="AC60" i="1"/>
  <c r="AF60" i="1" s="1"/>
  <c r="AC13" i="1"/>
  <c r="S91" i="1" s="1"/>
  <c r="T91" i="1" s="1"/>
  <c r="AC62" i="9" s="1"/>
  <c r="AC12" i="1"/>
  <c r="S90" i="1" s="1"/>
  <c r="T90" i="1" s="1"/>
  <c r="AC61" i="9" s="1"/>
  <c r="AB46" i="1"/>
  <c r="AE46" i="1" s="1"/>
  <c r="AD52" i="1"/>
  <c r="K98" i="1"/>
  <c r="Q69" i="9" s="1"/>
  <c r="U69" i="9" s="1"/>
  <c r="AD12" i="1"/>
  <c r="K94" i="1"/>
  <c r="AC15" i="1"/>
  <c r="AF15" i="1" s="1"/>
  <c r="AB38" i="1"/>
  <c r="AE38" i="1" s="1"/>
  <c r="AD46" i="1"/>
  <c r="AB13" i="1"/>
  <c r="O91" i="1" s="1"/>
  <c r="P91" i="1" s="1"/>
  <c r="Y62" i="9" s="1"/>
  <c r="AD37" i="1"/>
  <c r="AB63" i="1"/>
  <c r="AE63" i="1" s="1"/>
  <c r="AD22" i="1"/>
  <c r="AC51" i="1"/>
  <c r="AF51" i="1" s="1"/>
  <c r="AC28" i="1"/>
  <c r="AF28" i="1" s="1"/>
  <c r="K100" i="1"/>
  <c r="Q71" i="9" s="1"/>
  <c r="U71" i="9" s="1"/>
  <c r="AB29" i="1"/>
  <c r="AE29" i="1" s="1"/>
  <c r="AC31" i="1"/>
  <c r="AF31" i="1" s="1"/>
  <c r="AB30" i="1"/>
  <c r="AE30" i="1" s="1"/>
  <c r="AD47" i="1"/>
  <c r="AB45" i="1"/>
  <c r="AE45" i="1" s="1"/>
  <c r="AB68" i="1"/>
  <c r="AE68" i="1" s="1"/>
  <c r="AB60" i="1"/>
  <c r="AE60" i="1" s="1"/>
  <c r="AB21" i="1"/>
  <c r="AE21" i="1" s="1"/>
  <c r="AB31" i="1"/>
  <c r="AE31" i="1" s="1"/>
  <c r="AB36" i="1"/>
  <c r="AE36" i="1" s="1"/>
  <c r="AB52" i="1"/>
  <c r="AE52" i="1" s="1"/>
  <c r="AC54" i="1"/>
  <c r="AF54" i="1" s="1"/>
  <c r="AD13" i="1"/>
  <c r="AB47" i="1"/>
  <c r="AE47" i="1" s="1"/>
  <c r="AC61" i="1"/>
  <c r="AF61" i="1" s="1"/>
  <c r="AB61" i="1"/>
  <c r="AE61" i="1" s="1"/>
  <c r="AB62" i="1"/>
  <c r="AE62" i="1" s="1"/>
  <c r="AD28" i="1"/>
  <c r="AB14" i="1"/>
  <c r="AE14" i="1" s="1"/>
  <c r="AC55" i="1"/>
  <c r="AF55" i="1" s="1"/>
  <c r="AD69" i="1"/>
  <c r="AD14" i="1"/>
  <c r="AC29" i="1"/>
  <c r="AF29" i="1" s="1"/>
  <c r="AC44" i="1"/>
  <c r="AF44" i="1" s="1"/>
  <c r="AB70" i="1"/>
  <c r="AE70" i="1" s="1"/>
  <c r="AD21" i="1"/>
  <c r="AB23" i="1"/>
  <c r="AE23" i="1" s="1"/>
  <c r="K97" i="1"/>
  <c r="Q68" i="9" s="1"/>
  <c r="U68" i="9" s="1"/>
  <c r="K96" i="1"/>
  <c r="Q67" i="9" s="1"/>
  <c r="U67" i="9" s="1"/>
  <c r="AB56" i="1"/>
  <c r="AD57" i="1"/>
  <c r="AD8" i="1"/>
  <c r="AD25" i="1"/>
  <c r="AB27" i="1"/>
  <c r="AE27" i="1" s="1"/>
  <c r="AD26" i="1"/>
  <c r="AD41" i="1"/>
  <c r="AC56" i="1"/>
  <c r="AF56" i="1" s="1"/>
  <c r="AC40" i="1"/>
  <c r="AF40" i="1" s="1"/>
  <c r="AD10" i="1"/>
  <c r="AD9" i="1"/>
  <c r="AD23" i="1"/>
  <c r="AD39" i="1"/>
  <c r="AB20" i="1"/>
  <c r="AE20" i="1" s="1"/>
  <c r="AB53" i="1"/>
  <c r="AE53" i="1" s="1"/>
  <c r="AB57" i="1"/>
  <c r="AE57" i="1" s="1"/>
  <c r="AD42" i="1"/>
  <c r="AD40" i="1"/>
  <c r="AD38" i="1"/>
  <c r="AD68" i="1"/>
  <c r="AD56" i="1"/>
  <c r="AC58" i="1"/>
  <c r="AF58" i="1" s="1"/>
  <c r="AD53" i="1"/>
  <c r="AD27" i="1"/>
  <c r="AC65" i="1"/>
  <c r="AF65" i="1" s="1"/>
  <c r="AB65" i="1"/>
  <c r="AE65" i="1" s="1"/>
  <c r="AD65" i="1"/>
  <c r="AB10" i="1"/>
  <c r="AE10" i="1" s="1"/>
  <c r="AB48" i="1"/>
  <c r="AE48" i="1" s="1"/>
  <c r="AB9" i="1"/>
  <c r="AE9" i="1" s="1"/>
  <c r="AB66" i="1"/>
  <c r="AE66" i="1" s="1"/>
  <c r="AD11" i="1"/>
  <c r="AD18" i="1"/>
  <c r="AC20" i="1"/>
  <c r="AF20" i="1" s="1"/>
  <c r="K93" i="1"/>
  <c r="Q64" i="9" s="1"/>
  <c r="U64" i="9" s="1"/>
  <c r="AD55" i="1"/>
  <c r="AD16" i="1"/>
  <c r="AD17" i="1"/>
  <c r="AC39" i="1"/>
  <c r="AF39" i="1" s="1"/>
  <c r="AB58" i="1"/>
  <c r="AE58" i="1" s="1"/>
  <c r="AC69" i="1"/>
  <c r="AF69" i="1" s="1"/>
  <c r="AB19" i="1"/>
  <c r="AE19" i="1" s="1"/>
  <c r="K95" i="1"/>
  <c r="Q66" i="9" s="1"/>
  <c r="U66" i="9" s="1"/>
  <c r="AD34" i="1"/>
  <c r="AD35" i="1"/>
  <c r="AB64" i="1"/>
  <c r="AE64" i="1" s="1"/>
  <c r="AD70" i="1"/>
  <c r="AB41" i="1"/>
  <c r="AE41" i="1" s="1"/>
  <c r="AB22" i="1"/>
  <c r="AE22" i="1" s="1"/>
  <c r="AB37" i="1"/>
  <c r="AE37" i="1" s="1"/>
  <c r="AB59" i="1"/>
  <c r="AE59" i="1" s="1"/>
  <c r="AD43" i="1"/>
  <c r="AD54" i="1"/>
  <c r="K92" i="1"/>
  <c r="AC25" i="1"/>
  <c r="AF25" i="1" s="1"/>
  <c r="AA71" i="1"/>
  <c r="K62" i="10" s="1"/>
  <c r="X74" i="10" s="1"/>
  <c r="AB74" i="10" s="1"/>
  <c r="K89" i="1"/>
  <c r="Q60" i="9" s="1"/>
  <c r="AC8" i="1"/>
  <c r="AF8" i="1" s="1"/>
  <c r="W89" i="1" l="1"/>
  <c r="M122" i="9" s="1"/>
  <c r="AA92" i="1"/>
  <c r="AB92" i="1" s="1"/>
  <c r="W97" i="1"/>
  <c r="M130" i="9" s="1"/>
  <c r="P130" i="9" s="1"/>
  <c r="AA97" i="1"/>
  <c r="AB97" i="1" s="1"/>
  <c r="AA89" i="1"/>
  <c r="Y122" i="9" s="1"/>
  <c r="W95" i="1"/>
  <c r="M128" i="9" s="1"/>
  <c r="P128" i="9" s="1"/>
  <c r="AA95" i="1"/>
  <c r="AB95" i="1" s="1"/>
  <c r="Q65" i="9"/>
  <c r="U65" i="9" s="1"/>
  <c r="C103" i="9" s="1"/>
  <c r="Q63" i="9"/>
  <c r="U63" i="9" s="1"/>
  <c r="C101" i="9" s="1"/>
  <c r="L91" i="1"/>
  <c r="Q62" i="9"/>
  <c r="U62" i="9" s="1"/>
  <c r="C100" i="9" s="1"/>
  <c r="AB99" i="1"/>
  <c r="Y132" i="9"/>
  <c r="AB90" i="1"/>
  <c r="Y123" i="9"/>
  <c r="AB96" i="1"/>
  <c r="Y129" i="9"/>
  <c r="AB91" i="1"/>
  <c r="Y124" i="9"/>
  <c r="AB101" i="1"/>
  <c r="Y134" i="9"/>
  <c r="AJ52" i="1"/>
  <c r="AJ53" i="1"/>
  <c r="AN53" i="1"/>
  <c r="AN70" i="1"/>
  <c r="AN49" i="1"/>
  <c r="AA94" i="1"/>
  <c r="AN13" i="1"/>
  <c r="W94" i="1"/>
  <c r="AN59" i="1"/>
  <c r="AN45" i="1"/>
  <c r="AN52" i="1"/>
  <c r="AN14" i="1"/>
  <c r="AA93" i="1"/>
  <c r="AJ59" i="1"/>
  <c r="W99" i="1"/>
  <c r="M132" i="9" s="1"/>
  <c r="P132" i="9" s="1"/>
  <c r="AJ12" i="1"/>
  <c r="W90" i="1"/>
  <c r="M123" i="9" s="1"/>
  <c r="P123" i="9" s="1"/>
  <c r="AJ13" i="1"/>
  <c r="W91" i="1"/>
  <c r="M124" i="9" s="1"/>
  <c r="P124" i="9" s="1"/>
  <c r="AJ70" i="1"/>
  <c r="W101" i="1"/>
  <c r="M134" i="9" s="1"/>
  <c r="P134" i="9" s="1"/>
  <c r="AN12" i="1"/>
  <c r="AA100" i="1"/>
  <c r="AA98" i="1"/>
  <c r="AJ14" i="1"/>
  <c r="W92" i="1"/>
  <c r="M125" i="9" s="1"/>
  <c r="P125" i="9" s="1"/>
  <c r="AJ16" i="1"/>
  <c r="W93" i="1"/>
  <c r="M126" i="9" s="1"/>
  <c r="P126" i="9" s="1"/>
  <c r="AJ49" i="1"/>
  <c r="X89" i="1"/>
  <c r="W100" i="1"/>
  <c r="M133" i="9" s="1"/>
  <c r="P133" i="9" s="1"/>
  <c r="X96" i="1"/>
  <c r="W98" i="1"/>
  <c r="M131" i="9" s="1"/>
  <c r="P131" i="9" s="1"/>
  <c r="L90" i="1"/>
  <c r="C99" i="9"/>
  <c r="O101" i="1"/>
  <c r="P101" i="1" s="1"/>
  <c r="Y72" i="9" s="1"/>
  <c r="AI71" i="1"/>
  <c r="AJ8" i="1"/>
  <c r="AM71" i="1"/>
  <c r="AN8" i="1"/>
  <c r="S101" i="1"/>
  <c r="T101" i="1" s="1"/>
  <c r="AC72" i="9" s="1"/>
  <c r="L99" i="1"/>
  <c r="C108" i="9"/>
  <c r="C110" i="9"/>
  <c r="L101" i="1"/>
  <c r="AE12" i="1"/>
  <c r="L100" i="1"/>
  <c r="C109" i="9"/>
  <c r="O92" i="1"/>
  <c r="P92" i="1" s="1"/>
  <c r="Y63" i="9" s="1"/>
  <c r="S92" i="1"/>
  <c r="T92" i="1" s="1"/>
  <c r="AC63" i="9" s="1"/>
  <c r="S99" i="1"/>
  <c r="T99" i="1" s="1"/>
  <c r="AC70" i="9" s="1"/>
  <c r="S98" i="1"/>
  <c r="T98" i="1" s="1"/>
  <c r="AC69" i="9" s="1"/>
  <c r="S97" i="1"/>
  <c r="T97" i="1" s="1"/>
  <c r="AC68" i="9" s="1"/>
  <c r="L98" i="1"/>
  <c r="S100" i="1"/>
  <c r="T100" i="1" s="1"/>
  <c r="AC71" i="9" s="1"/>
  <c r="L94" i="1"/>
  <c r="O94" i="1"/>
  <c r="P94" i="1" s="1"/>
  <c r="Y65" i="9" s="1"/>
  <c r="AF12" i="1"/>
  <c r="AF13" i="1"/>
  <c r="O100" i="1"/>
  <c r="P100" i="1" s="1"/>
  <c r="Y71" i="9" s="1"/>
  <c r="S94" i="1"/>
  <c r="T94" i="1" s="1"/>
  <c r="AC65" i="9" s="1"/>
  <c r="C107" i="9"/>
  <c r="S95" i="1"/>
  <c r="T95" i="1" s="1"/>
  <c r="AC66" i="9" s="1"/>
  <c r="AE13" i="1"/>
  <c r="L95" i="1"/>
  <c r="C104" i="9"/>
  <c r="O97" i="1"/>
  <c r="P97" i="1" s="1"/>
  <c r="Y68" i="9" s="1"/>
  <c r="AD71" i="1"/>
  <c r="L103" i="1" s="1"/>
  <c r="O89" i="1"/>
  <c r="P89" i="1" s="1"/>
  <c r="Y60" i="9" s="1"/>
  <c r="O99" i="1"/>
  <c r="P99" i="1" s="1"/>
  <c r="Y70" i="9" s="1"/>
  <c r="S96" i="1"/>
  <c r="T96" i="1" s="1"/>
  <c r="AC67" i="9" s="1"/>
  <c r="AC71" i="1"/>
  <c r="S103" i="1" s="1"/>
  <c r="C106" i="9"/>
  <c r="L97" i="1"/>
  <c r="C102" i="9"/>
  <c r="O95" i="1"/>
  <c r="P95" i="1" s="1"/>
  <c r="Y66" i="9" s="1"/>
  <c r="AB71" i="1"/>
  <c r="O103" i="1" s="1"/>
  <c r="K102" i="1"/>
  <c r="S89" i="1"/>
  <c r="T89" i="1" s="1"/>
  <c r="AC60" i="9" s="1"/>
  <c r="L92" i="1"/>
  <c r="AE56" i="1"/>
  <c r="O96" i="1"/>
  <c r="P96" i="1" s="1"/>
  <c r="Y67" i="9" s="1"/>
  <c r="S93" i="1"/>
  <c r="T93" i="1" s="1"/>
  <c r="AC64" i="9" s="1"/>
  <c r="O98" i="1"/>
  <c r="P98" i="1" s="1"/>
  <c r="Y69" i="9" s="1"/>
  <c r="O93" i="1"/>
  <c r="P93" i="1" s="1"/>
  <c r="Y64" i="9" s="1"/>
  <c r="L93" i="1"/>
  <c r="C105" i="9"/>
  <c r="L96" i="1"/>
  <c r="K103" i="1"/>
  <c r="L89" i="1"/>
  <c r="U60" i="9"/>
  <c r="C98" i="9" s="1"/>
  <c r="Y130" i="9" l="1"/>
  <c r="Y125" i="9"/>
  <c r="X97" i="1"/>
  <c r="AB89" i="1"/>
  <c r="X95" i="1"/>
  <c r="Y128" i="9"/>
  <c r="AB94" i="1"/>
  <c r="Y127" i="9"/>
  <c r="AB93" i="1"/>
  <c r="Y126" i="9"/>
  <c r="X94" i="1"/>
  <c r="M127" i="9"/>
  <c r="P127" i="9" s="1"/>
  <c r="AB98" i="1"/>
  <c r="Y131" i="9"/>
  <c r="AB100" i="1"/>
  <c r="Y133" i="9"/>
  <c r="AN71" i="1"/>
  <c r="X100" i="1"/>
  <c r="X90" i="1"/>
  <c r="X93" i="1"/>
  <c r="AA102" i="1"/>
  <c r="AB103" i="1" s="1"/>
  <c r="X101" i="1"/>
  <c r="X91" i="1"/>
  <c r="X99" i="1"/>
  <c r="AJ71" i="1"/>
  <c r="X98" i="1"/>
  <c r="W102" i="1"/>
  <c r="X103" i="1" s="1"/>
  <c r="X92" i="1"/>
  <c r="AE71" i="1"/>
  <c r="P103" i="1" s="1"/>
  <c r="AF71" i="1"/>
  <c r="T103" i="1" s="1"/>
  <c r="AA63" i="10"/>
  <c r="X76" i="10" s="1"/>
  <c r="AB76" i="10" s="1"/>
  <c r="AC73" i="9"/>
  <c r="C79" i="9" s="1"/>
  <c r="L102" i="1"/>
  <c r="Y73" i="9"/>
  <c r="C78" i="9" s="1"/>
  <c r="AA61" i="10"/>
  <c r="X75" i="10" s="1"/>
  <c r="AB75" i="10" s="1"/>
  <c r="S102" i="1"/>
  <c r="T102" i="1" s="1"/>
  <c r="U73" i="9"/>
  <c r="C77" i="9" s="1"/>
  <c r="Q73" i="9"/>
  <c r="H37" i="9" s="1"/>
  <c r="H38" i="9" s="1"/>
  <c r="O27" i="9" s="1"/>
  <c r="O102" i="1"/>
  <c r="P102" i="1" s="1"/>
  <c r="AB102" i="1" l="1"/>
  <c r="X102" i="1"/>
  <c r="M38" i="9"/>
  <c r="O28" i="9" s="1"/>
  <c r="R38" i="9"/>
  <c r="W79" i="9"/>
  <c r="AB36" i="9" l="1"/>
  <c r="C153" i="9" l="1"/>
  <c r="C149" i="9"/>
  <c r="AB130" i="9"/>
  <c r="D149" i="9" s="1"/>
  <c r="C148" i="9"/>
  <c r="AB129" i="9"/>
  <c r="D148" i="9" s="1"/>
  <c r="C147" i="9"/>
  <c r="AB128" i="9"/>
  <c r="D147" i="9" s="1"/>
  <c r="C144" i="9"/>
  <c r="AB125" i="9"/>
  <c r="D144" i="9" s="1"/>
  <c r="C146" i="9"/>
  <c r="AB127" i="9"/>
  <c r="D146" i="9" s="1"/>
  <c r="C143" i="9"/>
  <c r="AB124" i="9"/>
  <c r="D143" i="9" s="1"/>
  <c r="C142" i="9"/>
  <c r="AB123" i="9"/>
  <c r="D142" i="9" s="1"/>
  <c r="C151" i="9"/>
  <c r="AB122" i="9" l="1"/>
  <c r="P122" i="9"/>
  <c r="AB131" i="9"/>
  <c r="D150" i="9" s="1"/>
  <c r="C152" i="9"/>
  <c r="AB132" i="9"/>
  <c r="D151" i="9" s="1"/>
  <c r="AB133" i="9"/>
  <c r="D152" i="9" s="1"/>
  <c r="AB134" i="9"/>
  <c r="D153" i="9" s="1"/>
  <c r="AB126" i="9"/>
  <c r="D145" i="9" s="1"/>
  <c r="C145" i="9"/>
  <c r="C150" i="9"/>
  <c r="M135" i="9" l="1"/>
  <c r="W37" i="9" s="1"/>
  <c r="W38" i="9" s="1"/>
  <c r="O29" i="9" s="1"/>
  <c r="C141" i="9"/>
  <c r="P135" i="9"/>
  <c r="Y135" i="9"/>
  <c r="AB37" i="9" s="1"/>
  <c r="AB38" i="9" s="1"/>
  <c r="D141" i="9"/>
  <c r="AB135" i="9"/>
</calcChain>
</file>

<file path=xl/comments1.xml><?xml version="1.0" encoding="utf-8"?>
<comments xmlns="http://schemas.openxmlformats.org/spreadsheetml/2006/main">
  <authors>
    <author>本局</author>
  </authors>
  <commentList>
    <comment ref="C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黄色網掛け欄に入力</t>
        </r>
      </text>
    </comment>
  </commentList>
</comments>
</file>

<file path=xl/sharedStrings.xml><?xml version="1.0" encoding="utf-8"?>
<sst xmlns="http://schemas.openxmlformats.org/spreadsheetml/2006/main" count="1761" uniqueCount="659">
  <si>
    <t>部門分類</t>
    <rPh sb="0" eb="2">
      <t>ブモン</t>
    </rPh>
    <rPh sb="2" eb="4">
      <t>ブンルイ</t>
    </rPh>
    <phoneticPr fontId="5"/>
  </si>
  <si>
    <t>食用耕種農業</t>
  </si>
  <si>
    <t>非食用耕種農業</t>
  </si>
  <si>
    <t>畜産</t>
  </si>
  <si>
    <t>農業サービス</t>
  </si>
  <si>
    <t>林業</t>
  </si>
  <si>
    <t>漁業</t>
  </si>
  <si>
    <t>石炭・原油・天然ガス</t>
  </si>
  <si>
    <t>水産食料品</t>
  </si>
  <si>
    <t>精穀・製粉</t>
  </si>
  <si>
    <t>その他の食料品</t>
  </si>
  <si>
    <t>飲料</t>
  </si>
  <si>
    <t>繊維工業製品</t>
  </si>
  <si>
    <t>衣服・その他の繊維製品</t>
  </si>
  <si>
    <t>家具・装備品</t>
  </si>
  <si>
    <t>紙加工品</t>
  </si>
  <si>
    <t>印刷・製版・製本</t>
  </si>
  <si>
    <t>化学肥料</t>
  </si>
  <si>
    <t>ゴム製品</t>
  </si>
  <si>
    <t>銑鉄・粗鋼</t>
  </si>
  <si>
    <t>再生資源回収・加工処理</t>
  </si>
  <si>
    <t>建築</t>
  </si>
  <si>
    <t>建設補修</t>
  </si>
  <si>
    <t>電力</t>
  </si>
  <si>
    <t>ガス・熱供給</t>
  </si>
  <si>
    <t>商業</t>
  </si>
  <si>
    <t>金融・保険</t>
  </si>
  <si>
    <t>公務</t>
  </si>
  <si>
    <t>介護</t>
  </si>
  <si>
    <t>娯楽サービス</t>
  </si>
  <si>
    <t>その他の対個人サービス</t>
  </si>
  <si>
    <t>事務用品</t>
  </si>
  <si>
    <t>分類不明</t>
  </si>
  <si>
    <t>内生部門計</t>
    <rPh sb="0" eb="2">
      <t>ナイセイ</t>
    </rPh>
    <rPh sb="2" eb="4">
      <t>ブモン</t>
    </rPh>
    <rPh sb="4" eb="5">
      <t>ケイ</t>
    </rPh>
    <phoneticPr fontId="4"/>
  </si>
  <si>
    <t>家計外消費支出</t>
    <rPh sb="0" eb="3">
      <t>カケイガイ</t>
    </rPh>
    <rPh sb="3" eb="5">
      <t>ショウヒ</t>
    </rPh>
    <rPh sb="5" eb="7">
      <t>シシュツ</t>
    </rPh>
    <phoneticPr fontId="4"/>
  </si>
  <si>
    <t>雇用者所得</t>
    <rPh sb="0" eb="3">
      <t>コヨウシャ</t>
    </rPh>
    <rPh sb="3" eb="5">
      <t>ショトク</t>
    </rPh>
    <phoneticPr fontId="4"/>
  </si>
  <si>
    <t>営業余剰</t>
    <rPh sb="0" eb="2">
      <t>エイギョウ</t>
    </rPh>
    <rPh sb="2" eb="4">
      <t>ヨジョウ</t>
    </rPh>
    <phoneticPr fontId="4"/>
  </si>
  <si>
    <t>資本減耗引当</t>
    <rPh sb="0" eb="2">
      <t>シホン</t>
    </rPh>
    <rPh sb="2" eb="4">
      <t>ゲンモウ</t>
    </rPh>
    <rPh sb="4" eb="6">
      <t>ヒキアテ</t>
    </rPh>
    <phoneticPr fontId="4"/>
  </si>
  <si>
    <t>間接税（除関税）</t>
    <rPh sb="0" eb="3">
      <t>カンセツゼイ</t>
    </rPh>
    <rPh sb="4" eb="5">
      <t>ノゾ</t>
    </rPh>
    <rPh sb="5" eb="7">
      <t>カンゼイ</t>
    </rPh>
    <phoneticPr fontId="4"/>
  </si>
  <si>
    <t>（控除）経常補助金</t>
    <rPh sb="1" eb="3">
      <t>コウジョ</t>
    </rPh>
    <rPh sb="4" eb="6">
      <t>ケイジョウ</t>
    </rPh>
    <rPh sb="6" eb="9">
      <t>ホジョキン</t>
    </rPh>
    <phoneticPr fontId="4"/>
  </si>
  <si>
    <t>粗付加価値部門計</t>
    <rPh sb="0" eb="1">
      <t>ソ</t>
    </rPh>
    <rPh sb="1" eb="3">
      <t>フカ</t>
    </rPh>
    <rPh sb="3" eb="5">
      <t>カチ</t>
    </rPh>
    <rPh sb="5" eb="7">
      <t>ブモン</t>
    </rPh>
    <rPh sb="7" eb="8">
      <t>ケイ</t>
    </rPh>
    <phoneticPr fontId="4"/>
  </si>
  <si>
    <t>最終需要額</t>
    <rPh sb="0" eb="2">
      <t>サイシュウ</t>
    </rPh>
    <rPh sb="2" eb="5">
      <t>ジュヨウガク</t>
    </rPh>
    <phoneticPr fontId="5"/>
  </si>
  <si>
    <t>自給率</t>
    <rPh sb="0" eb="3">
      <t>ジキュウリツ</t>
    </rPh>
    <phoneticPr fontId="5"/>
  </si>
  <si>
    <t>直接効果</t>
    <rPh sb="0" eb="2">
      <t>チョクセツ</t>
    </rPh>
    <rPh sb="2" eb="4">
      <t>コウカ</t>
    </rPh>
    <phoneticPr fontId="5"/>
  </si>
  <si>
    <t>粗付加価値</t>
    <rPh sb="0" eb="3">
      <t>ソフカ</t>
    </rPh>
    <rPh sb="3" eb="5">
      <t>カチ</t>
    </rPh>
    <phoneticPr fontId="5"/>
  </si>
  <si>
    <t>1次</t>
    <rPh sb="1" eb="2">
      <t>ジ</t>
    </rPh>
    <phoneticPr fontId="5"/>
  </si>
  <si>
    <t>雇用者</t>
    <rPh sb="0" eb="3">
      <t>コヨウシャ</t>
    </rPh>
    <phoneticPr fontId="5"/>
  </si>
  <si>
    <t>消費性向</t>
    <rPh sb="0" eb="2">
      <t>ショウヒ</t>
    </rPh>
    <rPh sb="2" eb="4">
      <t>セイコウ</t>
    </rPh>
    <phoneticPr fontId="5"/>
  </si>
  <si>
    <t>消費誘発</t>
    <rPh sb="0" eb="2">
      <t>ショウヒ</t>
    </rPh>
    <rPh sb="2" eb="4">
      <t>ユウハツ</t>
    </rPh>
    <phoneticPr fontId="5"/>
  </si>
  <si>
    <t>消費</t>
    <rPh sb="0" eb="2">
      <t>ショウヒ</t>
    </rPh>
    <phoneticPr fontId="5"/>
  </si>
  <si>
    <t>誘発</t>
    <rPh sb="0" eb="2">
      <t>ユウハツ</t>
    </rPh>
    <phoneticPr fontId="5"/>
  </si>
  <si>
    <t>生産誘発</t>
    <rPh sb="0" eb="2">
      <t>セイサン</t>
    </rPh>
    <rPh sb="2" eb="4">
      <t>ユウハツ</t>
    </rPh>
    <phoneticPr fontId="5"/>
  </si>
  <si>
    <t>2次</t>
    <rPh sb="1" eb="2">
      <t>ジ</t>
    </rPh>
    <phoneticPr fontId="5"/>
  </si>
  <si>
    <t>粗付加</t>
    <rPh sb="0" eb="1">
      <t>アラ</t>
    </rPh>
    <rPh sb="1" eb="3">
      <t>フカ</t>
    </rPh>
    <phoneticPr fontId="5"/>
  </si>
  <si>
    <t>総合生産</t>
    <rPh sb="0" eb="2">
      <t>ソウゴウ</t>
    </rPh>
    <rPh sb="2" eb="4">
      <t>セイサン</t>
    </rPh>
    <phoneticPr fontId="5"/>
  </si>
  <si>
    <t>総合粗付加</t>
    <rPh sb="0" eb="2">
      <t>ソウゴウ</t>
    </rPh>
    <rPh sb="2" eb="5">
      <t>ソフカ</t>
    </rPh>
    <phoneticPr fontId="5"/>
  </si>
  <si>
    <t>価値誘発</t>
    <rPh sb="0" eb="2">
      <t>カチ</t>
    </rPh>
    <rPh sb="2" eb="4">
      <t>ユウハツ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</si>
  <si>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</si>
  <si>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(単位：百万円)</t>
    <rPh sb="1" eb="3">
      <t>タンイ</t>
    </rPh>
    <rPh sb="4" eb="6">
      <t>ヒャクマン</t>
    </rPh>
    <rPh sb="6" eb="7">
      <t>エン</t>
    </rPh>
    <phoneticPr fontId="5"/>
  </si>
  <si>
    <t>B</t>
    <phoneticPr fontId="5"/>
  </si>
  <si>
    <t>輸送機械</t>
  </si>
  <si>
    <t>金属製品</t>
  </si>
  <si>
    <t>域内</t>
    <rPh sb="0" eb="2">
      <t>イキナイ</t>
    </rPh>
    <phoneticPr fontId="5"/>
  </si>
  <si>
    <t>最終需要</t>
    <rPh sb="0" eb="2">
      <t>サイシュウ</t>
    </rPh>
    <rPh sb="2" eb="4">
      <t>ジュヨウ</t>
    </rPh>
    <phoneticPr fontId="5"/>
  </si>
  <si>
    <t>平均消費性向</t>
    <rPh sb="0" eb="2">
      <t>ヘイキン</t>
    </rPh>
    <rPh sb="2" eb="4">
      <t>ショウヒ</t>
    </rPh>
    <rPh sb="4" eb="6">
      <t>セイコウ</t>
    </rPh>
    <phoneticPr fontId="3"/>
  </si>
  <si>
    <t>消費支出</t>
    <rPh sb="0" eb="2">
      <t>ショウヒ</t>
    </rPh>
    <rPh sb="2" eb="4">
      <t>シシュツ</t>
    </rPh>
    <phoneticPr fontId="3"/>
  </si>
  <si>
    <t>可処分所得</t>
    <rPh sb="0" eb="3">
      <t>カショブン</t>
    </rPh>
    <rPh sb="3" eb="5">
      <t>ショトク</t>
    </rPh>
    <phoneticPr fontId="3"/>
  </si>
  <si>
    <t>Ｈ２０平均</t>
    <rPh sb="3" eb="5">
      <t>ヘイキン</t>
    </rPh>
    <phoneticPr fontId="3"/>
  </si>
  <si>
    <t>Ｈ２１平均</t>
    <rPh sb="3" eb="5">
      <t>ヘイキン</t>
    </rPh>
    <phoneticPr fontId="3"/>
  </si>
  <si>
    <t>Ｈ２２平均</t>
    <rPh sb="3" eb="5">
      <t>ヘイキン</t>
    </rPh>
    <phoneticPr fontId="3"/>
  </si>
  <si>
    <t>■平均消費性向</t>
    <rPh sb="1" eb="3">
      <t>ヘイキン</t>
    </rPh>
    <rPh sb="3" eb="5">
      <t>ショウヒ</t>
    </rPh>
    <rPh sb="5" eb="7">
      <t>セイコウ</t>
    </rPh>
    <phoneticPr fontId="3"/>
  </si>
  <si>
    <t>(単位：円)</t>
    <rPh sb="1" eb="3">
      <t>タンイ</t>
    </rPh>
    <rPh sb="4" eb="5">
      <t>エン</t>
    </rPh>
    <phoneticPr fontId="5"/>
  </si>
  <si>
    <t>出典：総務省「家計調査」・・・道統計課HP</t>
    <rPh sb="0" eb="2">
      <t>シュッテン</t>
    </rPh>
    <rPh sb="3" eb="6">
      <t>ソウムショウ</t>
    </rPh>
    <rPh sb="7" eb="9">
      <t>カケイ</t>
    </rPh>
    <rPh sb="9" eb="11">
      <t>チョウサ</t>
    </rPh>
    <rPh sb="15" eb="19">
      <t>ドウトウケイカ</t>
    </rPh>
    <phoneticPr fontId="3"/>
  </si>
  <si>
    <t xml:space="preserve">         年平均、２人以上世帯・勤労者世帯（農林漁家含む）の消費支出及び可処分所得</t>
    <rPh sb="9" eb="12">
      <t>ネンヘイキン</t>
    </rPh>
    <rPh sb="14" eb="17">
      <t>ニンイジョウ</t>
    </rPh>
    <rPh sb="17" eb="19">
      <t>セタイ</t>
    </rPh>
    <rPh sb="20" eb="23">
      <t>キンロウシャ</t>
    </rPh>
    <rPh sb="23" eb="25">
      <t>セタイ</t>
    </rPh>
    <rPh sb="26" eb="28">
      <t>ノウリン</t>
    </rPh>
    <rPh sb="28" eb="30">
      <t>リョウカ</t>
    </rPh>
    <rPh sb="30" eb="31">
      <t>フク</t>
    </rPh>
    <rPh sb="34" eb="36">
      <t>ショウヒ</t>
    </rPh>
    <rPh sb="36" eb="38">
      <t>シシュツ</t>
    </rPh>
    <rPh sb="38" eb="39">
      <t>オヨ</t>
    </rPh>
    <rPh sb="40" eb="43">
      <t>カショブン</t>
    </rPh>
    <rPh sb="43" eb="45">
      <t>ショトク</t>
    </rPh>
    <phoneticPr fontId="3"/>
  </si>
  <si>
    <t>R=B</t>
    <phoneticPr fontId="5"/>
  </si>
  <si>
    <t>S=Q×R</t>
    <phoneticPr fontId="5"/>
  </si>
  <si>
    <t>T=S×逆行列係数</t>
    <rPh sb="4" eb="7">
      <t>ギャクギョウレツ</t>
    </rPh>
    <rPh sb="7" eb="9">
      <t>ケイスウ</t>
    </rPh>
    <phoneticPr fontId="5"/>
  </si>
  <si>
    <t>平均</t>
    <rPh sb="0" eb="2">
      <t>ヘイキン</t>
    </rPh>
    <phoneticPr fontId="5"/>
  </si>
  <si>
    <t>Q=O×P</t>
    <phoneticPr fontId="5"/>
  </si>
  <si>
    <t>直接効果算定</t>
    <rPh sb="0" eb="2">
      <t>チョクセツ</t>
    </rPh>
    <rPh sb="2" eb="4">
      <t>コウカ</t>
    </rPh>
    <rPh sb="4" eb="6">
      <t>サンテイ</t>
    </rPh>
    <phoneticPr fontId="5"/>
  </si>
  <si>
    <t>トータル</t>
    <phoneticPr fontId="5"/>
  </si>
  <si>
    <t>総合</t>
    <rPh sb="0" eb="2">
      <t>ソウゴウ</t>
    </rPh>
    <phoneticPr fontId="5"/>
  </si>
  <si>
    <t>雇用者所得</t>
    <rPh sb="0" eb="3">
      <t>コヨウシャ</t>
    </rPh>
    <rPh sb="3" eb="5">
      <t>ショトク</t>
    </rPh>
    <phoneticPr fontId="5"/>
  </si>
  <si>
    <t>価値率</t>
    <phoneticPr fontId="5"/>
  </si>
  <si>
    <t>所得率</t>
    <phoneticPr fontId="5"/>
  </si>
  <si>
    <t>パターン</t>
    <phoneticPr fontId="5"/>
  </si>
  <si>
    <t>C=A×B</t>
    <phoneticPr fontId="5"/>
  </si>
  <si>
    <t>N</t>
    <phoneticPr fontId="5"/>
  </si>
  <si>
    <t>P</t>
    <phoneticPr fontId="5"/>
  </si>
  <si>
    <t>農業</t>
    <rPh sb="0" eb="2">
      <t>ノウギョウ</t>
    </rPh>
    <phoneticPr fontId="3"/>
  </si>
  <si>
    <t>林業</t>
    <rPh sb="0" eb="2">
      <t>リンギョウ</t>
    </rPh>
    <phoneticPr fontId="3"/>
  </si>
  <si>
    <t>漁業</t>
    <rPh sb="0" eb="2">
      <t>ギョギョウ</t>
    </rPh>
    <phoneticPr fontId="3"/>
  </si>
  <si>
    <t>鉱業</t>
    <rPh sb="0" eb="2">
      <t>コウギョウ</t>
    </rPh>
    <phoneticPr fontId="3"/>
  </si>
  <si>
    <t>製造業</t>
    <rPh sb="0" eb="3">
      <t>セイゾウギョウ</t>
    </rPh>
    <phoneticPr fontId="3"/>
  </si>
  <si>
    <t>建設業</t>
    <rPh sb="0" eb="3">
      <t>ケンセツギョウ</t>
    </rPh>
    <phoneticPr fontId="3"/>
  </si>
  <si>
    <t>電気・ガス・水道</t>
    <rPh sb="0" eb="2">
      <t>デンキ</t>
    </rPh>
    <rPh sb="6" eb="8">
      <t>スイドウ</t>
    </rPh>
    <phoneticPr fontId="3"/>
  </si>
  <si>
    <t>商業</t>
    <rPh sb="0" eb="2">
      <t>ショウギョウ</t>
    </rPh>
    <phoneticPr fontId="3"/>
  </si>
  <si>
    <t>金融・保険・不動産</t>
    <rPh sb="0" eb="2">
      <t>キンユウ</t>
    </rPh>
    <rPh sb="3" eb="5">
      <t>ホケン</t>
    </rPh>
    <rPh sb="6" eb="9">
      <t>フドウサン</t>
    </rPh>
    <phoneticPr fontId="3"/>
  </si>
  <si>
    <t>運輸・情報通信</t>
    <rPh sb="0" eb="2">
      <t>ウンユ</t>
    </rPh>
    <rPh sb="3" eb="5">
      <t>ジョウホウ</t>
    </rPh>
    <rPh sb="5" eb="7">
      <t>ツウシン</t>
    </rPh>
    <phoneticPr fontId="3"/>
  </si>
  <si>
    <t>公務</t>
    <rPh sb="0" eb="2">
      <t>コウム</t>
    </rPh>
    <phoneticPr fontId="3"/>
  </si>
  <si>
    <t>サービス業</t>
    <rPh sb="4" eb="5">
      <t>ギョウ</t>
    </rPh>
    <phoneticPr fontId="3"/>
  </si>
  <si>
    <t>分類不明</t>
    <rPh sb="0" eb="2">
      <t>ブンルイ</t>
    </rPh>
    <rPh sb="2" eb="4">
      <t>フメイ</t>
    </rPh>
    <phoneticPr fontId="3"/>
  </si>
  <si>
    <t>合計</t>
    <rPh sb="0" eb="2">
      <t>ゴウケイ</t>
    </rPh>
    <phoneticPr fontId="3"/>
  </si>
  <si>
    <t>(13部門)</t>
    <rPh sb="3" eb="5">
      <t>ブモン</t>
    </rPh>
    <phoneticPr fontId="5"/>
  </si>
  <si>
    <t>生産誘発額</t>
    <rPh sb="0" eb="2">
      <t>セイサン</t>
    </rPh>
    <rPh sb="2" eb="5">
      <t>ユウハツガク</t>
    </rPh>
    <phoneticPr fontId="5"/>
  </si>
  <si>
    <t>一次波及効果</t>
    <rPh sb="0" eb="2">
      <t>イチジ</t>
    </rPh>
    <rPh sb="2" eb="4">
      <t>ハキュウ</t>
    </rPh>
    <rPh sb="4" eb="6">
      <t>コウカ</t>
    </rPh>
    <phoneticPr fontId="5"/>
  </si>
  <si>
    <t>二次波及効果</t>
    <rPh sb="0" eb="2">
      <t>ニジ</t>
    </rPh>
    <rPh sb="2" eb="6">
      <t>ハキュウコウカ</t>
    </rPh>
    <phoneticPr fontId="5"/>
  </si>
  <si>
    <t>合計</t>
    <rPh sb="0" eb="2">
      <t>ゴウケイ</t>
    </rPh>
    <phoneticPr fontId="5"/>
  </si>
  <si>
    <t>粗付加価値誘発額</t>
    <rPh sb="0" eb="3">
      <t>ソフカ</t>
    </rPh>
    <rPh sb="3" eb="5">
      <t>カチ</t>
    </rPh>
    <rPh sb="5" eb="8">
      <t>ユウハツガク</t>
    </rPh>
    <phoneticPr fontId="5"/>
  </si>
  <si>
    <t>雇用者所得誘発効果</t>
    <rPh sb="0" eb="3">
      <t>コヨウシャ</t>
    </rPh>
    <rPh sb="3" eb="5">
      <t>ショトク</t>
    </rPh>
    <rPh sb="5" eb="7">
      <t>ユウハツ</t>
    </rPh>
    <rPh sb="7" eb="9">
      <t>コウカ</t>
    </rPh>
    <phoneticPr fontId="5"/>
  </si>
  <si>
    <t>(単位：百万円、人)</t>
    <rPh sb="1" eb="3">
      <t>タンイ</t>
    </rPh>
    <rPh sb="4" eb="6">
      <t>ヒャクマン</t>
    </rPh>
    <rPh sb="6" eb="7">
      <t>エン</t>
    </rPh>
    <rPh sb="8" eb="9">
      <t>ニン</t>
    </rPh>
    <phoneticPr fontId="5"/>
  </si>
  <si>
    <t>就業誘発係数</t>
    <rPh sb="0" eb="2">
      <t>シュウギョウ</t>
    </rPh>
    <rPh sb="2" eb="4">
      <t>ユウハツ</t>
    </rPh>
    <rPh sb="4" eb="6">
      <t>ケイスウ</t>
    </rPh>
    <phoneticPr fontId="5"/>
  </si>
  <si>
    <t>農</t>
    <rPh sb="0" eb="1">
      <t>ノウ</t>
    </rPh>
    <phoneticPr fontId="5"/>
  </si>
  <si>
    <t>林</t>
    <rPh sb="0" eb="1">
      <t>リン</t>
    </rPh>
    <phoneticPr fontId="5"/>
  </si>
  <si>
    <t>水</t>
    <rPh sb="0" eb="1">
      <t>スイ</t>
    </rPh>
    <phoneticPr fontId="5"/>
  </si>
  <si>
    <t>鉱</t>
    <rPh sb="0" eb="1">
      <t>コウ</t>
    </rPh>
    <phoneticPr fontId="5"/>
  </si>
  <si>
    <t>製</t>
    <rPh sb="0" eb="1">
      <t>セイ</t>
    </rPh>
    <phoneticPr fontId="5"/>
  </si>
  <si>
    <t>建</t>
    <rPh sb="0" eb="1">
      <t>ケン</t>
    </rPh>
    <phoneticPr fontId="5"/>
  </si>
  <si>
    <t>電</t>
    <rPh sb="0" eb="1">
      <t>デン</t>
    </rPh>
    <phoneticPr fontId="5"/>
  </si>
  <si>
    <t>卸</t>
    <rPh sb="0" eb="1">
      <t>オロシ</t>
    </rPh>
    <phoneticPr fontId="5"/>
  </si>
  <si>
    <t>金</t>
    <rPh sb="0" eb="1">
      <t>キン</t>
    </rPh>
    <phoneticPr fontId="5"/>
  </si>
  <si>
    <t>運</t>
    <rPh sb="0" eb="1">
      <t>ウン</t>
    </rPh>
    <phoneticPr fontId="5"/>
  </si>
  <si>
    <t>公</t>
    <rPh sb="0" eb="1">
      <t>コウ</t>
    </rPh>
    <phoneticPr fontId="5"/>
  </si>
  <si>
    <t>サ</t>
    <phoneticPr fontId="5"/>
  </si>
  <si>
    <t>分</t>
    <rPh sb="0" eb="1">
      <t>ブン</t>
    </rPh>
    <phoneticPr fontId="5"/>
  </si>
  <si>
    <t>水</t>
    <rPh sb="0" eb="1">
      <t>ミズ</t>
    </rPh>
    <phoneticPr fontId="5"/>
  </si>
  <si>
    <t>■就業誘発係数</t>
    <rPh sb="1" eb="3">
      <t>シュウギョウ</t>
    </rPh>
    <rPh sb="3" eb="5">
      <t>ユウハツ</t>
    </rPh>
    <rPh sb="5" eb="7">
      <t>ケイスウ</t>
    </rPh>
    <phoneticPr fontId="5"/>
  </si>
  <si>
    <t>産業連関表</t>
    <rPh sb="0" eb="2">
      <t>サンギョウ</t>
    </rPh>
    <rPh sb="2" eb="5">
      <t>レンカンヒョウ</t>
    </rPh>
    <phoneticPr fontId="5"/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</si>
  <si>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</si>
  <si>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・詳細別添資料のとおり。</t>
    <rPh sb="1" eb="3">
      <t>ショウサイ</t>
    </rPh>
    <rPh sb="3" eb="5">
      <t>ベッテン</t>
    </rPh>
    <rPh sb="5" eb="7">
      <t>シリョウ</t>
    </rPh>
    <phoneticPr fontId="5"/>
  </si>
  <si>
    <t>○　与件データとして与える最終需要額は、次により算定。</t>
    <rPh sb="2" eb="4">
      <t>ヨケン</t>
    </rPh>
    <rPh sb="10" eb="11">
      <t>アタ</t>
    </rPh>
    <rPh sb="13" eb="15">
      <t>サイシュウ</t>
    </rPh>
    <rPh sb="15" eb="18">
      <t>ジュヨウガク</t>
    </rPh>
    <rPh sb="20" eb="21">
      <t>ツギ</t>
    </rPh>
    <rPh sb="24" eb="26">
      <t>サンテイ</t>
    </rPh>
    <phoneticPr fontId="5"/>
  </si>
  <si>
    <t>○　１次生産誘発効果は、［I－(I－M－N)A］-1の均衡産出高モデルにより算出。</t>
    <rPh sb="3" eb="4">
      <t>ジ</t>
    </rPh>
    <rPh sb="4" eb="6">
      <t>セイサン</t>
    </rPh>
    <rPh sb="6" eb="8">
      <t>ユウハツ</t>
    </rPh>
    <rPh sb="8" eb="10">
      <t>コウカ</t>
    </rPh>
    <rPh sb="31" eb="32">
      <t>タカ</t>
    </rPh>
    <phoneticPr fontId="5"/>
  </si>
  <si>
    <t>○　２次誘発効果は、次のとおり算出。</t>
    <rPh sb="10" eb="11">
      <t>ツギ</t>
    </rPh>
    <rPh sb="15" eb="17">
      <t>サンシュツ</t>
    </rPh>
    <phoneticPr fontId="5"/>
  </si>
  <si>
    <t>与件ﾃﾞｰﾀ</t>
    <rPh sb="0" eb="2">
      <t>ヨケン</t>
    </rPh>
    <phoneticPr fontId="5"/>
  </si>
  <si>
    <t>1次生産誘発効果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</si>
  <si>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2次生産誘発効果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</si>
  <si>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農　業</t>
    <rPh sb="0" eb="1">
      <t>ノウ</t>
    </rPh>
    <rPh sb="2" eb="3">
      <t>ギョウ</t>
    </rPh>
    <phoneticPr fontId="3"/>
  </si>
  <si>
    <t>林　業</t>
    <rPh sb="0" eb="1">
      <t>ハヤシ</t>
    </rPh>
    <rPh sb="2" eb="3">
      <t>ギョウ</t>
    </rPh>
    <phoneticPr fontId="3"/>
  </si>
  <si>
    <t>漁　業</t>
    <rPh sb="0" eb="1">
      <t>リョウ</t>
    </rPh>
    <rPh sb="2" eb="3">
      <t>ギョウ</t>
    </rPh>
    <phoneticPr fontId="3"/>
  </si>
  <si>
    <t>鉱　業</t>
    <rPh sb="0" eb="1">
      <t>コウ</t>
    </rPh>
    <rPh sb="2" eb="3">
      <t>ギョウ</t>
    </rPh>
    <phoneticPr fontId="3"/>
  </si>
  <si>
    <t>商　業</t>
    <rPh sb="0" eb="1">
      <t>ショウ</t>
    </rPh>
    <rPh sb="2" eb="3">
      <t>ギョウ</t>
    </rPh>
    <phoneticPr fontId="3"/>
  </si>
  <si>
    <t>公　務</t>
    <rPh sb="0" eb="1">
      <t>コウ</t>
    </rPh>
    <rPh sb="2" eb="3">
      <t>ツトム</t>
    </rPh>
    <phoneticPr fontId="3"/>
  </si>
  <si>
    <t>合　計</t>
    <rPh sb="0" eb="1">
      <t>ゴウ</t>
    </rPh>
    <rPh sb="2" eb="3">
      <t>ケイ</t>
    </rPh>
    <phoneticPr fontId="3"/>
  </si>
  <si>
    <t>1次生産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</si>
  <si>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2次生産
誘発効果</t>
    <rPh sb="1" eb="2">
      <t>ジ</t>
    </rPh>
    <rPh sb="2" eb="4">
      <t>セイサン</t>
    </rPh>
    <rPh sb="5" eb="7">
      <t>ユウハツ</t>
    </rPh>
    <rPh sb="7" eb="9">
      <t>コウカ</t>
    </rPh>
    <phoneticPr fontId="5"/>
  </si>
  <si>
    <t>合　計</t>
    <rPh sb="0" eb="1">
      <t>ゴウ</t>
    </rPh>
    <rPh sb="2" eb="3">
      <t>ケイ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</si>
  <si>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</si>
  <si>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</si>
  <si>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(単位：億円)</t>
    <rPh sb="1" eb="3">
      <t>タンイ</t>
    </rPh>
    <rPh sb="4" eb="6">
      <t>オクエン</t>
    </rPh>
    <phoneticPr fontId="5"/>
  </si>
  <si>
    <t>分類</t>
    <rPh sb="0" eb="2">
      <t>ブンルイ</t>
    </rPh>
    <phoneticPr fontId="5"/>
  </si>
  <si>
    <t>漁</t>
    <rPh sb="0" eb="1">
      <t>リョウ</t>
    </rPh>
    <phoneticPr fontId="5"/>
  </si>
  <si>
    <t>商</t>
    <rPh sb="0" eb="1">
      <t>ショウ</t>
    </rPh>
    <phoneticPr fontId="5"/>
  </si>
  <si>
    <t>計</t>
    <rPh sb="0" eb="1">
      <t>ケイ</t>
    </rPh>
    <phoneticPr fontId="5"/>
  </si>
  <si>
    <t>(単位：人/年)</t>
    <rPh sb="1" eb="3">
      <t>タンイ</t>
    </rPh>
    <rPh sb="4" eb="5">
      <t>ニン</t>
    </rPh>
    <rPh sb="6" eb="7">
      <t>ネン</t>
    </rPh>
    <phoneticPr fontId="5"/>
  </si>
  <si>
    <t>生産誘発額</t>
    <rPh sb="0" eb="2">
      <t>セイサン</t>
    </rPh>
    <rPh sb="2" eb="4">
      <t>ユウハツ</t>
    </rPh>
    <rPh sb="4" eb="5">
      <t>ガク</t>
    </rPh>
    <phoneticPr fontId="5"/>
  </si>
  <si>
    <t>雇用者所得誘発額</t>
    <rPh sb="0" eb="3">
      <t>コヨウシャ</t>
    </rPh>
    <rPh sb="3" eb="5">
      <t>ショトク</t>
    </rPh>
    <rPh sb="5" eb="8">
      <t>ユウハツガク</t>
    </rPh>
    <phoneticPr fontId="5"/>
  </si>
  <si>
    <t>(単位：億円、人/年)</t>
    <rPh sb="1" eb="3">
      <t>タンイ</t>
    </rPh>
    <rPh sb="4" eb="6">
      <t>オクエン</t>
    </rPh>
    <rPh sb="7" eb="8">
      <t>ニン</t>
    </rPh>
    <rPh sb="9" eb="10">
      <t>ネン</t>
    </rPh>
    <phoneticPr fontId="5"/>
  </si>
  <si>
    <t>人/年の新規就業を誘発</t>
    <rPh sb="0" eb="1">
      <t>ニン</t>
    </rPh>
    <rPh sb="2" eb="3">
      <t>ネン</t>
    </rPh>
    <rPh sb="4" eb="6">
      <t>シンキ</t>
    </rPh>
    <rPh sb="6" eb="8">
      <t>シュウギョウ</t>
    </rPh>
    <rPh sb="9" eb="11">
      <t>ユウハツ</t>
    </rPh>
    <phoneticPr fontId="5"/>
  </si>
  <si>
    <t>億円発生</t>
    <rPh sb="0" eb="2">
      <t>オクエン</t>
    </rPh>
    <rPh sb="2" eb="4">
      <t>ハッセイ</t>
    </rPh>
    <phoneticPr fontId="5"/>
  </si>
  <si>
    <t>■　GDPを</t>
    <phoneticPr fontId="5"/>
  </si>
  <si>
    <t>■　これにより、</t>
    <phoneticPr fontId="5"/>
  </si>
  <si>
    <t>■　生産誘発額</t>
    <rPh sb="2" eb="4">
      <t>セイサン</t>
    </rPh>
    <rPh sb="4" eb="7">
      <t>ユウハツガク</t>
    </rPh>
    <phoneticPr fontId="5"/>
  </si>
  <si>
    <t>（参考）</t>
    <rPh sb="1" eb="3">
      <t>サンコウ</t>
    </rPh>
    <phoneticPr fontId="5"/>
  </si>
  <si>
    <t>産業連関分析は、一つの経済モデルであって、その分析はある一定の仮定の下に行われています。</t>
    <rPh sb="0" eb="2">
      <t>サンギョウ</t>
    </rPh>
    <rPh sb="2" eb="4">
      <t>レンカン</t>
    </rPh>
    <rPh sb="4" eb="6">
      <t>ブンセキ</t>
    </rPh>
    <rPh sb="8" eb="9">
      <t>ヒト</t>
    </rPh>
    <rPh sb="11" eb="13">
      <t>ケイザイ</t>
    </rPh>
    <rPh sb="23" eb="25">
      <t>ブンセキ</t>
    </rPh>
    <rPh sb="28" eb="30">
      <t>イッテイ</t>
    </rPh>
    <rPh sb="31" eb="33">
      <t>カテイ</t>
    </rPh>
    <rPh sb="34" eb="35">
      <t>シタ</t>
    </rPh>
    <rPh sb="36" eb="37">
      <t>オコナ</t>
    </rPh>
    <phoneticPr fontId="5"/>
  </si>
  <si>
    <t>このため、以下のような点に留意してください。</t>
    <rPh sb="5" eb="7">
      <t>イカ</t>
    </rPh>
    <rPh sb="11" eb="12">
      <t>テン</t>
    </rPh>
    <rPh sb="13" eb="15">
      <t>リュウイ</t>
    </rPh>
    <phoneticPr fontId="5"/>
  </si>
  <si>
    <t>・１つの産業は、ただ１つの生産物を生産する。</t>
    <rPh sb="4" eb="6">
      <t>サンギョウ</t>
    </rPh>
    <rPh sb="13" eb="16">
      <t>セイサンブツ</t>
    </rPh>
    <rPh sb="17" eb="19">
      <t>セイサン</t>
    </rPh>
    <phoneticPr fontId="5"/>
  </si>
  <si>
    <t>・生産水準とその投入量は規模に関して一定（規模の経済性は無い）。</t>
    <rPh sb="1" eb="3">
      <t>セイサン</t>
    </rPh>
    <rPh sb="3" eb="5">
      <t>スイジュン</t>
    </rPh>
    <rPh sb="8" eb="11">
      <t>トウニュウリョウ</t>
    </rPh>
    <rPh sb="12" eb="14">
      <t>キボ</t>
    </rPh>
    <rPh sb="15" eb="16">
      <t>カン</t>
    </rPh>
    <rPh sb="18" eb="20">
      <t>イッテイ</t>
    </rPh>
    <rPh sb="21" eb="23">
      <t>キボ</t>
    </rPh>
    <rPh sb="24" eb="27">
      <t>ケイザイセイ</t>
    </rPh>
    <rPh sb="28" eb="29">
      <t>ナ</t>
    </rPh>
    <phoneticPr fontId="5"/>
  </si>
  <si>
    <t>・外部経済・外部不経済のような、各産業間への相互干渉は無い。</t>
    <rPh sb="1" eb="3">
      <t>ガイブ</t>
    </rPh>
    <rPh sb="3" eb="5">
      <t>ケイザイ</t>
    </rPh>
    <rPh sb="6" eb="8">
      <t>ガイブ</t>
    </rPh>
    <rPh sb="8" eb="11">
      <t>フケイザイ</t>
    </rPh>
    <rPh sb="16" eb="19">
      <t>カクサンギョウ</t>
    </rPh>
    <rPh sb="19" eb="20">
      <t>カン</t>
    </rPh>
    <rPh sb="22" eb="24">
      <t>ソウゴ</t>
    </rPh>
    <rPh sb="24" eb="26">
      <t>カンショウ</t>
    </rPh>
    <rPh sb="27" eb="28">
      <t>ナ</t>
    </rPh>
    <phoneticPr fontId="5"/>
  </si>
  <si>
    <t>・投入係数は、短期的には変わらないものと仮定している。</t>
    <rPh sb="1" eb="3">
      <t>トウニュウ</t>
    </rPh>
    <rPh sb="3" eb="5">
      <t>ケイスウ</t>
    </rPh>
    <rPh sb="7" eb="10">
      <t>タンキテキ</t>
    </rPh>
    <rPh sb="12" eb="13">
      <t>カ</t>
    </rPh>
    <rPh sb="20" eb="22">
      <t>カテイ</t>
    </rPh>
    <phoneticPr fontId="5"/>
  </si>
  <si>
    <t>・在庫調整などにより、波及が中断することはないものと仮定している。</t>
    <rPh sb="1" eb="3">
      <t>ザイコ</t>
    </rPh>
    <rPh sb="3" eb="5">
      <t>チョウセイ</t>
    </rPh>
    <rPh sb="11" eb="13">
      <t>ハキュウ</t>
    </rPh>
    <rPh sb="14" eb="16">
      <t>チュウダン</t>
    </rPh>
    <rPh sb="26" eb="28">
      <t>カテイ</t>
    </rPh>
    <phoneticPr fontId="5"/>
  </si>
  <si>
    <t>・いつ頃、どの産業に、どの程度の波及が及ぶかは分からないものと仮定している。</t>
    <rPh sb="3" eb="4">
      <t>ゴロ</t>
    </rPh>
    <rPh sb="7" eb="9">
      <t>サンギョウ</t>
    </rPh>
    <rPh sb="13" eb="15">
      <t>テイド</t>
    </rPh>
    <rPh sb="16" eb="18">
      <t>ハキュウ</t>
    </rPh>
    <rPh sb="19" eb="20">
      <t>オヨ</t>
    </rPh>
    <rPh sb="23" eb="24">
      <t>ワ</t>
    </rPh>
    <rPh sb="31" eb="33">
      <t>カテイ</t>
    </rPh>
    <phoneticPr fontId="5"/>
  </si>
  <si>
    <t xml:space="preserve">・生産増加（直接及び１次効果）→雇用者所得増加 </t>
    <phoneticPr fontId="5"/>
  </si>
  <si>
    <t>　　→家計消費支出増加（新規最終需要の発生)　→生産増加（２次効果）</t>
    <phoneticPr fontId="5"/>
  </si>
  <si>
    <t>○　２次効果の消費ベクトルは、直接・１次誘発効果における雇用者所得誘発の額に北海道の</t>
    <rPh sb="38" eb="41">
      <t>ホッカイドウ</t>
    </rPh>
    <phoneticPr fontId="5"/>
  </si>
  <si>
    <t>(注)四捨五入の関係で、内訳の合計と合計項目の値が一致しないことがある。</t>
    <rPh sb="1" eb="2">
      <t>チュウ</t>
    </rPh>
    <rPh sb="3" eb="7">
      <t>シシャゴニュウ</t>
    </rPh>
    <rPh sb="8" eb="10">
      <t>カンケイ</t>
    </rPh>
    <rPh sb="12" eb="14">
      <t>ウチワケ</t>
    </rPh>
    <rPh sb="15" eb="17">
      <t>ゴウケイ</t>
    </rPh>
    <rPh sb="18" eb="20">
      <t>ゴウケイ</t>
    </rPh>
    <rPh sb="20" eb="22">
      <t>コウモク</t>
    </rPh>
    <rPh sb="23" eb="24">
      <t>アタイ</t>
    </rPh>
    <rPh sb="25" eb="27">
      <t>イッチ</t>
    </rPh>
    <phoneticPr fontId="5"/>
  </si>
  <si>
    <t>-</t>
    <phoneticPr fontId="5"/>
  </si>
  <si>
    <t>　・　実体経済においては、生産に増減があった場合、一人あたりの就業時間を増減させる</t>
    <rPh sb="3" eb="5">
      <t>ジッタイ</t>
    </rPh>
    <rPh sb="5" eb="7">
      <t>ケイザイ</t>
    </rPh>
    <rPh sb="13" eb="15">
      <t>セイサン</t>
    </rPh>
    <rPh sb="16" eb="18">
      <t>ゾウゲン</t>
    </rPh>
    <rPh sb="22" eb="24">
      <t>バアイ</t>
    </rPh>
    <rPh sb="25" eb="27">
      <t>ヒトリ</t>
    </rPh>
    <rPh sb="31" eb="33">
      <t>シュウギョウ</t>
    </rPh>
    <rPh sb="33" eb="35">
      <t>ジカン</t>
    </rPh>
    <rPh sb="36" eb="38">
      <t>ゾウゲン</t>
    </rPh>
    <phoneticPr fontId="3"/>
  </si>
  <si>
    <t>　　ことで対応することも考えられるため、すぐに雇用の増減に結びつくわけではないこと</t>
    <rPh sb="5" eb="7">
      <t>タイオウ</t>
    </rPh>
    <rPh sb="12" eb="13">
      <t>カンガ</t>
    </rPh>
    <rPh sb="23" eb="25">
      <t>コヨウ</t>
    </rPh>
    <rPh sb="26" eb="28">
      <t>ゾウゲン</t>
    </rPh>
    <rPh sb="29" eb="30">
      <t>ムス</t>
    </rPh>
    <phoneticPr fontId="3"/>
  </si>
  <si>
    <t>　　に留意。</t>
    <phoneticPr fontId="5"/>
  </si>
  <si>
    <t>(注)端数処理の関係で、各項目の合計値と合計項目の値が一致しない場合がある。</t>
    <rPh sb="1" eb="2">
      <t>チュウ</t>
    </rPh>
    <rPh sb="3" eb="5">
      <t>ハスウ</t>
    </rPh>
    <rPh sb="5" eb="7">
      <t>ショリ</t>
    </rPh>
    <rPh sb="8" eb="10">
      <t>カンケイ</t>
    </rPh>
    <rPh sb="12" eb="15">
      <t>カクコウモク</t>
    </rPh>
    <rPh sb="16" eb="19">
      <t>ゴウケイチ</t>
    </rPh>
    <rPh sb="20" eb="22">
      <t>ゴウケイ</t>
    </rPh>
    <rPh sb="22" eb="24">
      <t>コウモク</t>
    </rPh>
    <rPh sb="25" eb="26">
      <t>アタイ</t>
    </rPh>
    <rPh sb="27" eb="29">
      <t>イッチ</t>
    </rPh>
    <rPh sb="32" eb="34">
      <t>バアイ</t>
    </rPh>
    <phoneticPr fontId="5"/>
  </si>
  <si>
    <t>　　同様に、他の表の値と一致しない場合がある。</t>
    <rPh sb="2" eb="4">
      <t>ドウヨウ</t>
    </rPh>
    <rPh sb="6" eb="7">
      <t>タ</t>
    </rPh>
    <rPh sb="8" eb="9">
      <t>ヒョウ</t>
    </rPh>
    <rPh sb="10" eb="11">
      <t>アタイ</t>
    </rPh>
    <rPh sb="12" eb="14">
      <t>イッチ</t>
    </rPh>
    <rPh sb="17" eb="19">
      <t>バアイ</t>
    </rPh>
    <phoneticPr fontId="5"/>
  </si>
  <si>
    <t>直接効果の</t>
    <rPh sb="0" eb="2">
      <t>チョクセツ</t>
    </rPh>
    <rPh sb="2" eb="4">
      <t>コウカ</t>
    </rPh>
    <phoneticPr fontId="5"/>
  </si>
  <si>
    <t>生産波及額</t>
    <rPh sb="0" eb="2">
      <t>セイサン</t>
    </rPh>
    <rPh sb="2" eb="4">
      <t>ハキュウ</t>
    </rPh>
    <rPh sb="4" eb="5">
      <t>ガク</t>
    </rPh>
    <phoneticPr fontId="5"/>
  </si>
  <si>
    <t>一次波及効果算定</t>
    <rPh sb="0" eb="2">
      <t>イチジ</t>
    </rPh>
    <rPh sb="2" eb="4">
      <t>ハキュウ</t>
    </rPh>
    <rPh sb="4" eb="6">
      <t>コウカ</t>
    </rPh>
    <rPh sb="6" eb="8">
      <t>サンテイ</t>
    </rPh>
    <phoneticPr fontId="5"/>
  </si>
  <si>
    <t>民間</t>
    <rPh sb="0" eb="2">
      <t>ミンカン</t>
    </rPh>
    <phoneticPr fontId="5"/>
  </si>
  <si>
    <t>消費支出</t>
    <rPh sb="0" eb="2">
      <t>ショウヒ</t>
    </rPh>
    <rPh sb="2" eb="4">
      <t>シシュツ</t>
    </rPh>
    <phoneticPr fontId="5"/>
  </si>
  <si>
    <t>(与件データ)</t>
    <rPh sb="1" eb="3">
      <t>ヨケン</t>
    </rPh>
    <phoneticPr fontId="5"/>
  </si>
  <si>
    <t>直接効果</t>
    <rPh sb="0" eb="2">
      <t>チョクセツ</t>
    </rPh>
    <rPh sb="2" eb="4">
      <t>コウカ</t>
    </rPh>
    <phoneticPr fontId="5"/>
  </si>
  <si>
    <t>投入係数</t>
    <rPh sb="0" eb="2">
      <t>トウニュウ</t>
    </rPh>
    <rPh sb="2" eb="4">
      <t>ケイスウ</t>
    </rPh>
    <phoneticPr fontId="5"/>
  </si>
  <si>
    <t>B　自給率</t>
    <rPh sb="2" eb="5">
      <t>ジキュウリツ</t>
    </rPh>
    <phoneticPr fontId="5"/>
  </si>
  <si>
    <t>N　平均消費性向</t>
    <rPh sb="2" eb="4">
      <t>ヘイキン</t>
    </rPh>
    <rPh sb="4" eb="6">
      <t>ショウヒ</t>
    </rPh>
    <rPh sb="6" eb="8">
      <t>セイコウ</t>
    </rPh>
    <phoneticPr fontId="5"/>
  </si>
  <si>
    <t>P　消費パターン</t>
    <rPh sb="2" eb="4">
      <t>ショウヒ</t>
    </rPh>
    <phoneticPr fontId="5"/>
  </si>
  <si>
    <t>Q　消費誘発</t>
    <rPh sb="2" eb="4">
      <t>ショウヒ</t>
    </rPh>
    <rPh sb="4" eb="6">
      <t>ユウハツ</t>
    </rPh>
    <phoneticPr fontId="5"/>
  </si>
  <si>
    <t>S　域内消費誘発</t>
    <rPh sb="2" eb="4">
      <t>イキナイ</t>
    </rPh>
    <rPh sb="4" eb="6">
      <t>ショウヒ</t>
    </rPh>
    <rPh sb="6" eb="8">
      <t>ユウハツ</t>
    </rPh>
    <phoneticPr fontId="5"/>
  </si>
  <si>
    <t>逆行列係数</t>
    <rPh sb="0" eb="3">
      <t>ギャクギョウレツ</t>
    </rPh>
    <rPh sb="3" eb="5">
      <t>ケイスウ</t>
    </rPh>
    <phoneticPr fontId="5"/>
  </si>
  <si>
    <t>１次生産波及効果</t>
    <rPh sb="1" eb="2">
      <t>ジ</t>
    </rPh>
    <rPh sb="2" eb="4">
      <t>セイサン</t>
    </rPh>
    <rPh sb="4" eb="8">
      <t>ハキュウコウカ</t>
    </rPh>
    <phoneticPr fontId="5"/>
  </si>
  <si>
    <t>２次生産波及効果</t>
    <rPh sb="1" eb="2">
      <t>ジ</t>
    </rPh>
    <rPh sb="2" eb="4">
      <t>セイサン</t>
    </rPh>
    <rPh sb="4" eb="8">
      <t>ハキュウコウカ</t>
    </rPh>
    <phoneticPr fontId="5"/>
  </si>
  <si>
    <t>C　域内直接効果</t>
    <rPh sb="2" eb="4">
      <t>イキナイ</t>
    </rPh>
    <rPh sb="4" eb="6">
      <t>チョクセツ</t>
    </rPh>
    <rPh sb="6" eb="8">
      <t>コウカ</t>
    </rPh>
    <phoneticPr fontId="5"/>
  </si>
  <si>
    <t>　  (需要増加額)(直接効果)</t>
  </si>
  <si>
    <t>１次波及効果分(＝M)</t>
    <rPh sb="1" eb="2">
      <t>ジ</t>
    </rPh>
    <rPh sb="2" eb="6">
      <t>ハキュウコウカ</t>
    </rPh>
    <rPh sb="6" eb="7">
      <t>ブン</t>
    </rPh>
    <phoneticPr fontId="5"/>
  </si>
  <si>
    <t>R　自給率(＝B)</t>
    <rPh sb="2" eb="5">
      <t>ジキュウリツ</t>
    </rPh>
    <phoneticPr fontId="5"/>
  </si>
  <si>
    <t>M　１次雇用者所得</t>
    <rPh sb="3" eb="4">
      <t>ジ</t>
    </rPh>
    <rPh sb="4" eb="7">
      <t>コヨウシャ</t>
    </rPh>
    <rPh sb="7" eb="9">
      <t>ショトク</t>
    </rPh>
    <phoneticPr fontId="5"/>
  </si>
  <si>
    <t xml:space="preserve"> 輸移入額</t>
  </si>
  <si>
    <t>T　２次生産誘発</t>
    <rPh sb="3" eb="4">
      <t>ジ</t>
    </rPh>
    <rPh sb="4" eb="6">
      <t>セイサン</t>
    </rPh>
    <rPh sb="6" eb="8">
      <t>ユウハツ</t>
    </rPh>
    <phoneticPr fontId="5"/>
  </si>
  <si>
    <t>U　２次粗付加価値</t>
    <rPh sb="3" eb="4">
      <t>ジ</t>
    </rPh>
    <rPh sb="4" eb="7">
      <t>ソフカ</t>
    </rPh>
    <rPh sb="7" eb="9">
      <t>カチ</t>
    </rPh>
    <phoneticPr fontId="5"/>
  </si>
  <si>
    <t>V　２次雇用者所得</t>
    <rPh sb="3" eb="4">
      <t>ジ</t>
    </rPh>
    <rPh sb="4" eb="7">
      <t>コヨウシャ</t>
    </rPh>
    <rPh sb="7" eb="9">
      <t>ショトク</t>
    </rPh>
    <phoneticPr fontId="5"/>
  </si>
  <si>
    <t>D</t>
    <phoneticPr fontId="5"/>
  </si>
  <si>
    <t>E=C×D</t>
    <phoneticPr fontId="5"/>
  </si>
  <si>
    <t>F</t>
    <phoneticPr fontId="5"/>
  </si>
  <si>
    <t>H=C×投入係数</t>
    <rPh sb="4" eb="6">
      <t>トウニュウ</t>
    </rPh>
    <rPh sb="6" eb="8">
      <t>ケイスウ</t>
    </rPh>
    <phoneticPr fontId="5"/>
  </si>
  <si>
    <t>I=B</t>
    <phoneticPr fontId="5"/>
  </si>
  <si>
    <t>G=C×F</t>
    <phoneticPr fontId="5"/>
  </si>
  <si>
    <t>J=H×I</t>
    <phoneticPr fontId="5"/>
  </si>
  <si>
    <t>K=J×逆行列係数</t>
    <rPh sb="4" eb="7">
      <t>ギャクギョウレツ</t>
    </rPh>
    <phoneticPr fontId="5"/>
  </si>
  <si>
    <t>L=D×K</t>
    <phoneticPr fontId="5"/>
  </si>
  <si>
    <t>M=F×K</t>
    <phoneticPr fontId="5"/>
  </si>
  <si>
    <t>O=(G+M)×N</t>
    <phoneticPr fontId="5"/>
  </si>
  <si>
    <t>U=D×T</t>
    <phoneticPr fontId="5"/>
  </si>
  <si>
    <t>V=F×T</t>
    <phoneticPr fontId="5"/>
  </si>
  <si>
    <t>W=C+K+T</t>
    <phoneticPr fontId="5"/>
  </si>
  <si>
    <t>Ｘ=E+L+U</t>
    <phoneticPr fontId="5"/>
  </si>
  <si>
    <t>Y=G+M+V</t>
    <phoneticPr fontId="5"/>
  </si>
  <si>
    <t>２次波及効果算定</t>
    <rPh sb="1" eb="2">
      <t>ジ</t>
    </rPh>
    <rPh sb="2" eb="6">
      <t>ハキュウコウカ</t>
    </rPh>
    <rPh sb="6" eb="8">
      <t>サンテイ</t>
    </rPh>
    <phoneticPr fontId="5"/>
  </si>
  <si>
    <t>Check=0</t>
    <phoneticPr fontId="5"/>
  </si>
  <si>
    <t>サ</t>
    <phoneticPr fontId="5"/>
  </si>
  <si>
    <t>Check</t>
    <phoneticPr fontId="5"/>
  </si>
  <si>
    <t>(注)1 四捨五入の関係で、内訳の合計と合計項目の値が一致しないことがある。</t>
    <rPh sb="1" eb="2">
      <t>チュウ</t>
    </rPh>
    <rPh sb="5" eb="9">
      <t>シシャゴニュウ</t>
    </rPh>
    <rPh sb="10" eb="12">
      <t>カンケイ</t>
    </rPh>
    <rPh sb="14" eb="16">
      <t>ウチワケ</t>
    </rPh>
    <rPh sb="17" eb="19">
      <t>ゴウケイ</t>
    </rPh>
    <rPh sb="20" eb="22">
      <t>ゴウケイ</t>
    </rPh>
    <rPh sb="22" eb="24">
      <t>コウモク</t>
    </rPh>
    <rPh sb="25" eb="26">
      <t>アタイ</t>
    </rPh>
    <rPh sb="27" eb="29">
      <t>イッチ</t>
    </rPh>
    <phoneticPr fontId="5"/>
  </si>
  <si>
    <r>
      <t>億円押し上げ</t>
    </r>
    <r>
      <rPr>
        <vertAlign val="superscript"/>
        <sz val="16"/>
        <color theme="1"/>
        <rFont val="HG丸ｺﾞｼｯｸM-PRO"/>
        <family val="3"/>
        <charset val="128"/>
      </rPr>
      <t>(注)</t>
    </r>
    <rPh sb="0" eb="2">
      <t>オクエン</t>
    </rPh>
    <rPh sb="2" eb="3">
      <t>オ</t>
    </rPh>
    <rPh sb="4" eb="5">
      <t>ア</t>
    </rPh>
    <phoneticPr fontId="5"/>
  </si>
  <si>
    <t>(注)ただし、家計外消費を含む</t>
    <phoneticPr fontId="5"/>
  </si>
  <si>
    <t>生産誘発額</t>
    <rPh sb="0" eb="2">
      <t>セイサン</t>
    </rPh>
    <rPh sb="2" eb="5">
      <t>ユウハツガク</t>
    </rPh>
    <phoneticPr fontId="5"/>
  </si>
  <si>
    <t>粗付加価値
誘発額</t>
    <rPh sb="0" eb="3">
      <t>ソフカ</t>
    </rPh>
    <rPh sb="3" eb="5">
      <t>カチ</t>
    </rPh>
    <rPh sb="6" eb="9">
      <t>ユウハツガク</t>
    </rPh>
    <phoneticPr fontId="5"/>
  </si>
  <si>
    <t>雇用者所得
誘発額</t>
    <rPh sb="0" eb="3">
      <t>コヨウシャ</t>
    </rPh>
    <rPh sb="3" eb="5">
      <t>ショトク</t>
    </rPh>
    <rPh sb="6" eb="9">
      <t>ユウハツガク</t>
    </rPh>
    <phoneticPr fontId="5"/>
  </si>
  <si>
    <t>直接効果</t>
    <rPh sb="0" eb="2">
      <t>チョクセツ</t>
    </rPh>
    <rPh sb="2" eb="4">
      <t>コウカ</t>
    </rPh>
    <phoneticPr fontId="5"/>
  </si>
  <si>
    <t>サ</t>
  </si>
  <si>
    <t>就業誘発人数</t>
    <rPh sb="0" eb="2">
      <t>シュウギョウ</t>
    </rPh>
    <rPh sb="2" eb="4">
      <t>ユウハツ</t>
    </rPh>
    <rPh sb="4" eb="6">
      <t>ニンズウ</t>
    </rPh>
    <phoneticPr fontId="5"/>
  </si>
  <si>
    <t>雇用誘発人数</t>
    <rPh sb="0" eb="2">
      <t>コヨウ</t>
    </rPh>
    <rPh sb="2" eb="4">
      <t>ユウハツ</t>
    </rPh>
    <rPh sb="4" eb="6">
      <t>ニンズウ</t>
    </rPh>
    <phoneticPr fontId="5"/>
  </si>
  <si>
    <t>１次生産誘発効果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</si>
  <si>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２次生産誘発効果</t>
    <rPh sb="1" eb="2">
      <t>ジ</t>
    </rPh>
    <rPh sb="2" eb="4">
      <t>セイサン</t>
    </rPh>
    <rPh sb="4" eb="6">
      <t>ユウハツ</t>
    </rPh>
    <rPh sb="6" eb="8">
      <t>コウカ</t>
    </rPh>
    <phoneticPr fontId="5"/>
  </si>
  <si>
    <t>A　最終需要額(与件ﾃﾞｰﾀ)</t>
    <rPh sb="2" eb="4">
      <t>サイシュウ</t>
    </rPh>
    <rPh sb="4" eb="6">
      <t>ジュヨウ</t>
    </rPh>
    <rPh sb="6" eb="7">
      <t>ガク</t>
    </rPh>
    <rPh sb="8" eb="10">
      <t>ヨケン</t>
    </rPh>
    <phoneticPr fontId="5"/>
  </si>
  <si>
    <t>うち家計外消費</t>
    <rPh sb="2" eb="5">
      <t>カケイガイ</t>
    </rPh>
    <rPh sb="5" eb="7">
      <t>ショウヒ</t>
    </rPh>
    <phoneticPr fontId="5"/>
  </si>
  <si>
    <t>うち付加価値</t>
    <rPh sb="2" eb="4">
      <t>フカ</t>
    </rPh>
    <rPh sb="4" eb="6">
      <t>カチ</t>
    </rPh>
    <phoneticPr fontId="5"/>
  </si>
  <si>
    <t>O　民間消費支出</t>
    <rPh sb="2" eb="4">
      <t>ミンカン</t>
    </rPh>
    <rPh sb="4" eb="6">
      <t>ショウヒ</t>
    </rPh>
    <rPh sb="6" eb="8">
      <t>シシュツ</t>
    </rPh>
    <phoneticPr fontId="5"/>
  </si>
  <si>
    <t>H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</si>
  <si>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K　雇用者
     所得率</t>
    <rPh sb="2" eb="5">
      <t>コヨウシャ</t>
    </rPh>
    <rPh sb="11" eb="14">
      <t>ショトクリツ</t>
    </rPh>
    <phoneticPr fontId="5"/>
  </si>
  <si>
    <t>D　粗付加
     価値率</t>
    <rPh sb="2" eb="3">
      <t>アラ</t>
    </rPh>
    <rPh sb="3" eb="5">
      <t>フカ</t>
    </rPh>
    <rPh sb="11" eb="13">
      <t>カチ</t>
    </rPh>
    <rPh sb="13" eb="14">
      <t>リツ</t>
    </rPh>
    <phoneticPr fontId="5"/>
  </si>
  <si>
    <t>F　雇用者
     所得率</t>
    <rPh sb="2" eb="5">
      <t>コヨウシャ</t>
    </rPh>
    <rPh sb="11" eb="14">
      <t>ショトクリツ</t>
    </rPh>
    <phoneticPr fontId="5"/>
  </si>
  <si>
    <t>E　直接効果粗付加価値</t>
    <rPh sb="2" eb="4">
      <t>チョクセツ</t>
    </rPh>
    <rPh sb="4" eb="6">
      <t>コウカ</t>
    </rPh>
    <rPh sb="6" eb="9">
      <t>ソフカ</t>
    </rPh>
    <rPh sb="9" eb="11">
      <t>カチ</t>
    </rPh>
    <phoneticPr fontId="5"/>
  </si>
  <si>
    <t>雇用者所得※</t>
    <rPh sb="0" eb="3">
      <t>コヨウシャ</t>
    </rPh>
    <rPh sb="3" eb="5">
      <t>ショトク</t>
    </rPh>
    <phoneticPr fontId="5"/>
  </si>
  <si>
    <t>H　直接効果の生産波及額</t>
    <rPh sb="2" eb="4">
      <t>チョクセツ</t>
    </rPh>
    <rPh sb="4" eb="6">
      <t>コウカ</t>
    </rPh>
    <rPh sb="7" eb="9">
      <t>セイサン</t>
    </rPh>
    <rPh sb="9" eb="11">
      <t>ハキュウ</t>
    </rPh>
    <rPh sb="11" eb="12">
      <t>ガク</t>
    </rPh>
    <phoneticPr fontId="5"/>
  </si>
  <si>
    <t xml:space="preserve"> I　自給率(=B)</t>
    <rPh sb="3" eb="6">
      <t>ジキュウリツ</t>
    </rPh>
    <phoneticPr fontId="5"/>
  </si>
  <si>
    <t>J　域内最終需要</t>
    <rPh sb="2" eb="4">
      <t>イキナイ</t>
    </rPh>
    <rPh sb="4" eb="6">
      <t>サイシュウ</t>
    </rPh>
    <rPh sb="6" eb="8">
      <t>ジュヨウ</t>
    </rPh>
    <phoneticPr fontId="5"/>
  </si>
  <si>
    <t>K　１次生産誘発</t>
    <rPh sb="3" eb="4">
      <t>ジ</t>
    </rPh>
    <rPh sb="4" eb="6">
      <t>セイサン</t>
    </rPh>
    <rPh sb="6" eb="8">
      <t>ユウハツ</t>
    </rPh>
    <phoneticPr fontId="5"/>
  </si>
  <si>
    <t>L　１次粗付加価値</t>
    <rPh sb="3" eb="4">
      <t>ジ</t>
    </rPh>
    <rPh sb="4" eb="7">
      <t>ソフカ</t>
    </rPh>
    <rPh sb="7" eb="9">
      <t>カチ</t>
    </rPh>
    <phoneticPr fontId="5"/>
  </si>
  <si>
    <t>雇用者所得の合計額(G＋M)</t>
    <rPh sb="0" eb="3">
      <t>コヨウシャ</t>
    </rPh>
    <rPh sb="3" eb="5">
      <t>ショトク</t>
    </rPh>
    <rPh sb="6" eb="8">
      <t>ゴウケイ</t>
    </rPh>
    <rPh sb="8" eb="9">
      <t>ガク</t>
    </rPh>
    <phoneticPr fontId="5"/>
  </si>
  <si>
    <t>直接効果分(＝G)</t>
    <rPh sb="0" eb="2">
      <t>チョクセツ</t>
    </rPh>
    <rPh sb="2" eb="4">
      <t>コウカ</t>
    </rPh>
    <rPh sb="4" eb="5">
      <t>ブン</t>
    </rPh>
    <phoneticPr fontId="5"/>
  </si>
  <si>
    <t>（参考）生産誘発額等のまとめ</t>
    <rPh sb="1" eb="3">
      <t>サンコウ</t>
    </rPh>
    <rPh sb="4" eb="6">
      <t>セイサン</t>
    </rPh>
    <rPh sb="6" eb="9">
      <t>ユウハツガク</t>
    </rPh>
    <rPh sb="9" eb="10">
      <t>トウ</t>
    </rPh>
    <phoneticPr fontId="5"/>
  </si>
  <si>
    <t>一次波及効果</t>
    <rPh sb="0" eb="2">
      <t>イチジ</t>
    </rPh>
    <rPh sb="2" eb="6">
      <t>ハキュウコウカ</t>
    </rPh>
    <phoneticPr fontId="5"/>
  </si>
  <si>
    <t>項　　目</t>
    <rPh sb="0" eb="1">
      <t>コウ</t>
    </rPh>
    <rPh sb="3" eb="4">
      <t>メ</t>
    </rPh>
    <phoneticPr fontId="5"/>
  </si>
  <si>
    <t>（単位：百万円）</t>
    <rPh sb="1" eb="3">
      <t>タンイ</t>
    </rPh>
    <rPh sb="4" eb="6">
      <t>ヒャクマン</t>
    </rPh>
    <rPh sb="6" eb="7">
      <t>エン</t>
    </rPh>
    <phoneticPr fontId="5"/>
  </si>
  <si>
    <t>　地域間産業連関表の民間消費支出パターンで分割し算出。</t>
    <rPh sb="1" eb="4">
      <t>チイキカン</t>
    </rPh>
    <rPh sb="4" eb="6">
      <t>サンギョウ</t>
    </rPh>
    <rPh sb="6" eb="9">
      <t>レンカンヒョウ</t>
    </rPh>
    <phoneticPr fontId="5"/>
  </si>
  <si>
    <t>０１</t>
  </si>
  <si>
    <t>０２</t>
  </si>
  <si>
    <t>０３</t>
  </si>
  <si>
    <t>０４</t>
  </si>
  <si>
    <t>０５</t>
  </si>
  <si>
    <t>０６</t>
  </si>
  <si>
    <t>０７</t>
  </si>
  <si>
    <t>０８</t>
  </si>
  <si>
    <t>０９</t>
  </si>
  <si>
    <t>１０</t>
  </si>
  <si>
    <t>１１</t>
  </si>
  <si>
    <t>１２</t>
  </si>
  <si>
    <t>１３</t>
  </si>
  <si>
    <t>１４</t>
  </si>
  <si>
    <t>１５</t>
  </si>
  <si>
    <t>１６</t>
  </si>
  <si>
    <t>１７</t>
  </si>
  <si>
    <t>１８</t>
  </si>
  <si>
    <t>１９</t>
  </si>
  <si>
    <t>２０</t>
  </si>
  <si>
    <t>２１</t>
  </si>
  <si>
    <t>２２</t>
  </si>
  <si>
    <t>２３</t>
  </si>
  <si>
    <t>２４</t>
  </si>
  <si>
    <t>２５</t>
  </si>
  <si>
    <t>化学工業製品</t>
  </si>
  <si>
    <t>２６</t>
  </si>
  <si>
    <t>２７</t>
  </si>
  <si>
    <t>化学最終製品</t>
  </si>
  <si>
    <t>２８</t>
  </si>
  <si>
    <t>２９</t>
  </si>
  <si>
    <t>３０</t>
  </si>
  <si>
    <t>３１</t>
  </si>
  <si>
    <t>３２</t>
  </si>
  <si>
    <t>窯業・土石製品</t>
  </si>
  <si>
    <t>３３</t>
  </si>
  <si>
    <t>３４</t>
  </si>
  <si>
    <t>鉄鋼一次製品</t>
  </si>
  <si>
    <t>３５</t>
  </si>
  <si>
    <t>非鉄金属一次製品</t>
  </si>
  <si>
    <t>３６</t>
  </si>
  <si>
    <t>３７</t>
  </si>
  <si>
    <t>一般機械</t>
  </si>
  <si>
    <t>３８</t>
  </si>
  <si>
    <t>電気機械</t>
  </si>
  <si>
    <t>３９</t>
  </si>
  <si>
    <t>４０</t>
  </si>
  <si>
    <t>４１</t>
  </si>
  <si>
    <t>４２</t>
  </si>
  <si>
    <t>４３</t>
  </si>
  <si>
    <t>４４</t>
  </si>
  <si>
    <t>４５</t>
  </si>
  <si>
    <t>４６</t>
  </si>
  <si>
    <t>４７</t>
  </si>
  <si>
    <t>４８</t>
  </si>
  <si>
    <t>水道・廃棄物処理</t>
  </si>
  <si>
    <t>４９</t>
  </si>
  <si>
    <t>５０</t>
  </si>
  <si>
    <t>５１</t>
  </si>
  <si>
    <t>不動産</t>
  </si>
  <si>
    <t>５２</t>
  </si>
  <si>
    <t>運輸</t>
  </si>
  <si>
    <t>５３</t>
  </si>
  <si>
    <t>通信・放送</t>
  </si>
  <si>
    <t>５４</t>
  </si>
  <si>
    <t>調査・情報サービス</t>
  </si>
  <si>
    <t>５５</t>
  </si>
  <si>
    <t>５６</t>
  </si>
  <si>
    <t>教育・研究</t>
  </si>
  <si>
    <t>５７</t>
  </si>
  <si>
    <t>医療・保健・社会保障</t>
  </si>
  <si>
    <t>５８</t>
  </si>
  <si>
    <t>５９</t>
  </si>
  <si>
    <t>６０</t>
  </si>
  <si>
    <t>対事業所サービス</t>
  </si>
  <si>
    <t>６１</t>
  </si>
  <si>
    <t>６２</t>
  </si>
  <si>
    <t>６３</t>
  </si>
  <si>
    <t>圏域内生産額</t>
    <rPh sb="0" eb="1">
      <t>ケン</t>
    </rPh>
    <rPh sb="1" eb="3">
      <t>イキナイ</t>
    </rPh>
    <rPh sb="3" eb="6">
      <t>セイサンガク</t>
    </rPh>
    <phoneticPr fontId="4"/>
  </si>
  <si>
    <t>サ</t>
    <phoneticPr fontId="5"/>
  </si>
  <si>
    <t>水　産</t>
  </si>
  <si>
    <t>その他の</t>
  </si>
  <si>
    <t>化      学</t>
  </si>
  <si>
    <t>ガ ス ・</t>
  </si>
  <si>
    <t>サービス</t>
  </si>
  <si>
    <t>・天然ガス</t>
  </si>
  <si>
    <t>飲　料</t>
  </si>
  <si>
    <t>製版・製本</t>
  </si>
  <si>
    <t>土石製品</t>
  </si>
  <si>
    <t>一次製品</t>
  </si>
  <si>
    <t xml:space="preserve">製造品 </t>
  </si>
  <si>
    <t>建　築</t>
  </si>
  <si>
    <t>電　力</t>
  </si>
  <si>
    <t>熱供給</t>
  </si>
  <si>
    <t>廃棄物処理</t>
  </si>
  <si>
    <t>商　業</t>
  </si>
  <si>
    <t>運　輸</t>
  </si>
  <si>
    <t>公　務</t>
  </si>
  <si>
    <t>・社会保障</t>
  </si>
  <si>
    <t>介　護</t>
  </si>
  <si>
    <t>家計外消費支出</t>
  </si>
  <si>
    <t>雇用者所得</t>
  </si>
  <si>
    <t>営業余剰</t>
  </si>
  <si>
    <t>資本減耗引当</t>
  </si>
  <si>
    <t>粗付加価値部門計</t>
  </si>
  <si>
    <t>域内生産額</t>
  </si>
  <si>
    <t>行　　　和</t>
  </si>
  <si>
    <t>列和</t>
  </si>
  <si>
    <t>・●●により、圏域内最終需要が●億円増加したものと仮定する。</t>
    <rPh sb="7" eb="8">
      <t>ケン</t>
    </rPh>
    <rPh sb="8" eb="10">
      <t>イキナイ</t>
    </rPh>
    <rPh sb="10" eb="12">
      <t>サイシュウ</t>
    </rPh>
    <rPh sb="12" eb="14">
      <t>ジュヨウ</t>
    </rPh>
    <rPh sb="16" eb="18">
      <t>オクエン</t>
    </rPh>
    <rPh sb="18" eb="20">
      <t>ゾウカ</t>
    </rPh>
    <rPh sb="25" eb="27">
      <t>カテイ</t>
    </rPh>
    <phoneticPr fontId="5"/>
  </si>
  <si>
    <t>Ｈ２３平均</t>
    <rPh sb="3" eb="5">
      <t>ヘイキン</t>
    </rPh>
    <phoneticPr fontId="3"/>
  </si>
  <si>
    <t>Ｈ２４平均</t>
    <rPh sb="3" eb="5">
      <t>ヘイキン</t>
    </rPh>
    <phoneticPr fontId="3"/>
  </si>
  <si>
    <t>採用年次カンター</t>
    <rPh sb="0" eb="2">
      <t>サイヨウ</t>
    </rPh>
    <rPh sb="2" eb="4">
      <t>ネンジ</t>
    </rPh>
    <phoneticPr fontId="5"/>
  </si>
  <si>
    <t>**選択年次リスト**</t>
    <rPh sb="2" eb="4">
      <t>センタク</t>
    </rPh>
    <rPh sb="4" eb="6">
      <t>ネンジ</t>
    </rPh>
    <phoneticPr fontId="5"/>
  </si>
  <si>
    <t>分析年次</t>
    <rPh sb="0" eb="2">
      <t>ブンセキ</t>
    </rPh>
    <rPh sb="2" eb="4">
      <t>ネンジ</t>
    </rPh>
    <phoneticPr fontId="5"/>
  </si>
  <si>
    <t>Ｈ２５平均</t>
    <rPh sb="3" eb="5">
      <t>ヘイキン</t>
    </rPh>
    <phoneticPr fontId="3"/>
  </si>
  <si>
    <t>平均消費性向</t>
    <rPh sb="0" eb="2">
      <t>ヘイキン</t>
    </rPh>
    <rPh sb="2" eb="4">
      <t>ショウヒ</t>
    </rPh>
    <rPh sb="4" eb="6">
      <t>セイコウ</t>
    </rPh>
    <phoneticPr fontId="5"/>
  </si>
  <si>
    <t>選択年次カウンター</t>
    <rPh sb="0" eb="2">
      <t>センタク</t>
    </rPh>
    <rPh sb="2" eb="4">
      <t>ネンジ</t>
    </rPh>
    <phoneticPr fontId="5"/>
  </si>
  <si>
    <t>データ入力年次カウンター</t>
    <rPh sb="3" eb="5">
      <t>ニュウリョク</t>
    </rPh>
    <rPh sb="5" eb="7">
      <t>ネンジ</t>
    </rPh>
    <phoneticPr fontId="5"/>
  </si>
  <si>
    <t>C=A/B</t>
    <phoneticPr fontId="5"/>
  </si>
  <si>
    <t>Ｈ２６平均</t>
    <rPh sb="3" eb="5">
      <t>ヘイキン</t>
    </rPh>
    <phoneticPr fontId="3"/>
  </si>
  <si>
    <t>Ｈ２７平均</t>
    <rPh sb="3" eb="5">
      <t>ヘイキン</t>
    </rPh>
    <phoneticPr fontId="3"/>
  </si>
  <si>
    <t>Ｈ２8平均</t>
    <rPh sb="3" eb="5">
      <t>ヘイキン</t>
    </rPh>
    <phoneticPr fontId="3"/>
  </si>
  <si>
    <t>　・　波及効果の分析には北海道開発局「平成２３年北海道内地域間産業連関表」</t>
    <rPh sb="3" eb="7">
      <t>ハキュウコウカ</t>
    </rPh>
    <rPh sb="8" eb="10">
      <t>ブンセキ</t>
    </rPh>
    <rPh sb="12" eb="15">
      <t>ホッカイドウ</t>
    </rPh>
    <rPh sb="15" eb="18">
      <t>カイハツキョク</t>
    </rPh>
    <rPh sb="19" eb="21">
      <t>ヘイセイ</t>
    </rPh>
    <rPh sb="23" eb="24">
      <t>ネン</t>
    </rPh>
    <rPh sb="24" eb="27">
      <t>ホッカイドウ</t>
    </rPh>
    <rPh sb="27" eb="28">
      <t>ナイ</t>
    </rPh>
    <rPh sb="28" eb="31">
      <t>チイキカン</t>
    </rPh>
    <rPh sb="31" eb="33">
      <t>サンギョウ</t>
    </rPh>
    <rPh sb="33" eb="35">
      <t>レンカン</t>
    </rPh>
    <rPh sb="35" eb="36">
      <t>ヒョウ</t>
    </rPh>
    <phoneticPr fontId="3"/>
  </si>
  <si>
    <t>　平成２３年北海道内地域間産業連関表の生産額により算出。</t>
    <rPh sb="1" eb="3">
      <t>ヘイセイ</t>
    </rPh>
    <rPh sb="9" eb="10">
      <t>ナイ</t>
    </rPh>
    <rPh sb="10" eb="12">
      <t>チイキ</t>
    </rPh>
    <rPh sb="12" eb="13">
      <t>カン</t>
    </rPh>
    <phoneticPr fontId="5"/>
  </si>
  <si>
    <t>(６３部門)</t>
    <rPh sb="3" eb="5">
      <t>ブモン</t>
    </rPh>
    <phoneticPr fontId="5"/>
  </si>
  <si>
    <t>金属鉱物・非金属鉱物</t>
  </si>
  <si>
    <t>食肉・畜産食料品</t>
  </si>
  <si>
    <t>飼料・有機質肥料（別掲を除く。）・たばこ</t>
  </si>
  <si>
    <t>木材・木製品</t>
  </si>
  <si>
    <t>パルプ・紙・板紙・加工紙</t>
  </si>
  <si>
    <t>石油・石炭製品</t>
  </si>
  <si>
    <t>なめし革・毛皮・同製品</t>
  </si>
  <si>
    <t>その他の製造品</t>
  </si>
  <si>
    <t>公共事業</t>
  </si>
  <si>
    <t>その他の土木建設</t>
  </si>
  <si>
    <t>郵便・信書便</t>
  </si>
  <si>
    <t>その他の非営利団体サービス</t>
  </si>
  <si>
    <t>宿泊業</t>
  </si>
  <si>
    <t>飲食サービス</t>
  </si>
  <si>
    <t>間接税（関税・輸入品商品税を除く。）</t>
  </si>
  <si>
    <t>（控除）経常補助金</t>
  </si>
  <si>
    <t>分</t>
    <rPh sb="0" eb="1">
      <t>ブン</t>
    </rPh>
    <phoneticPr fontId="5"/>
  </si>
  <si>
    <t>（百万円)</t>
  </si>
  <si>
    <t>総 固 定</t>
  </si>
  <si>
    <t xml:space="preserve"> （控   除）</t>
  </si>
  <si>
    <t>内生部門</t>
  </si>
  <si>
    <t>家 計 外</t>
  </si>
  <si>
    <t>民      間</t>
  </si>
  <si>
    <t>一般政府</t>
  </si>
  <si>
    <t>資本形成</t>
  </si>
  <si>
    <t>道内移出</t>
  </si>
  <si>
    <t>道内移入</t>
  </si>
  <si>
    <t>最終需要</t>
  </si>
  <si>
    <t>計</t>
  </si>
  <si>
    <t>消費支出</t>
  </si>
  <si>
    <t>（公   的）</t>
  </si>
  <si>
    <t>（民   間）</t>
  </si>
  <si>
    <t>在庫純増</t>
  </si>
  <si>
    <t>最終需要計</t>
  </si>
  <si>
    <t>合       計</t>
  </si>
  <si>
    <t>輸      出</t>
  </si>
  <si>
    <t>道 央 へ</t>
  </si>
  <si>
    <t>道 南 へ</t>
  </si>
  <si>
    <t>道 北 へ</t>
  </si>
  <si>
    <t>オホーツクへ</t>
  </si>
  <si>
    <t>十 勝 へ</t>
  </si>
  <si>
    <t>釧路・根室へ</t>
  </si>
  <si>
    <t>需要合計</t>
  </si>
  <si>
    <t>輸      入</t>
  </si>
  <si>
    <t>道央から</t>
  </si>
  <si>
    <t>道南から</t>
  </si>
  <si>
    <t>道北から</t>
  </si>
  <si>
    <t>オホーツクから</t>
  </si>
  <si>
    <t>十勝から</t>
  </si>
  <si>
    <t>釧路・根室から</t>
  </si>
  <si>
    <t>輸移入計</t>
  </si>
  <si>
    <t>部 門 計</t>
  </si>
  <si>
    <t>生 産 額</t>
  </si>
  <si>
    <t>Ｈ２9平均</t>
    <rPh sb="3" eb="5">
      <t>ヘイキン</t>
    </rPh>
    <phoneticPr fontId="3"/>
  </si>
  <si>
    <t>Ｈ１１平均</t>
    <rPh sb="3" eb="5">
      <t>ヘイキン</t>
    </rPh>
    <phoneticPr fontId="3"/>
  </si>
  <si>
    <t>Ｈ１２平均</t>
    <rPh sb="3" eb="5">
      <t>ヘイキン</t>
    </rPh>
    <phoneticPr fontId="3"/>
  </si>
  <si>
    <t>Ｈ１３平均</t>
    <rPh sb="3" eb="5">
      <t>ヘイキン</t>
    </rPh>
    <phoneticPr fontId="3"/>
  </si>
  <si>
    <t>Ｈ１４平均</t>
    <rPh sb="3" eb="5">
      <t>ヘイキン</t>
    </rPh>
    <phoneticPr fontId="3"/>
  </si>
  <si>
    <t>Ｈ１５平均</t>
    <rPh sb="3" eb="5">
      <t>ヘイキン</t>
    </rPh>
    <phoneticPr fontId="3"/>
  </si>
  <si>
    <t>Ｈ１６平均</t>
    <rPh sb="3" eb="5">
      <t>ヘイキン</t>
    </rPh>
    <phoneticPr fontId="3"/>
  </si>
  <si>
    <t>Ｈ１７平均</t>
    <rPh sb="3" eb="5">
      <t>ヘイキン</t>
    </rPh>
    <phoneticPr fontId="3"/>
  </si>
  <si>
    <t>Ｈ１８平均</t>
    <rPh sb="3" eb="5">
      <t>ヘイキン</t>
    </rPh>
    <phoneticPr fontId="3"/>
  </si>
  <si>
    <t>Ｈ１９平均</t>
    <rPh sb="3" eb="5">
      <t>ヘイキン</t>
    </rPh>
    <phoneticPr fontId="3"/>
  </si>
  <si>
    <t>Ｈ２８平均</t>
    <rPh sb="3" eb="5">
      <t>ヘイキン</t>
    </rPh>
    <phoneticPr fontId="3"/>
  </si>
  <si>
    <t>Ｈ２９平均</t>
    <rPh sb="3" eb="5">
      <t>ヘイキン</t>
    </rPh>
    <phoneticPr fontId="3"/>
  </si>
  <si>
    <t>A</t>
    <phoneticPr fontId="5"/>
  </si>
  <si>
    <t>B</t>
    <phoneticPr fontId="5"/>
  </si>
  <si>
    <t>H23従業者総数</t>
    <rPh sb="3" eb="6">
      <t>ジュウギョウシャ</t>
    </rPh>
    <rPh sb="6" eb="8">
      <t>ソウスウ</t>
    </rPh>
    <phoneticPr fontId="5"/>
  </si>
  <si>
    <t>○　就業誘発係数は、平成２３年北海道内地域間産業連関表の地域別雇用表及び</t>
    <rPh sb="2" eb="4">
      <t>シュウギョウ</t>
    </rPh>
    <rPh sb="4" eb="6">
      <t>ユウハツ</t>
    </rPh>
    <rPh sb="6" eb="8">
      <t>ケイスウ</t>
    </rPh>
    <rPh sb="15" eb="18">
      <t>ホッカイドウ</t>
    </rPh>
    <rPh sb="18" eb="19">
      <t>ナイ</t>
    </rPh>
    <rPh sb="19" eb="22">
      <t>チイキカン</t>
    </rPh>
    <rPh sb="22" eb="24">
      <t>サンギョウ</t>
    </rPh>
    <rPh sb="24" eb="27">
      <t>レンカンヒョウ</t>
    </rPh>
    <rPh sb="28" eb="31">
      <t>チイキベツ</t>
    </rPh>
    <rPh sb="31" eb="33">
      <t>コヨウ</t>
    </rPh>
    <rPh sb="33" eb="34">
      <t>ヒョウ</t>
    </rPh>
    <rPh sb="34" eb="35">
      <t>オヨ</t>
    </rPh>
    <phoneticPr fontId="5"/>
  </si>
  <si>
    <t>　平均消費性向（総務省「家計調査」による。）を乗じて得た額をもとに平成23年北海道内</t>
    <rPh sb="38" eb="41">
      <t>ホッカイドウ</t>
    </rPh>
    <rPh sb="41" eb="42">
      <t>ナイ</t>
    </rPh>
    <phoneticPr fontId="5"/>
  </si>
  <si>
    <t>○　各部門の就業誘発効果は、産業別に次により算出。</t>
    <rPh sb="6" eb="8">
      <t>シュウギョウ</t>
    </rPh>
    <phoneticPr fontId="5"/>
  </si>
  <si>
    <t>・就業誘発人数は、時間外勤務の増減による雇用調整を考慮していない。</t>
    <rPh sb="1" eb="3">
      <t>シュウギョウ</t>
    </rPh>
    <rPh sb="3" eb="5">
      <t>ユウハツ</t>
    </rPh>
    <rPh sb="5" eb="7">
      <t>ニンズウ</t>
    </rPh>
    <rPh sb="9" eb="12">
      <t>ジカンガイ</t>
    </rPh>
    <rPh sb="12" eb="14">
      <t>キンム</t>
    </rPh>
    <rPh sb="15" eb="17">
      <t>ゾウゲン</t>
    </rPh>
    <rPh sb="20" eb="22">
      <t>コヨウ</t>
    </rPh>
    <rPh sb="22" eb="24">
      <t>チョウセイ</t>
    </rPh>
    <rPh sb="25" eb="27">
      <t>コウリョ</t>
    </rPh>
    <phoneticPr fontId="5"/>
  </si>
  <si>
    <t>パルプ・紙・</t>
  </si>
  <si>
    <t>飲食</t>
  </si>
  <si>
    <t>・加工処理</t>
  </si>
  <si>
    <t>食　　　用</t>
    <rPh sb="0" eb="1">
      <t>ショク</t>
    </rPh>
    <rPh sb="4" eb="5">
      <t>ヨウ</t>
    </rPh>
    <phoneticPr fontId="3"/>
  </si>
  <si>
    <t>非 食 用</t>
    <rPh sb="0" eb="1">
      <t>ヒ</t>
    </rPh>
    <rPh sb="2" eb="3">
      <t>ショク</t>
    </rPh>
    <rPh sb="4" eb="5">
      <t>ヨウ</t>
    </rPh>
    <phoneticPr fontId="3"/>
  </si>
  <si>
    <t>農　　業</t>
    <rPh sb="0" eb="1">
      <t>ノウ</t>
    </rPh>
    <rPh sb="3" eb="4">
      <t>ギョウ</t>
    </rPh>
    <phoneticPr fontId="3"/>
  </si>
  <si>
    <t>金属鉱物・</t>
    <rPh sb="0" eb="2">
      <t>キンゾク</t>
    </rPh>
    <rPh sb="2" eb="4">
      <t>コウブツ</t>
    </rPh>
    <phoneticPr fontId="3"/>
  </si>
  <si>
    <t>石炭・原油</t>
    <rPh sb="0" eb="2">
      <t>セキタン</t>
    </rPh>
    <phoneticPr fontId="3"/>
  </si>
  <si>
    <t>食肉・</t>
    <rPh sb="0" eb="2">
      <t>ショクニク</t>
    </rPh>
    <phoneticPr fontId="3"/>
  </si>
  <si>
    <t>繊維工業</t>
    <rPh sb="0" eb="2">
      <t>センイ</t>
    </rPh>
    <rPh sb="2" eb="4">
      <t>コウギョウ</t>
    </rPh>
    <phoneticPr fontId="3"/>
  </si>
  <si>
    <t>衣服・その他の</t>
    <rPh sb="0" eb="2">
      <t>イフク</t>
    </rPh>
    <rPh sb="5" eb="6">
      <t>タ</t>
    </rPh>
    <phoneticPr fontId="3"/>
  </si>
  <si>
    <t>木材・</t>
    <rPh sb="0" eb="2">
      <t>モクザイ</t>
    </rPh>
    <phoneticPr fontId="3"/>
  </si>
  <si>
    <t>家具・</t>
    <rPh sb="0" eb="2">
      <t>カグ</t>
    </rPh>
    <phoneticPr fontId="3"/>
  </si>
  <si>
    <t>印　刷　・</t>
    <rPh sb="0" eb="1">
      <t>イン</t>
    </rPh>
    <rPh sb="2" eb="3">
      <t>サツ</t>
    </rPh>
    <phoneticPr fontId="3"/>
  </si>
  <si>
    <t>なめし革・</t>
    <rPh sb="3" eb="4">
      <t>カワ</t>
    </rPh>
    <phoneticPr fontId="3"/>
  </si>
  <si>
    <t>窯　業　・</t>
    <rPh sb="0" eb="1">
      <t>カマ</t>
    </rPh>
    <rPh sb="2" eb="3">
      <t>ギョウ</t>
    </rPh>
    <phoneticPr fontId="3"/>
  </si>
  <si>
    <t>鉄　　　鋼</t>
    <rPh sb="0" eb="1">
      <t>テツ</t>
    </rPh>
    <rPh sb="4" eb="5">
      <t>コウ</t>
    </rPh>
    <phoneticPr fontId="3"/>
  </si>
  <si>
    <t>非鉄金属</t>
    <rPh sb="0" eb="2">
      <t>ヒテツ</t>
    </rPh>
    <rPh sb="2" eb="4">
      <t>キンゾク</t>
    </rPh>
    <phoneticPr fontId="3"/>
  </si>
  <si>
    <t>その他の</t>
    <rPh sb="2" eb="3">
      <t>タ</t>
    </rPh>
    <phoneticPr fontId="3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</si>
  <si>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3"/>
  </si>
  <si>
    <t>水　 道　 ・</t>
    <rPh sb="0" eb="1">
      <t>ミズ</t>
    </rPh>
    <rPh sb="3" eb="4">
      <t>ミチ</t>
    </rPh>
    <phoneticPr fontId="3"/>
  </si>
  <si>
    <t>郵便・</t>
    <rPh sb="0" eb="2">
      <t>ユウビン</t>
    </rPh>
    <phoneticPr fontId="3"/>
  </si>
  <si>
    <t>調査・情報</t>
    <rPh sb="0" eb="2">
      <t>チョウサ</t>
    </rPh>
    <rPh sb="3" eb="5">
      <t>ジョウホウ</t>
    </rPh>
    <phoneticPr fontId="3"/>
  </si>
  <si>
    <t>医療・保健</t>
    <rPh sb="0" eb="2">
      <t>イリョウ</t>
    </rPh>
    <rPh sb="3" eb="5">
      <t>ホケン</t>
    </rPh>
    <phoneticPr fontId="3"/>
  </si>
  <si>
    <t>その他の非営利</t>
    <rPh sb="2" eb="3">
      <t>タ</t>
    </rPh>
    <rPh sb="4" eb="7">
      <t>ヒエイリ</t>
    </rPh>
    <phoneticPr fontId="3"/>
  </si>
  <si>
    <t>対事業所</t>
    <rPh sb="0" eb="1">
      <t>タイ</t>
    </rPh>
    <rPh sb="1" eb="4">
      <t>ジギョウショ</t>
    </rPh>
    <phoneticPr fontId="3"/>
  </si>
  <si>
    <t>娯　　楽</t>
    <rPh sb="0" eb="1">
      <t>ゴ</t>
    </rPh>
    <rPh sb="3" eb="4">
      <t>ラク</t>
    </rPh>
    <phoneticPr fontId="3"/>
  </si>
  <si>
    <t>耕種農業</t>
    <rPh sb="0" eb="1">
      <t>コウ</t>
    </rPh>
    <rPh sb="1" eb="2">
      <t>タネ</t>
    </rPh>
    <rPh sb="2" eb="4">
      <t>ノウギョウ</t>
    </rPh>
    <phoneticPr fontId="3"/>
  </si>
  <si>
    <t>畜　産</t>
    <rPh sb="0" eb="1">
      <t>チク</t>
    </rPh>
    <rPh sb="2" eb="3">
      <t>サン</t>
    </rPh>
    <phoneticPr fontId="3"/>
  </si>
  <si>
    <t>非金属鉱物</t>
    <rPh sb="0" eb="3">
      <t>ヒキンゾク</t>
    </rPh>
    <rPh sb="3" eb="5">
      <t>コウブツ</t>
    </rPh>
    <phoneticPr fontId="3"/>
  </si>
  <si>
    <t>食料品</t>
    <rPh sb="0" eb="3">
      <t>ショクリョウヒン</t>
    </rPh>
    <phoneticPr fontId="3"/>
  </si>
  <si>
    <t>(別掲除く)・たばこ</t>
    <rPh sb="1" eb="3">
      <t>ベッケイ</t>
    </rPh>
    <rPh sb="3" eb="4">
      <t>ノゾ</t>
    </rPh>
    <phoneticPr fontId="3"/>
  </si>
  <si>
    <t>製　  品</t>
    <rPh sb="0" eb="1">
      <t>セイ</t>
    </rPh>
    <rPh sb="4" eb="5">
      <t>シナ</t>
    </rPh>
    <phoneticPr fontId="3"/>
  </si>
  <si>
    <t>繊維製品</t>
    <rPh sb="0" eb="2">
      <t>センイ</t>
    </rPh>
    <rPh sb="2" eb="4">
      <t>セイヒン</t>
    </rPh>
    <phoneticPr fontId="3"/>
  </si>
  <si>
    <t>木製品</t>
    <rPh sb="0" eb="3">
      <t>モクセイヒン</t>
    </rPh>
    <phoneticPr fontId="3"/>
  </si>
  <si>
    <t>装備品</t>
    <rPh sb="0" eb="3">
      <t>ソウビヒン</t>
    </rPh>
    <phoneticPr fontId="3"/>
  </si>
  <si>
    <t>工業製品</t>
    <rPh sb="0" eb="2">
      <t>コウギョウ</t>
    </rPh>
    <rPh sb="2" eb="4">
      <t>セイヒン</t>
    </rPh>
    <phoneticPr fontId="3"/>
  </si>
  <si>
    <t>最終製品</t>
    <rPh sb="0" eb="2">
      <t>サイシュウ</t>
    </rPh>
    <rPh sb="2" eb="4">
      <t>セイヒン</t>
    </rPh>
    <phoneticPr fontId="3"/>
  </si>
  <si>
    <t>内生部門計</t>
    <rPh sb="0" eb="2">
      <t>ナイセイ</t>
    </rPh>
    <rPh sb="2" eb="4">
      <t>ブモン</t>
    </rPh>
    <rPh sb="4" eb="5">
      <t>ケイ</t>
    </rPh>
    <phoneticPr fontId="6"/>
  </si>
  <si>
    <t>内生部門計</t>
    <rPh sb="0" eb="2">
      <t>ナイセイ</t>
    </rPh>
    <rPh sb="2" eb="4">
      <t>ブモン</t>
    </rPh>
    <rPh sb="4" eb="5">
      <t>ケイ</t>
    </rPh>
    <phoneticPr fontId="9"/>
  </si>
  <si>
    <t>食　　　用</t>
    <rPh sb="0" eb="1">
      <t>ショク</t>
    </rPh>
    <rPh sb="4" eb="5">
      <t>ヨウ</t>
    </rPh>
    <phoneticPr fontId="7"/>
  </si>
  <si>
    <t>非 食 用</t>
    <rPh sb="0" eb="1">
      <t>ヒ</t>
    </rPh>
    <rPh sb="2" eb="3">
      <t>ショク</t>
    </rPh>
    <rPh sb="4" eb="5">
      <t>ヨウ</t>
    </rPh>
    <phoneticPr fontId="7"/>
  </si>
  <si>
    <t>農　　業</t>
    <rPh sb="0" eb="1">
      <t>ノウ</t>
    </rPh>
    <rPh sb="3" eb="4">
      <t>ギョウ</t>
    </rPh>
    <phoneticPr fontId="7"/>
  </si>
  <si>
    <t>金属鉱物・</t>
    <rPh sb="0" eb="2">
      <t>キンゾク</t>
    </rPh>
    <rPh sb="2" eb="4">
      <t>コウブツ</t>
    </rPh>
    <phoneticPr fontId="7"/>
  </si>
  <si>
    <t>石炭・原油</t>
    <rPh sb="0" eb="2">
      <t>セキタン</t>
    </rPh>
    <phoneticPr fontId="7"/>
  </si>
  <si>
    <t>食肉・</t>
    <rPh sb="0" eb="2">
      <t>ショクニク</t>
    </rPh>
    <phoneticPr fontId="7"/>
  </si>
  <si>
    <t>繊維工業</t>
    <rPh sb="0" eb="2">
      <t>センイ</t>
    </rPh>
    <rPh sb="2" eb="4">
      <t>コウギョウ</t>
    </rPh>
    <phoneticPr fontId="7"/>
  </si>
  <si>
    <t>衣服・その他の</t>
    <rPh sb="0" eb="2">
      <t>イフク</t>
    </rPh>
    <rPh sb="5" eb="6">
      <t>タ</t>
    </rPh>
    <phoneticPr fontId="7"/>
  </si>
  <si>
    <t>木材・</t>
    <rPh sb="0" eb="2">
      <t>モクザイ</t>
    </rPh>
    <phoneticPr fontId="7"/>
  </si>
  <si>
    <t>家具・</t>
    <rPh sb="0" eb="2">
      <t>カグ</t>
    </rPh>
    <phoneticPr fontId="7"/>
  </si>
  <si>
    <t>印　刷　・</t>
    <rPh sb="0" eb="1">
      <t>イン</t>
    </rPh>
    <rPh sb="2" eb="3">
      <t>サツ</t>
    </rPh>
    <phoneticPr fontId="7"/>
  </si>
  <si>
    <t>なめし革・</t>
    <rPh sb="3" eb="4">
      <t>カワ</t>
    </rPh>
    <phoneticPr fontId="7"/>
  </si>
  <si>
    <t>窯　業　・</t>
    <rPh sb="0" eb="1">
      <t>カマ</t>
    </rPh>
    <rPh sb="2" eb="3">
      <t>ギョウ</t>
    </rPh>
    <phoneticPr fontId="7"/>
  </si>
  <si>
    <t>鉄　　　鋼</t>
    <rPh sb="0" eb="1">
      <t>テツ</t>
    </rPh>
    <rPh sb="4" eb="5">
      <t>コウ</t>
    </rPh>
    <phoneticPr fontId="7"/>
  </si>
  <si>
    <t>非鉄金属</t>
    <rPh sb="0" eb="2">
      <t>ヒテツ</t>
    </rPh>
    <rPh sb="2" eb="4">
      <t>キンゾク</t>
    </rPh>
    <phoneticPr fontId="7"/>
  </si>
  <si>
    <t>その他の</t>
    <rPh sb="2" eb="3">
      <t>タ</t>
    </rPh>
    <phoneticPr fontId="7"/>
  </si>
  <si>
    <t>再生資源回収</t>
    <rPh sb="0" eb="2">
      <t>サイセイ</t>
    </rPh>
    <rPh sb="2" eb="4">
      <t>シゲン</t>
    </rPh>
    <rPh sb="4" eb="5">
      <t>カイ</t>
    </rPh>
    <rPh sb="5" eb="6">
      <t>オサム</t>
    </rPh>
    <phoneticPr fontId="7"/>
  </si>
  <si>
    <t>水　 道　 ・</t>
    <rPh sb="0" eb="1">
      <t>ミズ</t>
    </rPh>
    <rPh sb="3" eb="4">
      <t>ミチ</t>
    </rPh>
    <phoneticPr fontId="7"/>
  </si>
  <si>
    <t>郵便・</t>
    <rPh sb="0" eb="2">
      <t>ユウビン</t>
    </rPh>
    <phoneticPr fontId="7"/>
  </si>
  <si>
    <t>調査・情報</t>
    <rPh sb="0" eb="2">
      <t>チョウサ</t>
    </rPh>
    <rPh sb="3" eb="5">
      <t>ジョウホウ</t>
    </rPh>
    <phoneticPr fontId="7"/>
  </si>
  <si>
    <t>医療・保健</t>
    <rPh sb="0" eb="2">
      <t>イリョウ</t>
    </rPh>
    <rPh sb="3" eb="5">
      <t>ホケン</t>
    </rPh>
    <phoneticPr fontId="7"/>
  </si>
  <si>
    <t>その他の非営利</t>
    <rPh sb="2" eb="3">
      <t>タ</t>
    </rPh>
    <rPh sb="4" eb="7">
      <t>ヒエイリ</t>
    </rPh>
    <phoneticPr fontId="7"/>
  </si>
  <si>
    <t>対事業所</t>
    <rPh sb="0" eb="1">
      <t>タイ</t>
    </rPh>
    <rPh sb="1" eb="4">
      <t>ジギョウショ</t>
    </rPh>
    <phoneticPr fontId="7"/>
  </si>
  <si>
    <t>娯　　楽</t>
    <rPh sb="0" eb="1">
      <t>ゴ</t>
    </rPh>
    <rPh sb="3" eb="4">
      <t>ラク</t>
    </rPh>
    <phoneticPr fontId="7"/>
  </si>
  <si>
    <t>耕種農業</t>
    <rPh sb="0" eb="1">
      <t>コウ</t>
    </rPh>
    <rPh sb="1" eb="2">
      <t>タネ</t>
    </rPh>
    <rPh sb="2" eb="4">
      <t>ノウギョウ</t>
    </rPh>
    <phoneticPr fontId="7"/>
  </si>
  <si>
    <t>畜　産</t>
    <rPh sb="0" eb="1">
      <t>チク</t>
    </rPh>
    <rPh sb="2" eb="3">
      <t>サン</t>
    </rPh>
    <phoneticPr fontId="7"/>
  </si>
  <si>
    <t>林　業</t>
    <rPh sb="0" eb="1">
      <t>ハヤシ</t>
    </rPh>
    <rPh sb="2" eb="3">
      <t>ギョウ</t>
    </rPh>
    <phoneticPr fontId="7"/>
  </si>
  <si>
    <t>漁　業</t>
    <rPh sb="0" eb="1">
      <t>リョウ</t>
    </rPh>
    <rPh sb="2" eb="3">
      <t>ギョウ</t>
    </rPh>
    <phoneticPr fontId="7"/>
  </si>
  <si>
    <t>非金属鉱物</t>
    <rPh sb="0" eb="3">
      <t>ヒキンゾク</t>
    </rPh>
    <rPh sb="3" eb="5">
      <t>コウブツ</t>
    </rPh>
    <phoneticPr fontId="7"/>
  </si>
  <si>
    <t>食料品</t>
    <rPh sb="0" eb="3">
      <t>ショクリョウヒン</t>
    </rPh>
    <phoneticPr fontId="7"/>
  </si>
  <si>
    <t>(別掲除く)・たばこ</t>
    <rPh sb="1" eb="3">
      <t>ベッケイ</t>
    </rPh>
    <rPh sb="3" eb="4">
      <t>ノゾ</t>
    </rPh>
    <phoneticPr fontId="7"/>
  </si>
  <si>
    <t>製　  品</t>
    <rPh sb="0" eb="1">
      <t>セイ</t>
    </rPh>
    <rPh sb="4" eb="5">
      <t>シナ</t>
    </rPh>
    <phoneticPr fontId="7"/>
  </si>
  <si>
    <t>繊維製品</t>
    <rPh sb="0" eb="2">
      <t>センイ</t>
    </rPh>
    <rPh sb="2" eb="4">
      <t>セイヒン</t>
    </rPh>
    <phoneticPr fontId="7"/>
  </si>
  <si>
    <t>木製品</t>
    <rPh sb="0" eb="3">
      <t>モクセイヒン</t>
    </rPh>
    <phoneticPr fontId="7"/>
  </si>
  <si>
    <t>装備品</t>
    <rPh sb="0" eb="3">
      <t>ソウビヒン</t>
    </rPh>
    <phoneticPr fontId="7"/>
  </si>
  <si>
    <t>工業製品</t>
    <rPh sb="0" eb="2">
      <t>コウギョウ</t>
    </rPh>
    <rPh sb="2" eb="4">
      <t>セイヒン</t>
    </rPh>
    <phoneticPr fontId="7"/>
  </si>
  <si>
    <t>最終製品</t>
    <rPh sb="0" eb="2">
      <t>サイシュウ</t>
    </rPh>
    <rPh sb="2" eb="4">
      <t>セイヒン</t>
    </rPh>
    <phoneticPr fontId="7"/>
  </si>
  <si>
    <t>《 十勝圏 》</t>
    <rPh sb="2" eb="4">
      <t>トカチ</t>
    </rPh>
    <rPh sb="4" eb="5">
      <t>ケン</t>
    </rPh>
    <phoneticPr fontId="5"/>
  </si>
  <si>
    <t>第７－５表　十勝地域取引基本表</t>
    <rPh sb="0" eb="1">
      <t>ダイ</t>
    </rPh>
    <rPh sb="4" eb="5">
      <t>ヒョウ</t>
    </rPh>
    <rPh sb="6" eb="8">
      <t>トカチ</t>
    </rPh>
    <rPh sb="8" eb="10">
      <t>チイキ</t>
    </rPh>
    <rPh sb="10" eb="12">
      <t>トリヒキ</t>
    </rPh>
    <rPh sb="12" eb="15">
      <t>キホンヒョウ</t>
    </rPh>
    <phoneticPr fontId="1"/>
  </si>
  <si>
    <t>飼料・有機質肥料</t>
    <rPh sb="3" eb="6">
      <t>ユウキシツ</t>
    </rPh>
    <rPh sb="6" eb="8">
      <t>ヒリョウ</t>
    </rPh>
    <phoneticPr fontId="1"/>
  </si>
  <si>
    <t>石油・石炭</t>
    <rPh sb="0" eb="2">
      <t>セキユ</t>
    </rPh>
    <rPh sb="3" eb="5">
      <t>セキタン</t>
    </rPh>
    <phoneticPr fontId="1"/>
  </si>
  <si>
    <t>その他の</t>
    <rPh sb="2" eb="3">
      <t>タ</t>
    </rPh>
    <phoneticPr fontId="1"/>
  </si>
  <si>
    <t>域         内</t>
    <rPh sb="0" eb="1">
      <t>イキ</t>
    </rPh>
    <phoneticPr fontId="1"/>
  </si>
  <si>
    <t>域内需要</t>
    <rPh sb="0" eb="1">
      <t>イキ</t>
    </rPh>
    <phoneticPr fontId="1"/>
  </si>
  <si>
    <t>域      内</t>
    <rPh sb="0" eb="1">
      <t>イキ</t>
    </rPh>
    <phoneticPr fontId="1"/>
  </si>
  <si>
    <t>畜産食料品</t>
    <rPh sb="0" eb="2">
      <t>チクサン</t>
    </rPh>
    <rPh sb="2" eb="5">
      <t>ショクリョウヒン</t>
    </rPh>
    <phoneticPr fontId="1"/>
  </si>
  <si>
    <t>板紙・加工紙</t>
    <rPh sb="0" eb="2">
      <t>イタガミ</t>
    </rPh>
    <rPh sb="3" eb="6">
      <t>カコウシ</t>
    </rPh>
    <phoneticPr fontId="1"/>
  </si>
  <si>
    <t>製品</t>
    <rPh sb="0" eb="2">
      <t>セイヒン</t>
    </rPh>
    <phoneticPr fontId="1"/>
  </si>
  <si>
    <t>毛皮・同製品</t>
    <rPh sb="0" eb="2">
      <t>ケガワ</t>
    </rPh>
    <rPh sb="3" eb="6">
      <t>ドウセイヒン</t>
    </rPh>
    <phoneticPr fontId="1"/>
  </si>
  <si>
    <t>公共事業</t>
    <rPh sb="0" eb="2">
      <t>コウキョウ</t>
    </rPh>
    <rPh sb="2" eb="4">
      <t>ジギョウ</t>
    </rPh>
    <phoneticPr fontId="1"/>
  </si>
  <si>
    <t>土木建設</t>
    <rPh sb="0" eb="2">
      <t>ドボク</t>
    </rPh>
    <rPh sb="2" eb="4">
      <t>ケンセツ</t>
    </rPh>
    <phoneticPr fontId="1"/>
  </si>
  <si>
    <t>信書便</t>
    <rPh sb="0" eb="3">
      <t>シンショビン</t>
    </rPh>
    <phoneticPr fontId="1"/>
  </si>
  <si>
    <t>団体サービス</t>
    <rPh sb="0" eb="2">
      <t>ダンタイ</t>
    </rPh>
    <phoneticPr fontId="1"/>
  </si>
  <si>
    <t>宿泊業</t>
    <rPh sb="0" eb="3">
      <t>シュクハクギョウ</t>
    </rPh>
    <phoneticPr fontId="1"/>
  </si>
  <si>
    <t>対個人サービス</t>
    <rPh sb="0" eb="1">
      <t>タイ</t>
    </rPh>
    <rPh sb="1" eb="3">
      <t>コジン</t>
    </rPh>
    <phoneticPr fontId="1"/>
  </si>
  <si>
    <t>事務用品</t>
    <rPh sb="0" eb="2">
      <t>ジム</t>
    </rPh>
    <rPh sb="2" eb="4">
      <t>ヨウヒン</t>
    </rPh>
    <phoneticPr fontId="1"/>
  </si>
  <si>
    <t>分類不明</t>
    <rPh sb="0" eb="2">
      <t>ブンルイ</t>
    </rPh>
    <rPh sb="2" eb="4">
      <t>フメイ</t>
    </rPh>
    <phoneticPr fontId="1"/>
  </si>
  <si>
    <t>調整項</t>
    <rPh sb="0" eb="2">
      <t>チョウセイ</t>
    </rPh>
    <rPh sb="2" eb="3">
      <t>コウ</t>
    </rPh>
    <phoneticPr fontId="1"/>
  </si>
  <si>
    <t>道外移出</t>
    <rPh sb="0" eb="2">
      <t>ドウガイ</t>
    </rPh>
    <rPh sb="2" eb="4">
      <t>イシュツ</t>
    </rPh>
    <phoneticPr fontId="1"/>
  </si>
  <si>
    <t>輸移出計</t>
    <rPh sb="0" eb="3">
      <t>ユイシュツ</t>
    </rPh>
    <rPh sb="3" eb="4">
      <t>ケイ</t>
    </rPh>
    <phoneticPr fontId="1"/>
  </si>
  <si>
    <t>道外移入</t>
    <rPh sb="0" eb="2">
      <t>ドウガイ</t>
    </rPh>
    <rPh sb="2" eb="4">
      <t>イニュウ</t>
    </rPh>
    <phoneticPr fontId="1"/>
  </si>
  <si>
    <t>域内生産額</t>
    <rPh sb="0" eb="1">
      <t>イキ</t>
    </rPh>
    <phoneticPr fontId="1"/>
  </si>
  <si>
    <t>第８－５表　十勝地域投入係数表</t>
    <rPh sb="0" eb="1">
      <t>ダイ</t>
    </rPh>
    <rPh sb="4" eb="5">
      <t>ヒョウ</t>
    </rPh>
    <rPh sb="6" eb="8">
      <t>トカチ</t>
    </rPh>
    <rPh sb="8" eb="10">
      <t>チイキ</t>
    </rPh>
    <phoneticPr fontId="1"/>
  </si>
  <si>
    <t>内生部門</t>
    <rPh sb="2" eb="4">
      <t>ブモン</t>
    </rPh>
    <phoneticPr fontId="1"/>
  </si>
  <si>
    <r>
      <t>第９－５表　十勝地域逆行列係数表［ Ｉ－（Ｉ－Ｍ－Ｎ）Ａ］</t>
    </r>
    <r>
      <rPr>
        <vertAlign val="superscript"/>
        <sz val="12"/>
        <rFont val="ＭＳ Ｐ明朝"/>
        <family val="1"/>
        <charset val="128"/>
      </rPr>
      <t>-1</t>
    </r>
    <rPh sb="0" eb="1">
      <t>ダイ</t>
    </rPh>
    <rPh sb="4" eb="5">
      <t>ヒョウ</t>
    </rPh>
    <rPh sb="6" eb="8">
      <t>トカチ</t>
    </rPh>
    <rPh sb="8" eb="10">
      <t>チイキ</t>
    </rPh>
    <phoneticPr fontId="1"/>
  </si>
  <si>
    <t>商業マージン率</t>
    <rPh sb="6" eb="7">
      <t>リツ</t>
    </rPh>
    <phoneticPr fontId="5"/>
  </si>
  <si>
    <t>貨物運賃率</t>
    <rPh sb="0" eb="2">
      <t>カモツ</t>
    </rPh>
    <rPh sb="2" eb="4">
      <t>ウンチン</t>
    </rPh>
    <rPh sb="4" eb="5">
      <t>リツ</t>
    </rPh>
    <phoneticPr fontId="5"/>
  </si>
  <si>
    <t>商業マージン</t>
  </si>
  <si>
    <t>貨物運賃</t>
  </si>
  <si>
    <t>(購入者価格)</t>
    <rPh sb="1" eb="4">
      <t>コウニュウシャ</t>
    </rPh>
    <rPh sb="4" eb="6">
      <t>カカク</t>
    </rPh>
    <phoneticPr fontId="5"/>
  </si>
  <si>
    <t>A</t>
    <phoneticPr fontId="5"/>
  </si>
  <si>
    <t>与件データ</t>
    <rPh sb="0" eb="2">
      <t>ヨケン</t>
    </rPh>
    <phoneticPr fontId="5"/>
  </si>
  <si>
    <t>直近５カ年</t>
    <rPh sb="0" eb="2">
      <t>チョッキン</t>
    </rPh>
    <rPh sb="4" eb="5">
      <t>ネン</t>
    </rPh>
    <phoneticPr fontId="5"/>
  </si>
  <si>
    <t>直近5カ年</t>
    <rPh sb="0" eb="2">
      <t>チョッキン</t>
    </rPh>
    <rPh sb="4" eb="5">
      <t>ネン</t>
    </rPh>
    <phoneticPr fontId="5"/>
  </si>
  <si>
    <t>(生産者価格)</t>
    <rPh sb="1" eb="4">
      <t>セイサンシャ</t>
    </rPh>
    <rPh sb="4" eb="6">
      <t>カカク</t>
    </rPh>
    <phoneticPr fontId="5"/>
  </si>
  <si>
    <t>H23道内生産額</t>
    <rPh sb="3" eb="5">
      <t>ドウナイ</t>
    </rPh>
    <rPh sb="5" eb="8">
      <t>セイサンガク</t>
    </rPh>
    <phoneticPr fontId="5"/>
  </si>
  <si>
    <t>石炭・原油・天然ガス</t>
    <rPh sb="0" eb="2">
      <t>セキタン</t>
    </rPh>
    <phoneticPr fontId="22"/>
  </si>
  <si>
    <t>食肉・畜産食料品</t>
    <rPh sb="0" eb="2">
      <t>ショクニク</t>
    </rPh>
    <rPh sb="3" eb="5">
      <t>チクサン</t>
    </rPh>
    <rPh sb="5" eb="8">
      <t>ショクリョウヒン</t>
    </rPh>
    <phoneticPr fontId="22"/>
  </si>
  <si>
    <t>飼料・有機質肥料（別掲を除く。）・たばこ</t>
    <rPh sb="9" eb="10">
      <t>ベツ</t>
    </rPh>
    <rPh sb="12" eb="13">
      <t>ノゾ</t>
    </rPh>
    <phoneticPr fontId="22"/>
  </si>
  <si>
    <t>木材・木製品</t>
    <rPh sb="0" eb="2">
      <t>モクザイ</t>
    </rPh>
    <phoneticPr fontId="22"/>
  </si>
  <si>
    <t>パルプ・紙・板紙・加工紙</t>
    <rPh sb="6" eb="8">
      <t>イタガミ</t>
    </rPh>
    <rPh sb="9" eb="11">
      <t>カコウ</t>
    </rPh>
    <rPh sb="11" eb="12">
      <t>カミ</t>
    </rPh>
    <phoneticPr fontId="23"/>
  </si>
  <si>
    <t>化学工業製品</t>
    <rPh sb="0" eb="2">
      <t>カガク</t>
    </rPh>
    <rPh sb="2" eb="4">
      <t>コウギョウ</t>
    </rPh>
    <rPh sb="4" eb="6">
      <t>セイヒン</t>
    </rPh>
    <phoneticPr fontId="24"/>
  </si>
  <si>
    <t>化学最終製品</t>
    <rPh sb="0" eb="2">
      <t>カガク</t>
    </rPh>
    <rPh sb="2" eb="4">
      <t>サイシュウ</t>
    </rPh>
    <rPh sb="4" eb="6">
      <t>セイヒン</t>
    </rPh>
    <phoneticPr fontId="22"/>
  </si>
  <si>
    <t>石油・石炭製品</t>
    <rPh sb="3" eb="5">
      <t>セキタン</t>
    </rPh>
    <phoneticPr fontId="28"/>
  </si>
  <si>
    <t>なめし革・毛皮・同製品</t>
    <rPh sb="3" eb="4">
      <t>カワ</t>
    </rPh>
    <rPh sb="5" eb="7">
      <t>ケガワ</t>
    </rPh>
    <rPh sb="8" eb="9">
      <t>ドウ</t>
    </rPh>
    <rPh sb="9" eb="11">
      <t>セイヒン</t>
    </rPh>
    <phoneticPr fontId="22"/>
  </si>
  <si>
    <t>窯業・土石製品</t>
    <rPh sb="0" eb="2">
      <t>ヨウギョウ</t>
    </rPh>
    <rPh sb="3" eb="5">
      <t>ドセキ</t>
    </rPh>
    <rPh sb="5" eb="7">
      <t>セイヒン</t>
    </rPh>
    <phoneticPr fontId="24"/>
  </si>
  <si>
    <t>鉄鋼一次製品</t>
    <rPh sb="0" eb="2">
      <t>テッコウ</t>
    </rPh>
    <rPh sb="2" eb="4">
      <t>イチジ</t>
    </rPh>
    <rPh sb="3" eb="4">
      <t>コウイチ</t>
    </rPh>
    <rPh sb="4" eb="6">
      <t>セイヒン</t>
    </rPh>
    <phoneticPr fontId="24"/>
  </si>
  <si>
    <t>非鉄金属一次製品</t>
    <rPh sb="0" eb="2">
      <t>ヒテツ</t>
    </rPh>
    <rPh sb="2" eb="4">
      <t>キンゾク</t>
    </rPh>
    <rPh sb="4" eb="6">
      <t>イチジ</t>
    </rPh>
    <rPh sb="6" eb="8">
      <t>セイヒン</t>
    </rPh>
    <phoneticPr fontId="24"/>
  </si>
  <si>
    <t>金属製品</t>
    <rPh sb="0" eb="2">
      <t>キンゾク</t>
    </rPh>
    <rPh sb="2" eb="4">
      <t>セイヒン</t>
    </rPh>
    <phoneticPr fontId="24"/>
  </si>
  <si>
    <t>一般機械</t>
    <rPh sb="0" eb="2">
      <t>イッパン</t>
    </rPh>
    <rPh sb="2" eb="4">
      <t>キカイ</t>
    </rPh>
    <phoneticPr fontId="24"/>
  </si>
  <si>
    <t>電気機械</t>
    <rPh sb="0" eb="2">
      <t>デンキ</t>
    </rPh>
    <rPh sb="2" eb="4">
      <t>キカイ</t>
    </rPh>
    <phoneticPr fontId="24"/>
  </si>
  <si>
    <t>輸送機械</t>
    <rPh sb="0" eb="2">
      <t>ユソウ</t>
    </rPh>
    <rPh sb="2" eb="4">
      <t>キカイ</t>
    </rPh>
    <phoneticPr fontId="24"/>
  </si>
  <si>
    <t>その他の製造品</t>
    <rPh sb="2" eb="3">
      <t>ホカ</t>
    </rPh>
    <rPh sb="4" eb="6">
      <t>セイゾウ</t>
    </rPh>
    <rPh sb="6" eb="7">
      <t>ヒン</t>
    </rPh>
    <phoneticPr fontId="24"/>
  </si>
  <si>
    <t>再生資源回収・加工処理</t>
    <rPh sb="0" eb="2">
      <t>サイセイ</t>
    </rPh>
    <rPh sb="2" eb="4">
      <t>シゲン</t>
    </rPh>
    <rPh sb="4" eb="6">
      <t>カイシュウ</t>
    </rPh>
    <rPh sb="7" eb="9">
      <t>カコウ</t>
    </rPh>
    <rPh sb="9" eb="11">
      <t>ショリ</t>
    </rPh>
    <phoneticPr fontId="24"/>
  </si>
  <si>
    <t>建築</t>
    <rPh sb="0" eb="2">
      <t>ケンチク</t>
    </rPh>
    <phoneticPr fontId="24"/>
  </si>
  <si>
    <t>建設補修</t>
    <rPh sb="0" eb="2">
      <t>ケンセツ</t>
    </rPh>
    <rPh sb="2" eb="4">
      <t>ホシュウ</t>
    </rPh>
    <phoneticPr fontId="24"/>
  </si>
  <si>
    <t>公共事業</t>
    <rPh sb="0" eb="2">
      <t>コウキョウ</t>
    </rPh>
    <rPh sb="2" eb="4">
      <t>ジギョウ</t>
    </rPh>
    <phoneticPr fontId="24"/>
  </si>
  <si>
    <t>その他の土木建設</t>
    <rPh sb="2" eb="3">
      <t>ホカ</t>
    </rPh>
    <rPh sb="4" eb="6">
      <t>ドボク</t>
    </rPh>
    <rPh sb="6" eb="8">
      <t>ケンセツ</t>
    </rPh>
    <phoneticPr fontId="24"/>
  </si>
  <si>
    <t>電力</t>
    <rPh sb="0" eb="2">
      <t>デンリョク</t>
    </rPh>
    <phoneticPr fontId="24"/>
  </si>
  <si>
    <t>水道・廃棄物処理</t>
    <rPh sb="0" eb="2">
      <t>スイドウ</t>
    </rPh>
    <rPh sb="3" eb="6">
      <t>ハイキブツ</t>
    </rPh>
    <rPh sb="6" eb="8">
      <t>ショリ</t>
    </rPh>
    <phoneticPr fontId="24"/>
  </si>
  <si>
    <t>商業</t>
    <rPh sb="0" eb="2">
      <t>ショウギョウ</t>
    </rPh>
    <phoneticPr fontId="24"/>
  </si>
  <si>
    <t>金融・保険</t>
    <rPh sb="0" eb="2">
      <t>キンユウ</t>
    </rPh>
    <rPh sb="3" eb="5">
      <t>ホケン</t>
    </rPh>
    <phoneticPr fontId="24"/>
  </si>
  <si>
    <t>不動産</t>
    <rPh sb="0" eb="3">
      <t>フドウサン</t>
    </rPh>
    <phoneticPr fontId="24"/>
  </si>
  <si>
    <t>運輸</t>
    <rPh sb="0" eb="2">
      <t>ウンユ</t>
    </rPh>
    <phoneticPr fontId="24"/>
  </si>
  <si>
    <t>郵便・信書便</t>
    <rPh sb="0" eb="2">
      <t>ユウビン</t>
    </rPh>
    <rPh sb="3" eb="5">
      <t>シンショ</t>
    </rPh>
    <rPh sb="5" eb="6">
      <t>ビン</t>
    </rPh>
    <phoneticPr fontId="23"/>
  </si>
  <si>
    <t>通信・放送</t>
    <rPh sb="0" eb="2">
      <t>ツウシン</t>
    </rPh>
    <rPh sb="3" eb="5">
      <t>ホウソウ</t>
    </rPh>
    <phoneticPr fontId="22"/>
  </si>
  <si>
    <t>調査・情報サービス</t>
    <rPh sb="0" eb="2">
      <t>チョウサ</t>
    </rPh>
    <rPh sb="3" eb="5">
      <t>ジョウホウ</t>
    </rPh>
    <phoneticPr fontId="22"/>
  </si>
  <si>
    <t>公務</t>
    <rPh sb="0" eb="2">
      <t>コウム</t>
    </rPh>
    <phoneticPr fontId="22"/>
  </si>
  <si>
    <t>教育・研究</t>
    <rPh sb="0" eb="2">
      <t>キョウイク</t>
    </rPh>
    <rPh sb="3" eb="5">
      <t>ケンキュウ</t>
    </rPh>
    <phoneticPr fontId="22"/>
  </si>
  <si>
    <t>医療・保健・社会保障</t>
    <rPh sb="0" eb="2">
      <t>イリョウ</t>
    </rPh>
    <rPh sb="3" eb="5">
      <t>ホケン</t>
    </rPh>
    <rPh sb="6" eb="8">
      <t>シャカイ</t>
    </rPh>
    <rPh sb="8" eb="10">
      <t>ホショウ</t>
    </rPh>
    <phoneticPr fontId="22"/>
  </si>
  <si>
    <t>その他の非営利団体サービス</t>
    <rPh sb="2" eb="3">
      <t>ホカ</t>
    </rPh>
    <rPh sb="4" eb="7">
      <t>ヒエイリ</t>
    </rPh>
    <rPh sb="7" eb="9">
      <t>ダンタイ</t>
    </rPh>
    <phoneticPr fontId="22"/>
  </si>
  <si>
    <t>対事業所サービス</t>
    <rPh sb="0" eb="1">
      <t>タイ</t>
    </rPh>
    <rPh sb="1" eb="4">
      <t>ジギョウショ</t>
    </rPh>
    <phoneticPr fontId="22"/>
  </si>
  <si>
    <t>宿泊業</t>
    <rPh sb="0" eb="2">
      <t>シュクハク</t>
    </rPh>
    <rPh sb="2" eb="3">
      <t>ギョウ</t>
    </rPh>
    <phoneticPr fontId="22"/>
  </si>
  <si>
    <t>飲食サービス</t>
    <rPh sb="0" eb="2">
      <t>インショク</t>
    </rPh>
    <phoneticPr fontId="22"/>
  </si>
  <si>
    <t>娯楽サービス</t>
    <rPh sb="0" eb="2">
      <t>ゴラク</t>
    </rPh>
    <phoneticPr fontId="22"/>
  </si>
  <si>
    <t>その他の対個人サービス</t>
    <rPh sb="2" eb="3">
      <t>ホカ</t>
    </rPh>
    <rPh sb="4" eb="5">
      <t>タイ</t>
    </rPh>
    <rPh sb="5" eb="7">
      <t>コジン</t>
    </rPh>
    <phoneticPr fontId="22"/>
  </si>
  <si>
    <t>事務用品</t>
    <rPh sb="0" eb="2">
      <t>ジム</t>
    </rPh>
    <rPh sb="2" eb="4">
      <t>ヨウヒン</t>
    </rPh>
    <phoneticPr fontId="5"/>
  </si>
  <si>
    <t>小計</t>
    <rPh sb="0" eb="2">
      <t>ショウケイ</t>
    </rPh>
    <phoneticPr fontId="5"/>
  </si>
  <si>
    <t>分類不明</t>
    <rPh sb="0" eb="2">
      <t>ブンルイ</t>
    </rPh>
    <rPh sb="2" eb="4">
      <t>フメイ</t>
    </rPh>
    <phoneticPr fontId="5"/>
  </si>
  <si>
    <t>総計</t>
    <rPh sb="0" eb="2">
      <t>ソウケイ</t>
    </rPh>
    <phoneticPr fontId="5"/>
  </si>
  <si>
    <t>■雇用誘発係数</t>
    <rPh sb="1" eb="3">
      <t>コヨウ</t>
    </rPh>
    <rPh sb="3" eb="5">
      <t>ユウハツ</t>
    </rPh>
    <rPh sb="5" eb="7">
      <t>ケイスウ</t>
    </rPh>
    <phoneticPr fontId="5"/>
  </si>
  <si>
    <t>H23雇用者総数</t>
    <rPh sb="3" eb="6">
      <t>コヨウシャ</t>
    </rPh>
    <rPh sb="6" eb="8">
      <t>ソウスウ</t>
    </rPh>
    <phoneticPr fontId="5"/>
  </si>
  <si>
    <t>雇用誘発係数</t>
    <rPh sb="0" eb="2">
      <t>コヨウ</t>
    </rPh>
    <rPh sb="2" eb="4">
      <t>ユウハツ</t>
    </rPh>
    <rPh sb="4" eb="6">
      <t>ケイスウ</t>
    </rPh>
    <phoneticPr fontId="5"/>
  </si>
  <si>
    <t>-</t>
  </si>
  <si>
    <t>（単位：人）</t>
    <rPh sb="1" eb="3">
      <t>タンイ</t>
    </rPh>
    <rPh sb="4" eb="5">
      <t>ニン</t>
    </rPh>
    <phoneticPr fontId="5"/>
  </si>
  <si>
    <t>Ｚ=Ｃ×就業誘発係数</t>
    <rPh sb="4" eb="6">
      <t>シュウギョウ</t>
    </rPh>
    <rPh sb="6" eb="8">
      <t>ユウハツ</t>
    </rPh>
    <rPh sb="8" eb="10">
      <t>ケイスウ</t>
    </rPh>
    <phoneticPr fontId="5"/>
  </si>
  <si>
    <t>左のうち雇用誘発人数(就業者-個人事業主、無給家族従業者）</t>
    <rPh sb="0" eb="1">
      <t>サ</t>
    </rPh>
    <rPh sb="4" eb="6">
      <t>コヨウ</t>
    </rPh>
    <rPh sb="6" eb="8">
      <t>ユウハツ</t>
    </rPh>
    <rPh sb="8" eb="10">
      <t>ニンズウ</t>
    </rPh>
    <rPh sb="11" eb="14">
      <t>シュウギョウシャ</t>
    </rPh>
    <rPh sb="15" eb="17">
      <t>コジン</t>
    </rPh>
    <rPh sb="17" eb="20">
      <t>ジギョウヌシ</t>
    </rPh>
    <rPh sb="21" eb="23">
      <t>ムキュウ</t>
    </rPh>
    <rPh sb="23" eb="25">
      <t>カゾク</t>
    </rPh>
    <rPh sb="25" eb="28">
      <t>ジュウギョウシャ</t>
    </rPh>
    <phoneticPr fontId="5"/>
  </si>
  <si>
    <t>雇用者誘発人数</t>
    <rPh sb="0" eb="3">
      <t>コヨウシャ</t>
    </rPh>
    <rPh sb="3" eb="5">
      <t>ユウハツ</t>
    </rPh>
    <rPh sb="5" eb="7">
      <t>ニンズウ</t>
    </rPh>
    <phoneticPr fontId="5"/>
  </si>
  <si>
    <t>左のうち雇用誘発人数※</t>
    <rPh sb="0" eb="1">
      <t>サ</t>
    </rPh>
    <rPh sb="4" eb="6">
      <t>コヨウ</t>
    </rPh>
    <rPh sb="6" eb="8">
      <t>ユウハツ</t>
    </rPh>
    <rPh sb="8" eb="10">
      <t>ニンズウ</t>
    </rPh>
    <phoneticPr fontId="5"/>
  </si>
  <si>
    <t>サ</t>
    <phoneticPr fontId="5"/>
  </si>
  <si>
    <t>・就業（雇用）誘発係数＝圏域内従業（雇用）者総数÷生産額（単位百万円）</t>
    <rPh sb="4" eb="6">
      <t>コヨウ</t>
    </rPh>
    <rPh sb="12" eb="15">
      <t>ケンイキナイ</t>
    </rPh>
    <rPh sb="15" eb="17">
      <t>ジュウギョウ</t>
    </rPh>
    <rPh sb="18" eb="20">
      <t>コヨウ</t>
    </rPh>
    <rPh sb="21" eb="22">
      <t>シャ</t>
    </rPh>
    <rPh sb="22" eb="24">
      <t>ソウスウ</t>
    </rPh>
    <phoneticPr fontId="5"/>
  </si>
  <si>
    <t>・就業（雇用）誘発数＝生産誘発額（単位百万円）×就業（雇用）誘発係数</t>
    <rPh sb="4" eb="6">
      <t>コヨウ</t>
    </rPh>
    <rPh sb="27" eb="29">
      <t>コヨウ</t>
    </rPh>
    <phoneticPr fontId="5"/>
  </si>
  <si>
    <t xml:space="preserve"> </t>
    <phoneticPr fontId="5"/>
  </si>
  <si>
    <t>Ｈ３０平均</t>
    <rPh sb="3" eb="5">
      <t>ヘイキン</t>
    </rPh>
    <phoneticPr fontId="3"/>
  </si>
  <si>
    <r>
      <rPr>
        <sz val="10"/>
        <color theme="0"/>
        <rFont val="HG丸ｺﾞｼｯｸM-PRO"/>
        <family val="3"/>
        <charset val="128"/>
      </rPr>
      <t>(注)</t>
    </r>
    <r>
      <rPr>
        <sz val="10"/>
        <color theme="1"/>
        <rFont val="HG丸ｺﾞｼｯｸM-PRO"/>
        <family val="3"/>
        <charset val="128"/>
      </rPr>
      <t>2 上表においては、小数点以下について、Excelの最大扱い桁数まで計算しているため、四捨五入をしている他のシートの数値とは一致しないことがある。</t>
    </r>
    <rPh sb="1" eb="2">
      <t>チュウ</t>
    </rPh>
    <rPh sb="5" eb="7">
      <t>ジョウヒョウ</t>
    </rPh>
    <rPh sb="13" eb="16">
      <t>ショウスウテン</t>
    </rPh>
    <rPh sb="16" eb="18">
      <t>イカ</t>
    </rPh>
    <rPh sb="29" eb="31">
      <t>サイダイ</t>
    </rPh>
    <rPh sb="31" eb="32">
      <t>アツカ</t>
    </rPh>
    <rPh sb="33" eb="35">
      <t>ケタスウ</t>
    </rPh>
    <rPh sb="37" eb="39">
      <t>ケイサン</t>
    </rPh>
    <rPh sb="46" eb="50">
      <t>シシャゴニュウ</t>
    </rPh>
    <rPh sb="55" eb="56">
      <t>タ</t>
    </rPh>
    <rPh sb="61" eb="63">
      <t>スウチ</t>
    </rPh>
    <rPh sb="65" eb="67">
      <t>イッチ</t>
    </rPh>
    <phoneticPr fontId="5"/>
  </si>
  <si>
    <t>　　（十勝地域、６３部門表）を使用</t>
    <rPh sb="3" eb="5">
      <t>トカチ</t>
    </rPh>
    <rPh sb="5" eb="7">
      <t>チイキ</t>
    </rPh>
    <phoneticPr fontId="5"/>
  </si>
  <si>
    <t>　用いて経済波及効果を分析。</t>
    <phoneticPr fontId="5"/>
  </si>
  <si>
    <t>○　北海道開発局「平成２３年北海道内地域間産業連関表（十勝地域、６３部門表）を</t>
    <rPh sb="2" eb="5">
      <t>ホッカイドウ</t>
    </rPh>
    <rPh sb="5" eb="8">
      <t>カイハツキョク</t>
    </rPh>
    <rPh sb="9" eb="11">
      <t>ヘイセイ</t>
    </rPh>
    <rPh sb="13" eb="14">
      <t>ネン</t>
    </rPh>
    <rPh sb="14" eb="17">
      <t>ホッカイドウ</t>
    </rPh>
    <rPh sb="17" eb="18">
      <t>ナイ</t>
    </rPh>
    <rPh sb="18" eb="21">
      <t>チイキカン</t>
    </rPh>
    <rPh sb="21" eb="23">
      <t>サンギョウ</t>
    </rPh>
    <rPh sb="23" eb="26">
      <t>レンカンヒョウ</t>
    </rPh>
    <rPh sb="27" eb="29">
      <t>トカチ</t>
    </rPh>
    <rPh sb="29" eb="31">
      <t>チイキ</t>
    </rPh>
    <rPh sb="34" eb="36">
      <t>ブモン</t>
    </rPh>
    <rPh sb="36" eb="37">
      <t>ヒョウ</t>
    </rPh>
    <phoneticPr fontId="5"/>
  </si>
  <si>
    <t>AA=K×就業誘発係数</t>
    <rPh sb="5" eb="7">
      <t>シュウギョウ</t>
    </rPh>
    <rPh sb="7" eb="9">
      <t>ユウハツ</t>
    </rPh>
    <rPh sb="9" eb="11">
      <t>ケイスウ</t>
    </rPh>
    <phoneticPr fontId="5"/>
  </si>
  <si>
    <t>AB=Ｔ×就業誘発係数</t>
    <rPh sb="5" eb="7">
      <t>シュウギョウ</t>
    </rPh>
    <rPh sb="7" eb="9">
      <t>ユウハツ</t>
    </rPh>
    <rPh sb="9" eb="11">
      <t>ケイスウ</t>
    </rPh>
    <phoneticPr fontId="5"/>
  </si>
  <si>
    <t>AC=Z+AA+AB</t>
    <phoneticPr fontId="5"/>
  </si>
  <si>
    <t>AD=Ｃ×雇用誘発係数</t>
    <rPh sb="5" eb="7">
      <t>コヨウ</t>
    </rPh>
    <rPh sb="7" eb="9">
      <t>ユウハツ</t>
    </rPh>
    <rPh sb="9" eb="11">
      <t>ケイスウ</t>
    </rPh>
    <phoneticPr fontId="5"/>
  </si>
  <si>
    <t>AE=Ｋ×雇用誘発係数</t>
    <rPh sb="5" eb="7">
      <t>コヨウ</t>
    </rPh>
    <rPh sb="7" eb="9">
      <t>ユウハツ</t>
    </rPh>
    <rPh sb="9" eb="11">
      <t>ケイスウ</t>
    </rPh>
    <phoneticPr fontId="5"/>
  </si>
  <si>
    <t>AF=Ｔ×雇用誘発係数</t>
    <rPh sb="5" eb="7">
      <t>コヨウ</t>
    </rPh>
    <rPh sb="7" eb="9">
      <t>ユウハツ</t>
    </rPh>
    <rPh sb="9" eb="11">
      <t>ケイスウ</t>
    </rPh>
    <phoneticPr fontId="5"/>
  </si>
  <si>
    <t>AG=AD+AE+AF</t>
    <phoneticPr fontId="5"/>
  </si>
  <si>
    <t>１次</t>
    <rPh sb="1" eb="2">
      <t>ジ</t>
    </rPh>
    <phoneticPr fontId="5"/>
  </si>
  <si>
    <t>２次</t>
    <rPh sb="1" eb="2">
      <t>ジ</t>
    </rPh>
    <phoneticPr fontId="5"/>
  </si>
  <si>
    <t>就業誘発</t>
    <rPh sb="0" eb="2">
      <t>シュウギョウ</t>
    </rPh>
    <rPh sb="2" eb="4">
      <t>ユウハツ</t>
    </rPh>
    <phoneticPr fontId="5"/>
  </si>
  <si>
    <t>雇用誘発</t>
    <rPh sb="0" eb="2">
      <t>コヨウ</t>
    </rPh>
    <rPh sb="2" eb="4">
      <t>ユウハツ</t>
    </rPh>
    <phoneticPr fontId="5"/>
  </si>
  <si>
    <t>※G 直接効果雇用者所得</t>
    <phoneticPr fontId="5"/>
  </si>
  <si>
    <t xml:space="preserve">      (財貨及びサービスの需要額)</t>
    <phoneticPr fontId="5"/>
  </si>
  <si>
    <t>輸移入額</t>
    <phoneticPr fontId="5"/>
  </si>
  <si>
    <t xml:space="preserve">     (域内需要の増加額)</t>
    <phoneticPr fontId="5"/>
  </si>
  <si>
    <t xml:space="preserve">     (粗付加価値誘発額)</t>
    <phoneticPr fontId="5"/>
  </si>
  <si>
    <t xml:space="preserve">      (一次波及効果)</t>
    <phoneticPr fontId="5"/>
  </si>
  <si>
    <t xml:space="preserve">       (雇用者所得誘発額)</t>
    <phoneticPr fontId="5"/>
  </si>
  <si>
    <t>(</t>
    <phoneticPr fontId="5"/>
  </si>
  <si>
    <t>)</t>
    <phoneticPr fontId="5"/>
  </si>
  <si>
    <t>　　(消費支出の増加額)</t>
    <phoneticPr fontId="5"/>
  </si>
  <si>
    <t xml:space="preserve">      (粗付加価値誘発額)</t>
    <phoneticPr fontId="5"/>
  </si>
  <si>
    <t xml:space="preserve">     (二次波及効果)</t>
    <phoneticPr fontId="5"/>
  </si>
  <si>
    <t xml:space="preserve">     (雇用者所得誘発額)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</si>
</sst>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#,##0_ ;[Red]\-#,##0\ "/>
    <numFmt numFmtId="177" formatCode="#,##0.0000;[Red]\-#,##0.0000"/>
    <numFmt numFmtId="178" formatCode="#,##0.000;[Red]\-#,##0.000"/>
    <numFmt numFmtId="179" formatCode="0.000000"/>
    <numFmt numFmtId="180" formatCode="#,##0.0000"/>
    <numFmt numFmtId="181" formatCode="#,##0_);[Red]\(#,##0\)"/>
    <numFmt numFmtId="182" formatCode="0.0%"/>
    <numFmt numFmtId="183" formatCode="#,##0;[Red]&quot;▲&quot;#,##0"/>
    <numFmt numFmtId="184" formatCode="#,##0.000000;[Red]#,##0.000000"/>
    <numFmt numFmtId="185" formatCode="#,##0.000000_ ;[Red]\-#,##0.000000\ "/>
    <numFmt numFmtId="186" formatCode="#,##0_ "/>
    <numFmt numFmtId="187" formatCode="0.0000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3"/>
      <color theme="3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8"/>
      <name val="ＭＳ Ｐ明朝"/>
      <family val="1"/>
      <charset val="128"/>
    </font>
    <font>
      <b/>
      <sz val="16"/>
      <color rgb="FF3333FF"/>
      <name val="メイリオ"/>
      <family val="3"/>
      <charset val="128"/>
    </font>
    <font>
      <sz val="11"/>
      <color theme="1"/>
      <name val="メイリオ"/>
      <family val="3"/>
      <charset val="128"/>
    </font>
    <font>
      <b/>
      <sz val="11"/>
      <color rgb="FF3333FF"/>
      <name val="メイリオ"/>
      <family val="3"/>
      <charset val="128"/>
    </font>
    <font>
      <sz val="14"/>
      <color theme="1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16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9"/>
      <color theme="1"/>
      <name val="HG丸ｺﾞｼｯｸM-PRO"/>
      <family val="3"/>
      <charset val="128"/>
    </font>
    <font>
      <b/>
      <sz val="10"/>
      <color rgb="FFFF0000"/>
      <name val="HG丸ｺﾞｼｯｸM-PRO"/>
      <family val="3"/>
      <charset val="128"/>
    </font>
    <font>
      <sz val="10"/>
      <color theme="0"/>
      <name val="HG丸ｺﾞｼｯｸM-PRO"/>
      <family val="3"/>
      <charset val="128"/>
    </font>
    <font>
      <b/>
      <sz val="10"/>
      <color rgb="FF3333FF"/>
      <name val="HG丸ｺﾞｼｯｸM-PRO"/>
      <family val="3"/>
      <charset val="128"/>
    </font>
    <font>
      <b/>
      <sz val="10"/>
      <color rgb="FFFFFF00"/>
      <name val="HG丸ｺﾞｼｯｸM-PRO"/>
      <family val="3"/>
      <charset val="128"/>
    </font>
    <font>
      <sz val="20"/>
      <color rgb="FF3333FF"/>
      <name val="HG丸ｺﾞｼｯｸM-PRO"/>
      <family val="3"/>
      <charset val="128"/>
    </font>
    <font>
      <b/>
      <sz val="11"/>
      <color rgb="FF3333FF"/>
      <name val="HG丸ｺﾞｼｯｸM-PRO"/>
      <family val="3"/>
      <charset val="128"/>
    </font>
    <font>
      <vertAlign val="superscript"/>
      <sz val="16"/>
      <color theme="1"/>
      <name val="HG丸ｺﾞｼｯｸM-PRO"/>
      <family val="3"/>
      <charset val="128"/>
    </font>
    <font>
      <sz val="11"/>
      <color rgb="FF3333FF"/>
      <name val="HG丸ｺﾞｼｯｸM-PRO"/>
      <family val="3"/>
      <charset val="128"/>
    </font>
    <font>
      <sz val="20"/>
      <color rgb="FF3333FF"/>
      <name val="メイリオ"/>
      <family val="3"/>
      <charset val="128"/>
    </font>
    <font>
      <sz val="12"/>
      <name val="ＭＳ Ｐ明朝"/>
      <family val="1"/>
      <charset val="128"/>
    </font>
    <font>
      <sz val="6"/>
      <name val="ＭＳ Ｐ明朝"/>
      <family val="1"/>
      <charset val="128"/>
    </font>
    <font>
      <vertAlign val="superscript"/>
      <sz val="12"/>
      <name val="ＭＳ Ｐ明朝"/>
      <family val="1"/>
      <charset val="128"/>
    </font>
    <font>
      <sz val="11"/>
      <color theme="5" tint="-0.249977111117893"/>
      <name val="メイリオ"/>
      <family val="3"/>
      <charset val="128"/>
    </font>
    <font>
      <sz val="11"/>
      <color theme="4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sz val="7"/>
      <name val="ＭＳ Ｐ明朝"/>
      <family val="1"/>
      <charset val="128"/>
    </font>
    <font>
      <sz val="10.45"/>
      <name val="ＭＳ Ｐゴシック"/>
      <family val="3"/>
      <charset val="128"/>
    </font>
    <font>
      <u/>
      <sz val="14"/>
      <color theme="9" tint="-0.249977111117893"/>
      <name val="メイリオ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4"/>
      <color theme="1"/>
      <name val="HG丸ｺﾞｼｯｸM-PRO"/>
      <family val="3"/>
      <charset val="128"/>
    </font>
    <font>
      <sz val="10"/>
      <name val="HG丸ｺﾞｼｯｸM-PRO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17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/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ck">
        <color theme="0"/>
      </right>
      <top/>
      <bottom/>
      <diagonal/>
    </border>
    <border>
      <left style="thick">
        <color theme="0"/>
      </left>
      <right/>
      <top/>
      <bottom/>
      <diagonal/>
    </border>
    <border>
      <left style="thick">
        <color theme="7" tint="-0.24994659260841701"/>
      </left>
      <right style="thick">
        <color theme="0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ck">
        <color theme="0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/>
      <diagonal/>
    </border>
    <border>
      <left style="thin">
        <color theme="7" tint="-0.24994659260841701"/>
      </left>
      <right style="thick">
        <color theme="7" tint="-0.24994659260841701"/>
      </right>
      <top/>
      <bottom style="thin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/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/>
      <diagonal/>
    </border>
    <border>
      <left style="thick">
        <color theme="0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/>
      <top/>
      <bottom style="thick">
        <color theme="7" tint="-0.24994659260841701"/>
      </bottom>
      <diagonal/>
    </border>
    <border>
      <left style="thin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0"/>
      </left>
      <right style="thick">
        <color theme="0"/>
      </right>
      <top/>
      <bottom style="thick">
        <color theme="7" tint="-0.24994659260841701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0"/>
      </left>
      <right/>
      <top style="thick">
        <color theme="7" tint="-0.24994659260841701"/>
      </top>
      <bottom/>
      <diagonal/>
    </border>
    <border>
      <left style="thin">
        <color indexed="64"/>
      </left>
      <right style="thin">
        <color indexed="64"/>
      </right>
      <top/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theme="0"/>
      </left>
      <right/>
      <top style="thick">
        <color theme="7" tint="-0.24994659260841701"/>
      </top>
      <bottom style="thick">
        <color theme="0"/>
      </bottom>
      <diagonal/>
    </border>
    <border>
      <left/>
      <right/>
      <top style="thick">
        <color theme="7" tint="-0.24994659260841701"/>
      </top>
      <bottom style="thick">
        <color theme="0"/>
      </bottom>
      <diagonal/>
    </border>
    <border>
      <left/>
      <right style="thick">
        <color theme="0"/>
      </right>
      <top style="thick">
        <color theme="7" tint="-0.24994659260841701"/>
      </top>
      <bottom style="thick">
        <color theme="0"/>
      </bottom>
      <diagonal/>
    </border>
    <border>
      <left style="thin">
        <color theme="7" tint="-0.24994659260841701"/>
      </left>
      <right/>
      <top style="thick">
        <color theme="7" tint="-0.24994659260841701"/>
      </top>
      <bottom/>
      <diagonal/>
    </border>
    <border>
      <left style="thin">
        <color theme="7" tint="-0.24994659260841701"/>
      </left>
      <right/>
      <top/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/>
      <diagonal/>
    </border>
    <border>
      <left/>
      <right style="thin">
        <color theme="7" tint="-0.24994659260841701"/>
      </right>
      <top/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0"/>
      </left>
      <right/>
      <top style="thick">
        <color theme="0"/>
      </top>
      <bottom style="thin">
        <color theme="0"/>
      </bottom>
      <diagonal/>
    </border>
    <border>
      <left/>
      <right/>
      <top style="thick">
        <color theme="0"/>
      </top>
      <bottom style="thin">
        <color theme="0"/>
      </bottom>
      <diagonal/>
    </border>
    <border>
      <left/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ck">
        <color theme="0"/>
      </bottom>
      <diagonal/>
    </border>
    <border>
      <left style="thin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n">
        <color theme="0"/>
      </bottom>
      <diagonal/>
    </border>
    <border>
      <left style="thick">
        <color theme="0"/>
      </left>
      <right style="thick">
        <color theme="0"/>
      </right>
      <top style="thin">
        <color theme="0"/>
      </top>
      <bottom style="thick">
        <color theme="0"/>
      </bottom>
      <diagonal/>
    </border>
    <border>
      <left style="thick">
        <color theme="0"/>
      </left>
      <right style="thin">
        <color theme="0"/>
      </right>
      <top style="thick">
        <color theme="0"/>
      </top>
      <bottom style="thin">
        <color theme="0"/>
      </bottom>
      <diagonal/>
    </border>
    <border>
      <left style="thin">
        <color theme="0"/>
      </left>
      <right style="thick">
        <color theme="0"/>
      </right>
      <top style="thick">
        <color theme="0"/>
      </top>
      <bottom style="thin">
        <color theme="0"/>
      </bottom>
      <diagonal/>
    </border>
    <border>
      <left style="thick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/>
      <diagonal/>
    </border>
    <border>
      <left/>
      <right/>
      <top style="thick">
        <color theme="6" tint="-0.24994659260841701"/>
      </top>
      <bottom/>
      <diagonal/>
    </border>
    <border>
      <left/>
      <right style="thick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/>
      <top/>
      <bottom style="thick">
        <color theme="6" tint="-0.24994659260841701"/>
      </bottom>
      <diagonal/>
    </border>
    <border>
      <left/>
      <right/>
      <top/>
      <bottom style="thick">
        <color theme="6" tint="-0.24994659260841701"/>
      </bottom>
      <diagonal/>
    </border>
    <border>
      <left/>
      <right style="thick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/>
      <top style="thick">
        <color theme="6" tint="-0.24994659260841701"/>
      </top>
      <bottom/>
      <diagonal/>
    </border>
    <border>
      <left style="thin">
        <color theme="6" tint="-0.24994659260841701"/>
      </left>
      <right/>
      <top/>
      <bottom style="thick">
        <color theme="6" tint="-0.24994659260841701"/>
      </bottom>
      <diagonal/>
    </border>
    <border>
      <left style="thick">
        <color theme="6" tint="-0.24994659260841701"/>
      </left>
      <right/>
      <top/>
      <bottom/>
      <diagonal/>
    </border>
    <border>
      <left/>
      <right style="thick">
        <color theme="6" tint="-0.24994659260841701"/>
      </right>
      <top/>
      <bottom/>
      <diagonal/>
    </border>
    <border>
      <left/>
      <right/>
      <top/>
      <bottom style="thin">
        <color theme="6" tint="-0.24994659260841701"/>
      </bottom>
      <diagonal/>
    </border>
    <border>
      <left/>
      <right style="thick">
        <color theme="6" tint="-0.24994659260841701"/>
      </right>
      <top/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/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/>
      <diagonal/>
    </border>
    <border>
      <left style="thick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n">
        <color theme="6" tint="-0.24994659260841701"/>
      </left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 style="thin">
        <color theme="6" tint="-0.24994659260841701"/>
      </bottom>
      <diagonal/>
    </border>
    <border>
      <left style="thin">
        <color theme="6" tint="-0.24994659260841701"/>
      </left>
      <right/>
      <top/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ck">
        <color theme="6" tint="-0.24994659260841701"/>
      </bottom>
      <diagonal/>
    </border>
    <border>
      <left/>
      <right style="thick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6" tint="-0.24994659260841701"/>
      </left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/>
      <top style="thick">
        <color theme="6" tint="-0.24994659260841701"/>
      </top>
      <bottom style="thin">
        <color theme="6" tint="-0.24994659260841701"/>
      </bottom>
      <diagonal/>
    </border>
    <border>
      <left/>
      <right style="thick">
        <color theme="6" tint="-0.24994659260841701"/>
      </right>
      <top style="thick">
        <color theme="6" tint="-0.24994659260841701"/>
      </top>
      <bottom style="thin">
        <color theme="6" tint="-0.2499465926084170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theme="6" tint="-0.24994659260841701"/>
      </right>
      <top style="thick">
        <color theme="6" tint="-0.24994659260841701"/>
      </top>
      <bottom/>
      <diagonal/>
    </border>
    <border>
      <left/>
      <right style="thin">
        <color theme="6" tint="-0.24994659260841701"/>
      </right>
      <top/>
      <bottom style="thick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ck">
        <color theme="6" tint="-0.24994659260841701"/>
      </bottom>
      <diagonal/>
    </border>
    <border>
      <left style="thick">
        <color theme="0"/>
      </left>
      <right style="thin">
        <color rgb="FF7030A0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theme="7"/>
      </left>
      <right/>
      <top style="medium">
        <color theme="7"/>
      </top>
      <bottom style="medium">
        <color theme="7"/>
      </bottom>
      <diagonal/>
    </border>
    <border>
      <left/>
      <right/>
      <top style="medium">
        <color theme="7"/>
      </top>
      <bottom style="medium">
        <color theme="7"/>
      </bottom>
      <diagonal/>
    </border>
    <border>
      <left style="thick">
        <color theme="0"/>
      </left>
      <right style="medium">
        <color theme="7"/>
      </right>
      <top style="medium">
        <color theme="7"/>
      </top>
      <bottom style="medium">
        <color theme="7"/>
      </bottom>
      <diagonal/>
    </border>
    <border>
      <left style="medium">
        <color theme="7"/>
      </left>
      <right/>
      <top/>
      <bottom/>
      <diagonal/>
    </border>
    <border>
      <left/>
      <right/>
      <top style="thick">
        <color theme="7" tint="-0.24994659260841701"/>
      </top>
      <bottom/>
      <diagonal/>
    </border>
    <border>
      <left/>
      <right/>
      <top/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/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/>
      <bottom/>
      <diagonal/>
    </border>
    <border>
      <left style="thick">
        <color theme="7" tint="-0.24994659260841701"/>
      </left>
      <right/>
      <top style="thin">
        <color theme="7" tint="-0.24994659260841701"/>
      </top>
      <bottom/>
      <diagonal/>
    </border>
    <border>
      <left/>
      <right style="thick">
        <color theme="7" tint="-0.24994659260841701"/>
      </right>
      <top style="thin">
        <color theme="7" tint="-0.24994659260841701"/>
      </top>
      <bottom/>
      <diagonal/>
    </border>
    <border>
      <left style="thick">
        <color theme="7" tint="-0.24994659260841701"/>
      </left>
      <right/>
      <top/>
      <bottom style="thin">
        <color theme="7" tint="-0.24994659260841701"/>
      </bottom>
      <diagonal/>
    </border>
    <border>
      <left/>
      <right style="thick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/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ck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n">
        <color theme="7" tint="-0.24994659260841701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7" tint="-0.24994659260841701"/>
      </top>
      <bottom style="thin">
        <color theme="0"/>
      </bottom>
      <diagonal/>
    </border>
    <border>
      <left style="thick">
        <color theme="7" tint="-0.24994659260841701"/>
      </left>
      <right style="thin">
        <color theme="7" tint="-0.24994659260841701"/>
      </right>
      <top style="thin">
        <color theme="0"/>
      </top>
      <bottom style="thick">
        <color theme="7" tint="-0.24994659260841701"/>
      </bottom>
      <diagonal/>
    </border>
    <border>
      <left style="thick">
        <color rgb="FFFFFFFF"/>
      </left>
      <right style="thick">
        <color theme="0"/>
      </right>
      <top style="thick">
        <color theme="7" tint="-0.24994659260841701"/>
      </top>
      <bottom/>
      <diagonal/>
    </border>
    <border>
      <left style="thick">
        <color theme="0"/>
      </left>
      <right style="thick">
        <color rgb="FFFFFFFF"/>
      </right>
      <top style="thick">
        <color theme="7" tint="-0.24994659260841701"/>
      </top>
      <bottom/>
      <diagonal/>
    </border>
    <border>
      <left style="thick">
        <color rgb="FFFFFFFF"/>
      </left>
      <right style="thick">
        <color theme="0"/>
      </right>
      <top style="thick">
        <color theme="0"/>
      </top>
      <bottom/>
      <diagonal/>
    </border>
    <border>
      <left style="thick">
        <color rgb="FFFFFFFF"/>
      </left>
      <right style="thick">
        <color theme="0"/>
      </right>
      <top/>
      <bottom/>
      <diagonal/>
    </border>
    <border>
      <left style="thick">
        <color rgb="FFFFFFFF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0"/>
      </right>
      <top/>
      <bottom style="thick">
        <color theme="0"/>
      </bottom>
      <diagonal/>
    </border>
    <border>
      <left style="thick">
        <color theme="0"/>
      </left>
      <right style="thick">
        <color theme="7" tint="-0.24994659260841701"/>
      </right>
      <top/>
      <bottom style="thick">
        <color theme="0"/>
      </bottom>
      <diagonal/>
    </border>
    <border>
      <left style="thin">
        <color theme="7" tint="-0.24994659260841701"/>
      </left>
      <right style="thin">
        <color theme="7" tint="-0.24994659260841701"/>
      </right>
      <top style="thick">
        <color theme="0"/>
      </top>
      <bottom/>
      <diagonal/>
    </border>
    <border>
      <left style="thick">
        <color theme="0"/>
      </left>
      <right/>
      <top style="thick">
        <color theme="0"/>
      </top>
      <bottom/>
      <diagonal/>
    </border>
    <border>
      <left style="thick">
        <color theme="0"/>
      </left>
      <right/>
      <top/>
      <bottom style="thick">
        <color theme="7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auto="1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ck">
        <color theme="0"/>
      </left>
      <right/>
      <top/>
      <bottom style="thick">
        <color theme="0"/>
      </bottom>
      <diagonal/>
    </border>
    <border>
      <left/>
      <right/>
      <top/>
      <bottom style="thick">
        <color theme="7" tint="-0.24994659260841701"/>
      </bottom>
      <diagonal/>
    </border>
  </borders>
  <cellStyleXfs count="5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6" fillId="0" borderId="0"/>
    <xf numFmtId="0" fontId="33" fillId="0" borderId="0"/>
    <xf numFmtId="9" fontId="1" fillId="0" borderId="0" applyFont="0" applyFill="0" applyBorder="0" applyAlignment="0" applyProtection="0">
      <alignment vertical="center"/>
    </xf>
  </cellStyleXfs>
  <cellXfs count="607">
    <xf numFmtId="0" fontId="0" fillId="0" borderId="0" xfId="0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2" borderId="12" xfId="0" applyFont="1" applyFill="1" applyBorder="1">
      <alignment vertical="center"/>
    </xf>
    <xf numFmtId="0" fontId="9" fillId="2" borderId="12" xfId="0" applyFont="1" applyFill="1" applyBorder="1" applyAlignment="1">
      <alignment horizontal="center" vertical="center" shrinkToFit="1"/>
    </xf>
    <xf numFmtId="0" fontId="9" fillId="0" borderId="12" xfId="0" applyFont="1" applyBorder="1">
      <alignment vertical="center"/>
    </xf>
    <xf numFmtId="38" fontId="10" fillId="0" borderId="12" xfId="1" applyFont="1" applyBorder="1">
      <alignment vertical="center"/>
    </xf>
    <xf numFmtId="177" fontId="9" fillId="0" borderId="12" xfId="1" applyNumberFormat="1" applyFont="1" applyBorder="1">
      <alignment vertical="center"/>
    </xf>
    <xf numFmtId="38" fontId="10" fillId="2" borderId="12" xfId="1" applyFont="1" applyFill="1" applyBorder="1">
      <alignment vertical="center"/>
    </xf>
    <xf numFmtId="177" fontId="9" fillId="2" borderId="12" xfId="1" applyNumberFormat="1" applyFont="1" applyFill="1" applyBorder="1">
      <alignment vertical="center"/>
    </xf>
    <xf numFmtId="0" fontId="9" fillId="0" borderId="0" xfId="0" applyFont="1" applyAlignment="1">
      <alignment horizontal="righ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vertical="center" shrinkToFit="1"/>
    </xf>
    <xf numFmtId="0" fontId="12" fillId="0" borderId="0" xfId="0" applyFont="1" applyAlignment="1">
      <alignment horizontal="right" vertical="center"/>
    </xf>
    <xf numFmtId="0" fontId="13" fillId="0" borderId="0" xfId="0" applyFont="1">
      <alignment vertical="center"/>
    </xf>
    <xf numFmtId="0" fontId="14" fillId="0" borderId="0" xfId="0" applyFont="1">
      <alignment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38" fontId="13" fillId="0" borderId="0" xfId="1" applyFont="1" applyAlignment="1">
      <alignment vertical="center"/>
    </xf>
    <xf numFmtId="0" fontId="15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0" fontId="16" fillId="0" borderId="0" xfId="0" applyFont="1" applyFill="1">
      <alignment vertical="center"/>
    </xf>
    <xf numFmtId="0" fontId="14" fillId="0" borderId="0" xfId="0" applyFont="1" applyFill="1">
      <alignment vertical="center"/>
    </xf>
    <xf numFmtId="0" fontId="14" fillId="0" borderId="0" xfId="0" applyFont="1" applyFill="1" applyAlignment="1">
      <alignment horizontal="right" vertical="center"/>
    </xf>
    <xf numFmtId="0" fontId="17" fillId="3" borderId="13" xfId="0" applyFont="1" applyFill="1" applyBorder="1" applyAlignment="1">
      <alignment horizontal="center" shrinkToFit="1"/>
    </xf>
    <xf numFmtId="0" fontId="17" fillId="3" borderId="36" xfId="0" applyFont="1" applyFill="1" applyBorder="1" applyAlignment="1">
      <alignment horizontal="center" shrinkToFit="1"/>
    </xf>
    <xf numFmtId="0" fontId="17" fillId="3" borderId="14" xfId="0" applyFont="1" applyFill="1" applyBorder="1" applyAlignment="1">
      <alignment horizontal="center" vertical="top" shrinkToFit="1"/>
    </xf>
    <xf numFmtId="0" fontId="17" fillId="3" borderId="37" xfId="0" applyFont="1" applyFill="1" applyBorder="1" applyAlignment="1">
      <alignment horizontal="center" vertical="top" shrinkToFit="1"/>
    </xf>
    <xf numFmtId="0" fontId="17" fillId="3" borderId="44" xfId="0" applyFont="1" applyFill="1" applyBorder="1" applyAlignment="1">
      <alignment horizontal="center" vertical="center" shrinkToFit="1"/>
    </xf>
    <xf numFmtId="0" fontId="14" fillId="0" borderId="29" xfId="0" applyFont="1" applyFill="1" applyBorder="1" applyAlignment="1">
      <alignment horizontal="center" vertical="center" shrinkToFit="1"/>
    </xf>
    <xf numFmtId="0" fontId="14" fillId="0" borderId="24" xfId="0" applyFont="1" applyFill="1" applyBorder="1" applyAlignment="1">
      <alignment vertical="center" shrinkToFit="1"/>
    </xf>
    <xf numFmtId="0" fontId="14" fillId="0" borderId="31" xfId="0" applyFont="1" applyFill="1" applyBorder="1" applyAlignment="1">
      <alignment horizontal="center" vertical="center" shrinkToFit="1"/>
    </xf>
    <xf numFmtId="0" fontId="14" fillId="0" borderId="26" xfId="0" applyFont="1" applyFill="1" applyBorder="1" applyAlignment="1">
      <alignment vertical="center" shrinkToFit="1"/>
    </xf>
    <xf numFmtId="0" fontId="14" fillId="0" borderId="32" xfId="0" applyFont="1" applyFill="1" applyBorder="1" applyAlignment="1">
      <alignment horizontal="center" vertical="center" shrinkToFit="1"/>
    </xf>
    <xf numFmtId="0" fontId="14" fillId="0" borderId="27" xfId="0" applyFont="1" applyFill="1" applyBorder="1" applyAlignment="1">
      <alignment vertical="center" shrinkToFit="1"/>
    </xf>
    <xf numFmtId="0" fontId="14" fillId="0" borderId="33" xfId="0" applyFont="1" applyFill="1" applyBorder="1" applyAlignment="1">
      <alignment horizontal="center" vertical="center" shrinkToFit="1"/>
    </xf>
    <xf numFmtId="0" fontId="14" fillId="0" borderId="28" xfId="0" applyFont="1" applyFill="1" applyBorder="1" applyAlignment="1">
      <alignment vertical="center" shrinkToFit="1"/>
    </xf>
    <xf numFmtId="0" fontId="14" fillId="0" borderId="38" xfId="0" applyFont="1" applyFill="1" applyBorder="1" applyAlignment="1">
      <alignment vertical="center" shrinkToFit="1"/>
    </xf>
    <xf numFmtId="0" fontId="14" fillId="0" borderId="39" xfId="0" applyFont="1" applyFill="1" applyBorder="1" applyAlignment="1">
      <alignment vertical="center" shrinkToFit="1"/>
    </xf>
    <xf numFmtId="0" fontId="14" fillId="0" borderId="41" xfId="0" applyFont="1" applyFill="1" applyBorder="1" applyAlignment="1">
      <alignment vertical="center" shrinkToFit="1"/>
    </xf>
    <xf numFmtId="0" fontId="14" fillId="0" borderId="0" xfId="0" applyFont="1" applyFill="1" applyBorder="1">
      <alignment vertical="center"/>
    </xf>
    <xf numFmtId="0" fontId="14" fillId="0" borderId="42" xfId="0" applyFont="1" applyFill="1" applyBorder="1" applyAlignment="1">
      <alignment vertical="center" shrinkToFit="1"/>
    </xf>
    <xf numFmtId="0" fontId="14" fillId="0" borderId="43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69" xfId="0" applyFont="1" applyFill="1" applyBorder="1" applyAlignment="1">
      <alignment horizontal="center" vertical="center" shrinkToFit="1"/>
    </xf>
    <xf numFmtId="0" fontId="14" fillId="0" borderId="77" xfId="0" applyFont="1" applyFill="1" applyBorder="1" applyAlignment="1">
      <alignment horizontal="center" vertical="center" shrinkToFit="1"/>
    </xf>
    <xf numFmtId="38" fontId="14" fillId="0" borderId="68" xfId="1" applyFont="1" applyFill="1" applyBorder="1" applyAlignment="1">
      <alignment vertical="center" shrinkToFit="1"/>
    </xf>
    <xf numFmtId="38" fontId="14" fillId="0" borderId="50" xfId="1" applyFont="1" applyFill="1" applyBorder="1" applyAlignment="1">
      <alignment vertical="center" shrinkToFit="1"/>
    </xf>
    <xf numFmtId="38" fontId="14" fillId="0" borderId="69" xfId="1" applyFont="1" applyFill="1" applyBorder="1" applyAlignment="1">
      <alignment vertical="center" shrinkToFit="1"/>
    </xf>
    <xf numFmtId="0" fontId="14" fillId="0" borderId="68" xfId="0" applyFont="1" applyFill="1" applyBorder="1" applyAlignment="1">
      <alignment vertical="center" shrinkToFit="1"/>
    </xf>
    <xf numFmtId="0" fontId="14" fillId="0" borderId="50" xfId="0" applyFont="1" applyFill="1" applyBorder="1" applyAlignment="1">
      <alignment vertical="center" shrinkToFit="1"/>
    </xf>
    <xf numFmtId="0" fontId="14" fillId="0" borderId="69" xfId="0" applyFont="1" applyFill="1" applyBorder="1" applyAlignment="1">
      <alignment vertical="center" shrinkToFit="1"/>
    </xf>
    <xf numFmtId="0" fontId="20" fillId="0" borderId="0" xfId="0" applyFont="1">
      <alignment vertical="center"/>
    </xf>
    <xf numFmtId="38" fontId="12" fillId="0" borderId="0" xfId="0" applyNumberFormat="1" applyFont="1">
      <alignment vertical="center"/>
    </xf>
    <xf numFmtId="38" fontId="12" fillId="0" borderId="5" xfId="0" applyNumberFormat="1" applyFont="1" applyBorder="1" applyAlignment="1">
      <alignment vertical="center" shrinkToFit="1"/>
    </xf>
    <xf numFmtId="38" fontId="21" fillId="2" borderId="47" xfId="1" applyFont="1" applyFill="1" applyBorder="1" applyAlignment="1">
      <alignment vertical="center" shrinkToFit="1"/>
    </xf>
    <xf numFmtId="177" fontId="12" fillId="0" borderId="5" xfId="1" applyNumberFormat="1" applyFont="1" applyBorder="1" applyAlignment="1">
      <alignment vertical="center" shrinkToFit="1"/>
    </xf>
    <xf numFmtId="38" fontId="21" fillId="2" borderId="48" xfId="1" applyFont="1" applyFill="1" applyBorder="1" applyAlignment="1">
      <alignment vertical="center" shrinkToFit="1"/>
    </xf>
    <xf numFmtId="38" fontId="21" fillId="2" borderId="49" xfId="1" applyFont="1" applyFill="1" applyBorder="1" applyAlignment="1">
      <alignment vertical="center" shrinkToFit="1"/>
    </xf>
    <xf numFmtId="0" fontId="14" fillId="0" borderId="0" xfId="0" applyFont="1" applyAlignment="1">
      <alignment horizontal="right" vertical="top"/>
    </xf>
    <xf numFmtId="0" fontId="14" fillId="0" borderId="0" xfId="0" applyFont="1" applyAlignment="1">
      <alignment vertical="center"/>
    </xf>
    <xf numFmtId="38" fontId="14" fillId="0" borderId="55" xfId="1" applyFont="1" applyFill="1" applyBorder="1" applyAlignment="1">
      <alignment vertical="center" shrinkToFit="1"/>
    </xf>
    <xf numFmtId="180" fontId="18" fillId="2" borderId="45" xfId="1" applyNumberFormat="1" applyFont="1" applyFill="1" applyBorder="1" applyAlignment="1">
      <alignment vertical="center" shrinkToFit="1"/>
    </xf>
    <xf numFmtId="38" fontId="14" fillId="0" borderId="30" xfId="1" applyFont="1" applyFill="1" applyBorder="1" applyAlignment="1">
      <alignment vertical="center" shrinkToFit="1"/>
    </xf>
    <xf numFmtId="38" fontId="14" fillId="0" borderId="29" xfId="1" applyFont="1" applyFill="1" applyBorder="1" applyAlignment="1">
      <alignment vertical="center" shrinkToFit="1"/>
    </xf>
    <xf numFmtId="177" fontId="14" fillId="0" borderId="30" xfId="1" applyNumberFormat="1" applyFont="1" applyFill="1" applyBorder="1" applyAlignment="1">
      <alignment vertical="center" shrinkToFit="1"/>
    </xf>
    <xf numFmtId="38" fontId="14" fillId="0" borderId="24" xfId="1" applyFont="1" applyFill="1" applyBorder="1" applyAlignment="1">
      <alignment vertical="center" shrinkToFit="1"/>
    </xf>
    <xf numFmtId="38" fontId="14" fillId="0" borderId="60" xfId="1" applyFont="1" applyFill="1" applyBorder="1" applyAlignment="1">
      <alignment vertical="center" shrinkToFit="1"/>
    </xf>
    <xf numFmtId="38" fontId="14" fillId="0" borderId="56" xfId="1" applyFont="1" applyFill="1" applyBorder="1" applyAlignment="1">
      <alignment vertical="center" shrinkToFit="1"/>
    </xf>
    <xf numFmtId="180" fontId="18" fillId="2" borderId="20" xfId="1" applyNumberFormat="1" applyFont="1" applyFill="1" applyBorder="1" applyAlignment="1">
      <alignment vertical="center" shrinkToFit="1"/>
    </xf>
    <xf numFmtId="38" fontId="14" fillId="0" borderId="15" xfId="1" applyFont="1" applyFill="1" applyBorder="1" applyAlignment="1">
      <alignment vertical="center" shrinkToFit="1"/>
    </xf>
    <xf numFmtId="38" fontId="14" fillId="0" borderId="31" xfId="1" applyFont="1" applyFill="1" applyBorder="1" applyAlignment="1">
      <alignment vertical="center" shrinkToFit="1"/>
    </xf>
    <xf numFmtId="177" fontId="14" fillId="0" borderId="15" xfId="1" applyNumberFormat="1" applyFont="1" applyFill="1" applyBorder="1" applyAlignment="1">
      <alignment vertical="center" shrinkToFit="1"/>
    </xf>
    <xf numFmtId="38" fontId="14" fillId="0" borderId="26" xfId="1" applyFont="1" applyFill="1" applyBorder="1" applyAlignment="1">
      <alignment vertical="center" shrinkToFit="1"/>
    </xf>
    <xf numFmtId="38" fontId="14" fillId="0" borderId="61" xfId="1" applyFont="1" applyFill="1" applyBorder="1" applyAlignment="1">
      <alignment vertical="center" shrinkToFit="1"/>
    </xf>
    <xf numFmtId="38" fontId="14" fillId="0" borderId="57" xfId="1" applyFont="1" applyFill="1" applyBorder="1" applyAlignment="1">
      <alignment vertical="center" shrinkToFit="1"/>
    </xf>
    <xf numFmtId="180" fontId="18" fillId="2" borderId="18" xfId="1" applyNumberFormat="1" applyFont="1" applyFill="1" applyBorder="1" applyAlignment="1">
      <alignment vertical="center" shrinkToFit="1"/>
    </xf>
    <xf numFmtId="38" fontId="14" fillId="0" borderId="17" xfId="1" applyFont="1" applyFill="1" applyBorder="1" applyAlignment="1">
      <alignment vertical="center" shrinkToFit="1"/>
    </xf>
    <xf numFmtId="38" fontId="14" fillId="0" borderId="32" xfId="1" applyFont="1" applyFill="1" applyBorder="1" applyAlignment="1">
      <alignment vertical="center" shrinkToFit="1"/>
    </xf>
    <xf numFmtId="177" fontId="14" fillId="0" borderId="17" xfId="1" applyNumberFormat="1" applyFont="1" applyFill="1" applyBorder="1" applyAlignment="1">
      <alignment vertical="center" shrinkToFit="1"/>
    </xf>
    <xf numFmtId="38" fontId="14" fillId="0" borderId="27" xfId="1" applyFont="1" applyFill="1" applyBorder="1" applyAlignment="1">
      <alignment vertical="center" shrinkToFit="1"/>
    </xf>
    <xf numFmtId="38" fontId="14" fillId="0" borderId="62" xfId="1" applyFont="1" applyFill="1" applyBorder="1" applyAlignment="1">
      <alignment vertical="center" shrinkToFit="1"/>
    </xf>
    <xf numFmtId="38" fontId="14" fillId="0" borderId="58" xfId="1" applyFont="1" applyFill="1" applyBorder="1" applyAlignment="1">
      <alignment vertical="center" shrinkToFit="1"/>
    </xf>
    <xf numFmtId="180" fontId="18" fillId="2" borderId="19" xfId="1" applyNumberFormat="1" applyFont="1" applyFill="1" applyBorder="1" applyAlignment="1">
      <alignment vertical="center" shrinkToFit="1"/>
    </xf>
    <xf numFmtId="38" fontId="14" fillId="0" borderId="16" xfId="1" applyFont="1" applyFill="1" applyBorder="1" applyAlignment="1">
      <alignment vertical="center" shrinkToFit="1"/>
    </xf>
    <xf numFmtId="38" fontId="14" fillId="0" borderId="33" xfId="1" applyFont="1" applyFill="1" applyBorder="1" applyAlignment="1">
      <alignment vertical="center" shrinkToFit="1"/>
    </xf>
    <xf numFmtId="177" fontId="14" fillId="0" borderId="16" xfId="1" applyNumberFormat="1" applyFont="1" applyFill="1" applyBorder="1" applyAlignment="1">
      <alignment vertical="center" shrinkToFit="1"/>
    </xf>
    <xf numFmtId="38" fontId="14" fillId="0" borderId="28" xfId="1" applyFont="1" applyFill="1" applyBorder="1" applyAlignment="1">
      <alignment vertical="center" shrinkToFit="1"/>
    </xf>
    <xf numFmtId="38" fontId="14" fillId="0" borderId="63" xfId="1" applyFont="1" applyFill="1" applyBorder="1" applyAlignment="1">
      <alignment vertical="center" shrinkToFit="1"/>
    </xf>
    <xf numFmtId="0" fontId="14" fillId="0" borderId="40" xfId="0" applyFont="1" applyFill="1" applyBorder="1" applyAlignment="1">
      <alignment vertical="center" shrinkToFit="1"/>
    </xf>
    <xf numFmtId="38" fontId="14" fillId="0" borderId="59" xfId="1" applyFont="1" applyFill="1" applyBorder="1" applyAlignment="1">
      <alignment vertical="center" shrinkToFit="1"/>
    </xf>
    <xf numFmtId="38" fontId="14" fillId="0" borderId="40" xfId="1" applyFont="1" applyFill="1" applyBorder="1" applyAlignment="1">
      <alignment vertical="center" shrinkToFit="1"/>
    </xf>
    <xf numFmtId="38" fontId="14" fillId="0" borderId="38" xfId="1" applyFont="1" applyFill="1" applyBorder="1" applyAlignment="1">
      <alignment vertical="center" shrinkToFit="1"/>
    </xf>
    <xf numFmtId="177" fontId="14" fillId="0" borderId="40" xfId="1" applyNumberFormat="1" applyFont="1" applyFill="1" applyBorder="1" applyAlignment="1">
      <alignment vertical="center" shrinkToFit="1"/>
    </xf>
    <xf numFmtId="38" fontId="14" fillId="0" borderId="39" xfId="1" applyFont="1" applyFill="1" applyBorder="1" applyAlignment="1">
      <alignment vertical="center" shrinkToFit="1"/>
    </xf>
    <xf numFmtId="178" fontId="14" fillId="0" borderId="64" xfId="1" applyNumberFormat="1" applyFont="1" applyFill="1" applyBorder="1" applyAlignment="1">
      <alignment vertical="center" shrinkToFit="1"/>
    </xf>
    <xf numFmtId="180" fontId="18" fillId="2" borderId="40" xfId="1" applyNumberFormat="1" applyFont="1" applyFill="1" applyBorder="1" applyAlignment="1">
      <alignment vertical="center" shrinkToFit="1"/>
    </xf>
    <xf numFmtId="178" fontId="14" fillId="0" borderId="40" xfId="1" applyNumberFormat="1" applyFont="1" applyFill="1" applyBorder="1" applyAlignment="1">
      <alignment vertical="center" shrinkToFit="1"/>
    </xf>
    <xf numFmtId="0" fontId="14" fillId="0" borderId="21" xfId="0" applyFont="1" applyFill="1" applyBorder="1" applyAlignment="1">
      <alignment vertical="center" shrinkToFit="1"/>
    </xf>
    <xf numFmtId="0" fontId="14" fillId="0" borderId="14" xfId="0" applyFont="1" applyFill="1" applyBorder="1" applyAlignment="1">
      <alignment vertical="center" shrinkToFit="1"/>
    </xf>
    <xf numFmtId="38" fontId="14" fillId="0" borderId="22" xfId="1" applyFont="1" applyFill="1" applyBorder="1" applyAlignment="1">
      <alignment vertical="center" shrinkToFit="1"/>
    </xf>
    <xf numFmtId="38" fontId="14" fillId="0" borderId="0" xfId="1" applyFont="1" applyFill="1" applyBorder="1" applyAlignment="1">
      <alignment vertical="center" shrinkToFit="1"/>
    </xf>
    <xf numFmtId="38" fontId="14" fillId="0" borderId="74" xfId="1" applyFont="1" applyFill="1" applyBorder="1" applyAlignment="1">
      <alignment vertical="center" shrinkToFit="1"/>
    </xf>
    <xf numFmtId="38" fontId="14" fillId="0" borderId="78" xfId="1" applyFont="1" applyFill="1" applyBorder="1" applyAlignment="1">
      <alignment vertical="center" shrinkToFit="1"/>
    </xf>
    <xf numFmtId="0" fontId="19" fillId="0" borderId="68" xfId="0" applyFont="1" applyFill="1" applyBorder="1" applyAlignment="1">
      <alignment vertical="center" shrinkToFit="1"/>
    </xf>
    <xf numFmtId="0" fontId="19" fillId="0" borderId="69" xfId="0" applyFont="1" applyFill="1" applyBorder="1" applyAlignment="1">
      <alignment vertical="center" shrinkToFit="1"/>
    </xf>
    <xf numFmtId="38" fontId="19" fillId="0" borderId="74" xfId="1" applyFont="1" applyFill="1" applyBorder="1" applyAlignment="1">
      <alignment vertical="center" shrinkToFit="1"/>
    </xf>
    <xf numFmtId="38" fontId="19" fillId="0" borderId="68" xfId="1" applyFont="1" applyFill="1" applyBorder="1" applyAlignment="1">
      <alignment vertical="center" shrinkToFit="1"/>
    </xf>
    <xf numFmtId="38" fontId="19" fillId="0" borderId="50" xfId="1" applyFont="1" applyFill="1" applyBorder="1" applyAlignment="1">
      <alignment vertical="center" shrinkToFit="1"/>
    </xf>
    <xf numFmtId="38" fontId="19" fillId="0" borderId="69" xfId="1" applyFont="1" applyFill="1" applyBorder="1" applyAlignment="1">
      <alignment vertical="center" shrinkToFit="1"/>
    </xf>
    <xf numFmtId="38" fontId="19" fillId="0" borderId="78" xfId="1" applyFont="1" applyFill="1" applyBorder="1" applyAlignment="1">
      <alignment vertical="center" shrinkToFit="1"/>
    </xf>
    <xf numFmtId="0" fontId="14" fillId="0" borderId="70" xfId="0" applyFont="1" applyFill="1" applyBorder="1" applyAlignment="1">
      <alignment vertical="center" shrinkToFit="1"/>
    </xf>
    <xf numFmtId="0" fontId="14" fillId="0" borderId="72" xfId="0" applyFont="1" applyFill="1" applyBorder="1" applyAlignment="1">
      <alignment vertical="center" shrinkToFit="1"/>
    </xf>
    <xf numFmtId="0" fontId="14" fillId="0" borderId="75" xfId="0" applyFont="1" applyFill="1" applyBorder="1" applyAlignment="1">
      <alignment vertical="center" shrinkToFit="1"/>
    </xf>
    <xf numFmtId="38" fontId="14" fillId="0" borderId="70" xfId="1" applyFont="1" applyFill="1" applyBorder="1" applyAlignment="1">
      <alignment vertical="center" shrinkToFit="1"/>
    </xf>
    <xf numFmtId="38" fontId="14" fillId="0" borderId="71" xfId="1" applyFont="1" applyFill="1" applyBorder="1" applyAlignment="1">
      <alignment vertical="center" shrinkToFit="1"/>
    </xf>
    <xf numFmtId="38" fontId="14" fillId="0" borderId="72" xfId="1" applyFont="1" applyFill="1" applyBorder="1" applyAlignment="1">
      <alignment vertical="center" shrinkToFit="1"/>
    </xf>
    <xf numFmtId="181" fontId="12" fillId="0" borderId="0" xfId="0" applyNumberFormat="1" applyFont="1">
      <alignment vertical="center"/>
    </xf>
    <xf numFmtId="0" fontId="12" fillId="0" borderId="0" xfId="0" applyFont="1" applyAlignment="1">
      <alignment vertical="center" wrapText="1"/>
    </xf>
    <xf numFmtId="38" fontId="14" fillId="0" borderId="39" xfId="1" applyNumberFormat="1" applyFont="1" applyFill="1" applyBorder="1" applyAlignment="1">
      <alignment vertical="center" shrinkToFit="1"/>
    </xf>
    <xf numFmtId="0" fontId="14" fillId="0" borderId="88" xfId="0" applyFont="1" applyFill="1" applyBorder="1">
      <alignment vertical="center"/>
    </xf>
    <xf numFmtId="0" fontId="14" fillId="0" borderId="92" xfId="0" applyFont="1" applyFill="1" applyBorder="1">
      <alignment vertical="center"/>
    </xf>
    <xf numFmtId="0" fontId="14" fillId="0" borderId="83" xfId="0" applyFont="1" applyFill="1" applyBorder="1">
      <alignment vertical="center"/>
    </xf>
    <xf numFmtId="0" fontId="14" fillId="0" borderId="0" xfId="0" applyFont="1" applyBorder="1">
      <alignment vertical="center"/>
    </xf>
    <xf numFmtId="0" fontId="14" fillId="0" borderId="4" xfId="0" applyFont="1" applyFill="1" applyBorder="1" applyAlignment="1">
      <alignment vertical="center" shrinkToFit="1"/>
    </xf>
    <xf numFmtId="0" fontId="14" fillId="0" borderId="101" xfId="0" applyFont="1" applyFill="1" applyBorder="1" applyAlignment="1">
      <alignment vertical="center" shrinkToFit="1"/>
    </xf>
    <xf numFmtId="0" fontId="12" fillId="0" borderId="5" xfId="0" applyFont="1" applyBorder="1">
      <alignment vertical="center"/>
    </xf>
    <xf numFmtId="0" fontId="12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>
      <alignment vertical="center"/>
    </xf>
    <xf numFmtId="38" fontId="14" fillId="0" borderId="126" xfId="0" applyNumberFormat="1" applyFont="1" applyFill="1" applyBorder="1" applyAlignment="1">
      <alignment vertical="center" shrinkToFit="1"/>
    </xf>
    <xf numFmtId="49" fontId="7" fillId="0" borderId="0" xfId="0" applyNumberFormat="1" applyFont="1" applyFill="1" applyAlignment="1">
      <alignment horizontal="center" vertical="center"/>
    </xf>
    <xf numFmtId="176" fontId="7" fillId="0" borderId="0" xfId="0" applyNumberFormat="1" applyFont="1" applyFill="1" applyAlignment="1">
      <alignment vertical="center"/>
    </xf>
    <xf numFmtId="176" fontId="7" fillId="0" borderId="0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83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Alignment="1">
      <alignment horizontal="distributed" vertical="center"/>
    </xf>
    <xf numFmtId="184" fontId="7" fillId="0" borderId="0" xfId="0" applyNumberFormat="1" applyFont="1" applyFill="1" applyAlignment="1">
      <alignment vertical="center"/>
    </xf>
    <xf numFmtId="184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/>
    <xf numFmtId="176" fontId="7" fillId="0" borderId="0" xfId="0" applyNumberFormat="1" applyFont="1" applyFill="1" applyBorder="1" applyAlignment="1"/>
    <xf numFmtId="0" fontId="7" fillId="0" borderId="0" xfId="0" applyFont="1" applyFill="1" applyAlignment="1">
      <alignment vertical="center"/>
    </xf>
    <xf numFmtId="0" fontId="7" fillId="0" borderId="0" xfId="0" applyFont="1" applyFill="1" applyBorder="1" applyAlignment="1">
      <alignment vertical="center"/>
    </xf>
    <xf numFmtId="179" fontId="7" fillId="0" borderId="0" xfId="0" applyNumberFormat="1" applyFont="1" applyFill="1" applyBorder="1" applyAlignment="1">
      <alignment vertical="center"/>
    </xf>
    <xf numFmtId="0" fontId="29" fillId="0" borderId="2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51" xfId="0" applyFont="1" applyBorder="1">
      <alignment vertical="center"/>
    </xf>
    <xf numFmtId="0" fontId="30" fillId="4" borderId="136" xfId="0" applyFont="1" applyFill="1" applyBorder="1" applyAlignment="1">
      <alignment horizontal="center" vertical="center"/>
    </xf>
    <xf numFmtId="0" fontId="31" fillId="0" borderId="137" xfId="0" applyFont="1" applyBorder="1" applyAlignment="1">
      <alignment horizontal="center" vertical="center"/>
    </xf>
    <xf numFmtId="0" fontId="30" fillId="4" borderId="137" xfId="0" applyFont="1" applyFill="1" applyBorder="1" applyAlignment="1">
      <alignment horizontal="center" vertical="center" shrinkToFit="1"/>
    </xf>
    <xf numFmtId="177" fontId="31" fillId="0" borderId="138" xfId="1" applyNumberFormat="1" applyFont="1" applyBorder="1" applyAlignment="1">
      <alignment horizontal="left" vertical="center" indent="2"/>
    </xf>
    <xf numFmtId="0" fontId="29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9" fillId="0" borderId="127" xfId="0" applyFont="1" applyBorder="1">
      <alignment vertical="center"/>
    </xf>
    <xf numFmtId="0" fontId="29" fillId="0" borderId="7" xfId="0" applyFont="1" applyBorder="1">
      <alignment vertical="center"/>
    </xf>
    <xf numFmtId="0" fontId="9" fillId="0" borderId="7" xfId="0" applyFont="1" applyBorder="1">
      <alignment vertical="center"/>
    </xf>
    <xf numFmtId="0" fontId="9" fillId="0" borderId="122" xfId="0" applyFont="1" applyBorder="1">
      <alignment vertical="center"/>
    </xf>
    <xf numFmtId="0" fontId="9" fillId="0" borderId="0" xfId="0" applyFont="1" applyFill="1" applyBorder="1">
      <alignment vertical="center"/>
    </xf>
    <xf numFmtId="38" fontId="10" fillId="0" borderId="0" xfId="1" applyFont="1" applyFill="1" applyBorder="1">
      <alignment vertical="center"/>
    </xf>
    <xf numFmtId="177" fontId="9" fillId="0" borderId="0" xfId="1" applyNumberFormat="1" applyFont="1" applyFill="1" applyBorder="1">
      <alignment vertical="center"/>
    </xf>
    <xf numFmtId="0" fontId="9" fillId="0" borderId="12" xfId="0" applyFont="1" applyFill="1" applyBorder="1">
      <alignment vertical="center"/>
    </xf>
    <xf numFmtId="38" fontId="10" fillId="0" borderId="12" xfId="1" applyFont="1" applyFill="1" applyBorder="1">
      <alignment vertical="center"/>
    </xf>
    <xf numFmtId="177" fontId="9" fillId="0" borderId="12" xfId="1" applyNumberFormat="1" applyFont="1" applyFill="1" applyBorder="1">
      <alignment vertical="center"/>
    </xf>
    <xf numFmtId="179" fontId="7" fillId="0" borderId="1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vertical="center"/>
    </xf>
    <xf numFmtId="179" fontId="7" fillId="0" borderId="2" xfId="0" applyNumberFormat="1" applyFont="1" applyFill="1" applyBorder="1" applyAlignment="1">
      <alignment horizontal="center" vertical="center"/>
    </xf>
    <xf numFmtId="179" fontId="7" fillId="0" borderId="51" xfId="0" applyNumberFormat="1" applyFont="1" applyFill="1" applyBorder="1" applyAlignment="1">
      <alignment horizontal="center" vertical="center"/>
    </xf>
    <xf numFmtId="179" fontId="7" fillId="0" borderId="3" xfId="0" applyNumberFormat="1" applyFont="1" applyFill="1" applyBorder="1" applyAlignment="1">
      <alignment vertical="center"/>
    </xf>
    <xf numFmtId="179" fontId="7" fillId="0" borderId="4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/>
    </xf>
    <xf numFmtId="179" fontId="7" fillId="0" borderId="0" xfId="0" applyNumberFormat="1" applyFont="1" applyFill="1" applyBorder="1" applyAlignment="1">
      <alignment horizontal="center" vertical="center" shrinkToFit="1"/>
    </xf>
    <xf numFmtId="179" fontId="26" fillId="0" borderId="0" xfId="0" applyNumberFormat="1" applyFont="1" applyFill="1" applyBorder="1" applyAlignment="1">
      <alignment horizontal="center" vertical="center" shrinkToFit="1"/>
    </xf>
    <xf numFmtId="179" fontId="7" fillId="0" borderId="5" xfId="0" applyNumberFormat="1" applyFont="1" applyFill="1" applyBorder="1" applyAlignment="1">
      <alignment horizontal="center" vertical="center"/>
    </xf>
    <xf numFmtId="179" fontId="7" fillId="0" borderId="6" xfId="0" applyNumberFormat="1" applyFont="1" applyFill="1" applyBorder="1" applyAlignment="1">
      <alignment horizontal="center" vertical="center"/>
    </xf>
    <xf numFmtId="179" fontId="7" fillId="0" borderId="122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/>
    </xf>
    <xf numFmtId="179" fontId="7" fillId="0" borderId="7" xfId="0" applyNumberFormat="1" applyFont="1" applyFill="1" applyBorder="1" applyAlignment="1">
      <alignment horizontal="center" vertical="center" shrinkToFit="1"/>
    </xf>
    <xf numFmtId="179" fontId="26" fillId="0" borderId="7" xfId="0" applyNumberFormat="1" applyFont="1" applyFill="1" applyBorder="1" applyAlignment="1">
      <alignment horizontal="center" vertical="center" shrinkToFit="1"/>
    </xf>
    <xf numFmtId="179" fontId="7" fillId="0" borderId="8" xfId="0" applyNumberFormat="1" applyFont="1" applyFill="1" applyBorder="1" applyAlignment="1">
      <alignment horizontal="center" vertical="center"/>
    </xf>
    <xf numFmtId="179" fontId="7" fillId="0" borderId="127" xfId="0" applyNumberFormat="1" applyFont="1" applyFill="1" applyBorder="1" applyAlignment="1">
      <alignment horizontal="distributed" vertical="center"/>
    </xf>
    <xf numFmtId="185" fontId="7" fillId="0" borderId="0" xfId="0" applyNumberFormat="1" applyFont="1" applyFill="1" applyBorder="1" applyAlignment="1">
      <alignment horizontal="right" vertical="center"/>
    </xf>
    <xf numFmtId="185" fontId="7" fillId="0" borderId="127" xfId="0" applyNumberFormat="1" applyFont="1" applyFill="1" applyBorder="1" applyAlignment="1">
      <alignment horizontal="right" vertical="center"/>
    </xf>
    <xf numFmtId="185" fontId="7" fillId="0" borderId="4" xfId="0" applyNumberFormat="1" applyFont="1" applyFill="1" applyBorder="1" applyAlignment="1">
      <alignment horizontal="right" vertical="center"/>
    </xf>
    <xf numFmtId="185" fontId="7" fillId="0" borderId="5" xfId="0" applyNumberFormat="1" applyFont="1" applyFill="1" applyBorder="1" applyAlignment="1">
      <alignment horizontal="right" vertical="center"/>
    </xf>
    <xf numFmtId="179" fontId="7" fillId="0" borderId="128" xfId="0" applyNumberFormat="1" applyFont="1" applyFill="1" applyBorder="1" applyAlignment="1">
      <alignment horizontal="center" vertical="center"/>
    </xf>
    <xf numFmtId="179" fontId="7" fillId="0" borderId="129" xfId="0" applyNumberFormat="1" applyFont="1" applyFill="1" applyBorder="1" applyAlignment="1">
      <alignment horizontal="distributed" vertical="center"/>
    </xf>
    <xf numFmtId="185" fontId="7" fillId="0" borderId="130" xfId="0" applyNumberFormat="1" applyFont="1" applyFill="1" applyBorder="1" applyAlignment="1">
      <alignment horizontal="right" vertical="center"/>
    </xf>
    <xf numFmtId="185" fontId="7" fillId="0" borderId="129" xfId="0" applyNumberFormat="1" applyFont="1" applyFill="1" applyBorder="1" applyAlignment="1">
      <alignment horizontal="right" vertical="center"/>
    </xf>
    <xf numFmtId="185" fontId="7" fillId="0" borderId="128" xfId="0" applyNumberFormat="1" applyFont="1" applyFill="1" applyBorder="1" applyAlignment="1">
      <alignment horizontal="right" vertical="center"/>
    </xf>
    <xf numFmtId="185" fontId="7" fillId="0" borderId="131" xfId="0" applyNumberFormat="1" applyFont="1" applyFill="1" applyBorder="1" applyAlignment="1">
      <alignment horizontal="right" vertical="center"/>
    </xf>
    <xf numFmtId="179" fontId="7" fillId="0" borderId="132" xfId="0" applyNumberFormat="1" applyFont="1" applyFill="1" applyBorder="1" applyAlignment="1">
      <alignment horizontal="center" vertical="center"/>
    </xf>
    <xf numFmtId="179" fontId="7" fillId="0" borderId="133" xfId="0" applyNumberFormat="1" applyFont="1" applyFill="1" applyBorder="1" applyAlignment="1">
      <alignment horizontal="distributed" vertical="center"/>
    </xf>
    <xf numFmtId="185" fontId="7" fillId="0" borderId="134" xfId="0" applyNumberFormat="1" applyFont="1" applyFill="1" applyBorder="1" applyAlignment="1">
      <alignment horizontal="right" vertical="center"/>
    </xf>
    <xf numFmtId="185" fontId="7" fillId="0" borderId="133" xfId="0" applyNumberFormat="1" applyFont="1" applyFill="1" applyBorder="1" applyAlignment="1">
      <alignment horizontal="right" vertical="center"/>
    </xf>
    <xf numFmtId="185" fontId="7" fillId="0" borderId="132" xfId="0" applyNumberFormat="1" applyFont="1" applyFill="1" applyBorder="1" applyAlignment="1">
      <alignment horizontal="right" vertical="center"/>
    </xf>
    <xf numFmtId="185" fontId="7" fillId="0" borderId="135" xfId="0" applyNumberFormat="1" applyFont="1" applyFill="1" applyBorder="1" applyAlignment="1">
      <alignment horizontal="right" vertical="center"/>
    </xf>
    <xf numFmtId="179" fontId="7" fillId="0" borderId="127" xfId="0" applyNumberFormat="1" applyFont="1" applyFill="1" applyBorder="1" applyAlignment="1">
      <alignment vertical="center" shrinkToFit="1"/>
    </xf>
    <xf numFmtId="179" fontId="32" fillId="0" borderId="129" xfId="0" applyNumberFormat="1" applyFont="1" applyFill="1" applyBorder="1" applyAlignment="1">
      <alignment horizontal="distributed" vertical="center"/>
    </xf>
    <xf numFmtId="179" fontId="7" fillId="0" borderId="9" xfId="0" applyNumberFormat="1" applyFont="1" applyFill="1" applyBorder="1" applyAlignment="1">
      <alignment horizontal="center" vertical="center"/>
    </xf>
    <xf numFmtId="179" fontId="7" fillId="0" borderId="79" xfId="0" applyNumberFormat="1" applyFont="1" applyFill="1" applyBorder="1" applyAlignment="1">
      <alignment horizontal="distributed" vertical="center"/>
    </xf>
    <xf numFmtId="185" fontId="7" fillId="0" borderId="10" xfId="0" applyNumberFormat="1" applyFont="1" applyFill="1" applyBorder="1" applyAlignment="1">
      <alignment horizontal="right" vertical="center"/>
    </xf>
    <xf numFmtId="185" fontId="7" fillId="0" borderId="79" xfId="0" applyNumberFormat="1" applyFont="1" applyFill="1" applyBorder="1" applyAlignment="1">
      <alignment horizontal="right" vertical="center"/>
    </xf>
    <xf numFmtId="185" fontId="7" fillId="0" borderId="9" xfId="0" applyNumberFormat="1" applyFont="1" applyFill="1" applyBorder="1" applyAlignment="1">
      <alignment horizontal="right" vertical="center"/>
    </xf>
    <xf numFmtId="185" fontId="7" fillId="0" borderId="11" xfId="0" applyNumberFormat="1" applyFont="1" applyFill="1" applyBorder="1" applyAlignment="1">
      <alignment horizontal="right" vertical="center"/>
    </xf>
    <xf numFmtId="179" fontId="26" fillId="0" borderId="127" xfId="0" applyNumberFormat="1" applyFont="1" applyFill="1" applyBorder="1" applyAlignment="1">
      <alignment horizontal="distributed" vertical="center"/>
    </xf>
    <xf numFmtId="179" fontId="7" fillId="0" borderId="0" xfId="0" applyNumberFormat="1" applyFont="1" applyFill="1" applyAlignment="1">
      <alignment horizontal="center" vertical="center"/>
    </xf>
    <xf numFmtId="179" fontId="25" fillId="0" borderId="0" xfId="0" applyNumberFormat="1" applyFont="1" applyFill="1" applyAlignment="1">
      <alignment vertical="center"/>
    </xf>
    <xf numFmtId="179" fontId="7" fillId="0" borderId="0" xfId="0" applyNumberFormat="1" applyFont="1" applyFill="1" applyAlignment="1">
      <alignment vertical="center"/>
    </xf>
    <xf numFmtId="179" fontId="26" fillId="0" borderId="129" xfId="0" applyNumberFormat="1" applyFont="1" applyFill="1" applyBorder="1" applyAlignment="1">
      <alignment horizontal="distributed" vertical="center"/>
    </xf>
    <xf numFmtId="186" fontId="7" fillId="0" borderId="0" xfId="3" applyNumberFormat="1" applyFont="1" applyFill="1" applyAlignment="1">
      <alignment horizontal="center" vertical="center"/>
    </xf>
    <xf numFmtId="186" fontId="7" fillId="0" borderId="0" xfId="3" applyNumberFormat="1" applyFont="1" applyFill="1" applyAlignment="1">
      <alignment vertical="center"/>
    </xf>
    <xf numFmtId="186" fontId="7" fillId="0" borderId="0" xfId="3" applyNumberFormat="1" applyFont="1" applyFill="1" applyAlignment="1">
      <alignment horizontal="center"/>
    </xf>
    <xf numFmtId="186" fontId="7" fillId="0" borderId="0" xfId="3" applyNumberFormat="1" applyFont="1" applyFill="1"/>
    <xf numFmtId="186" fontId="7" fillId="0" borderId="0" xfId="3" applyNumberFormat="1" applyFont="1" applyFill="1" applyBorder="1"/>
    <xf numFmtId="38" fontId="21" fillId="2" borderId="5" xfId="1" applyFont="1" applyFill="1" applyBorder="1" applyAlignment="1">
      <alignment vertical="center" shrinkToFit="1"/>
    </xf>
    <xf numFmtId="186" fontId="7" fillId="0" borderId="0" xfId="0" applyNumberFormat="1" applyFont="1" applyFill="1" applyAlignment="1">
      <alignment horizontal="center" vertical="center"/>
    </xf>
    <xf numFmtId="186" fontId="25" fillId="0" borderId="0" xfId="0" applyNumberFormat="1" applyFont="1" applyFill="1" applyAlignment="1">
      <alignment vertical="center"/>
    </xf>
    <xf numFmtId="186" fontId="7" fillId="0" borderId="0" xfId="0" applyNumberFormat="1" applyFont="1" applyFill="1" applyAlignment="1">
      <alignment vertical="center"/>
    </xf>
    <xf numFmtId="186" fontId="7" fillId="0" borderId="0" xfId="0" applyNumberFormat="1" applyFont="1" applyFill="1" applyBorder="1" applyAlignment="1">
      <alignment vertical="center"/>
    </xf>
    <xf numFmtId="186" fontId="7" fillId="0" borderId="7" xfId="0" applyNumberFormat="1" applyFont="1" applyFill="1" applyBorder="1" applyAlignment="1">
      <alignment vertical="center"/>
    </xf>
    <xf numFmtId="186" fontId="7" fillId="0" borderId="0" xfId="0" applyNumberFormat="1" applyFont="1" applyFill="1" applyAlignment="1">
      <alignment horizontal="right" vertical="center"/>
    </xf>
    <xf numFmtId="186" fontId="7" fillId="0" borderId="1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horizontal="center" vertical="center"/>
    </xf>
    <xf numFmtId="186" fontId="7" fillId="0" borderId="51" xfId="0" applyNumberFormat="1" applyFont="1" applyFill="1" applyBorder="1" applyAlignment="1">
      <alignment horizontal="center" vertical="center"/>
    </xf>
    <xf numFmtId="186" fontId="7" fillId="0" borderId="3" xfId="0" applyNumberFormat="1" applyFont="1" applyFill="1" applyBorder="1" applyAlignment="1">
      <alignment vertical="center"/>
    </xf>
    <xf numFmtId="186" fontId="7" fillId="0" borderId="2" xfId="0" applyNumberFormat="1" applyFont="1" applyFill="1" applyBorder="1" applyAlignment="1">
      <alignment vertical="center"/>
    </xf>
    <xf numFmtId="186" fontId="7" fillId="0" borderId="1" xfId="0" applyNumberFormat="1" applyFont="1" applyFill="1" applyBorder="1" applyAlignment="1">
      <alignment vertical="center"/>
    </xf>
    <xf numFmtId="186" fontId="7" fillId="0" borderId="3" xfId="0" applyNumberFormat="1" applyFont="1" applyFill="1" applyBorder="1" applyAlignment="1">
      <alignment horizontal="center" vertical="center"/>
    </xf>
    <xf numFmtId="186" fontId="7" fillId="0" borderId="4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/>
    </xf>
    <xf numFmtId="186" fontId="7" fillId="0" borderId="0" xfId="0" applyNumberFormat="1" applyFont="1" applyFill="1" applyBorder="1" applyAlignment="1">
      <alignment horizontal="center" vertical="center" shrinkToFit="1"/>
    </xf>
    <xf numFmtId="186" fontId="26" fillId="0" borderId="0" xfId="0" applyNumberFormat="1" applyFont="1" applyFill="1" applyBorder="1" applyAlignment="1">
      <alignment horizontal="center" vertical="center" shrinkToFit="1"/>
    </xf>
    <xf numFmtId="186" fontId="7" fillId="0" borderId="5" xfId="0" applyNumberFormat="1" applyFont="1" applyFill="1" applyBorder="1" applyAlignment="1">
      <alignment horizontal="center" vertical="center"/>
    </xf>
    <xf numFmtId="186" fontId="7" fillId="0" borderId="6" xfId="0" applyNumberFormat="1" applyFont="1" applyFill="1" applyBorder="1" applyAlignment="1">
      <alignment horizontal="center" vertical="center"/>
    </xf>
    <xf numFmtId="186" fontId="7" fillId="0" borderId="122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/>
    </xf>
    <xf numFmtId="186" fontId="7" fillId="0" borderId="7" xfId="0" applyNumberFormat="1" applyFont="1" applyFill="1" applyBorder="1" applyAlignment="1">
      <alignment horizontal="center" vertical="center" shrinkToFit="1"/>
    </xf>
    <xf numFmtId="186" fontId="26" fillId="0" borderId="7" xfId="0" applyNumberFormat="1" applyFont="1" applyFill="1" applyBorder="1" applyAlignment="1">
      <alignment horizontal="center" vertical="center" shrinkToFit="1"/>
    </xf>
    <xf numFmtId="186" fontId="7" fillId="0" borderId="8" xfId="0" applyNumberFormat="1" applyFont="1" applyFill="1" applyBorder="1" applyAlignment="1">
      <alignment horizontal="center" vertical="center"/>
    </xf>
    <xf numFmtId="186" fontId="7" fillId="0" borderId="127" xfId="0" applyNumberFormat="1" applyFont="1" applyFill="1" applyBorder="1" applyAlignment="1">
      <alignment horizontal="distributed" vertical="center"/>
    </xf>
    <xf numFmtId="176" fontId="7" fillId="0" borderId="127" xfId="0" applyNumberFormat="1" applyFont="1" applyFill="1" applyBorder="1" applyAlignment="1">
      <alignment vertical="center"/>
    </xf>
    <xf numFmtId="176" fontId="7" fillId="0" borderId="4" xfId="0" applyNumberFormat="1" applyFont="1" applyFill="1" applyBorder="1" applyAlignment="1">
      <alignment vertical="center"/>
    </xf>
    <xf numFmtId="176" fontId="7" fillId="0" borderId="5" xfId="0" applyNumberFormat="1" applyFont="1" applyFill="1" applyBorder="1" applyAlignment="1">
      <alignment vertical="center"/>
    </xf>
    <xf numFmtId="176" fontId="7" fillId="0" borderId="1" xfId="0" applyNumberFormat="1" applyFont="1" applyFill="1" applyBorder="1" applyAlignment="1">
      <alignment vertical="center"/>
    </xf>
    <xf numFmtId="186" fontId="7" fillId="0" borderId="128" xfId="0" applyNumberFormat="1" applyFont="1" applyFill="1" applyBorder="1" applyAlignment="1">
      <alignment horizontal="center" vertical="center"/>
    </xf>
    <xf numFmtId="186" fontId="7" fillId="0" borderId="129" xfId="0" applyNumberFormat="1" applyFont="1" applyFill="1" applyBorder="1" applyAlignment="1">
      <alignment horizontal="distributed" vertical="center"/>
    </xf>
    <xf numFmtId="176" fontId="7" fillId="0" borderId="130" xfId="0" applyNumberFormat="1" applyFont="1" applyFill="1" applyBorder="1" applyAlignment="1">
      <alignment vertical="center"/>
    </xf>
    <xf numFmtId="176" fontId="7" fillId="0" borderId="129" xfId="0" applyNumberFormat="1" applyFont="1" applyFill="1" applyBorder="1" applyAlignment="1">
      <alignment vertical="center"/>
    </xf>
    <xf numFmtId="176" fontId="7" fillId="0" borderId="128" xfId="0" applyNumberFormat="1" applyFont="1" applyFill="1" applyBorder="1" applyAlignment="1">
      <alignment vertical="center"/>
    </xf>
    <xf numFmtId="176" fontId="7" fillId="0" borderId="131" xfId="0" applyNumberFormat="1" applyFont="1" applyFill="1" applyBorder="1" applyAlignment="1">
      <alignment vertical="center"/>
    </xf>
    <xf numFmtId="186" fontId="7" fillId="0" borderId="132" xfId="0" applyNumberFormat="1" applyFont="1" applyFill="1" applyBorder="1" applyAlignment="1">
      <alignment horizontal="center" vertical="center"/>
    </xf>
    <xf numFmtId="186" fontId="7" fillId="0" borderId="133" xfId="0" applyNumberFormat="1" applyFont="1" applyFill="1" applyBorder="1" applyAlignment="1">
      <alignment horizontal="distributed" vertical="center"/>
    </xf>
    <xf numFmtId="176" fontId="7" fillId="0" borderId="134" xfId="0" applyNumberFormat="1" applyFont="1" applyFill="1" applyBorder="1" applyAlignment="1">
      <alignment vertical="center"/>
    </xf>
    <xf numFmtId="176" fontId="7" fillId="0" borderId="133" xfId="0" applyNumberFormat="1" applyFont="1" applyFill="1" applyBorder="1" applyAlignment="1">
      <alignment vertical="center"/>
    </xf>
    <xf numFmtId="176" fontId="7" fillId="0" borderId="132" xfId="0" applyNumberFormat="1" applyFont="1" applyFill="1" applyBorder="1" applyAlignment="1">
      <alignment vertical="center"/>
    </xf>
    <xf numFmtId="176" fontId="7" fillId="0" borderId="135" xfId="0" applyNumberFormat="1" applyFont="1" applyFill="1" applyBorder="1" applyAlignment="1">
      <alignment vertical="center"/>
    </xf>
    <xf numFmtId="186" fontId="7" fillId="0" borderId="127" xfId="0" applyNumberFormat="1" applyFont="1" applyFill="1" applyBorder="1" applyAlignment="1">
      <alignment vertical="center" shrinkToFit="1"/>
    </xf>
    <xf numFmtId="186" fontId="32" fillId="0" borderId="129" xfId="0" applyNumberFormat="1" applyFont="1" applyFill="1" applyBorder="1" applyAlignment="1">
      <alignment horizontal="distributed" vertical="center"/>
    </xf>
    <xf numFmtId="186" fontId="7" fillId="0" borderId="9" xfId="0" applyNumberFormat="1" applyFont="1" applyFill="1" applyBorder="1" applyAlignment="1">
      <alignment horizontal="center" vertical="center"/>
    </xf>
    <xf numFmtId="186" fontId="7" fillId="0" borderId="79" xfId="0" applyNumberFormat="1" applyFont="1" applyFill="1" applyBorder="1" applyAlignment="1">
      <alignment horizontal="distributed" vertical="center"/>
    </xf>
    <xf numFmtId="176" fontId="7" fillId="0" borderId="10" xfId="0" applyNumberFormat="1" applyFont="1" applyFill="1" applyBorder="1" applyAlignment="1">
      <alignment vertical="center"/>
    </xf>
    <xf numFmtId="176" fontId="7" fillId="0" borderId="79" xfId="0" applyNumberFormat="1" applyFont="1" applyFill="1" applyBorder="1" applyAlignment="1">
      <alignment vertical="center"/>
    </xf>
    <xf numFmtId="176" fontId="7" fillId="0" borderId="9" xfId="0" applyNumberFormat="1" applyFont="1" applyFill="1" applyBorder="1" applyAlignment="1">
      <alignment vertical="center"/>
    </xf>
    <xf numFmtId="176" fontId="7" fillId="0" borderId="11" xfId="0" applyNumberFormat="1" applyFont="1" applyFill="1" applyBorder="1" applyAlignment="1">
      <alignment vertical="center"/>
    </xf>
    <xf numFmtId="176" fontId="7" fillId="0" borderId="0" xfId="0" applyNumberFormat="1" applyFont="1" applyFill="1" applyBorder="1" applyAlignment="1">
      <alignment horizontal="distributed" vertical="center"/>
    </xf>
    <xf numFmtId="186" fontId="26" fillId="0" borderId="127" xfId="0" applyNumberFormat="1" applyFont="1" applyFill="1" applyBorder="1" applyAlignment="1">
      <alignment horizontal="distributed" vertical="center"/>
    </xf>
    <xf numFmtId="0" fontId="17" fillId="3" borderId="22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4" fillId="0" borderId="143" xfId="0" applyFont="1" applyFill="1" applyBorder="1" applyAlignment="1">
      <alignment vertical="center" shrinkToFit="1"/>
    </xf>
    <xf numFmtId="187" fontId="14" fillId="0" borderId="140" xfId="0" applyNumberFormat="1" applyFont="1" applyFill="1" applyBorder="1" applyAlignment="1">
      <alignment vertical="center" shrinkToFit="1"/>
    </xf>
    <xf numFmtId="181" fontId="14" fillId="0" borderId="140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Border="1" applyAlignment="1">
      <alignment vertical="center" shrinkToFit="1"/>
    </xf>
    <xf numFmtId="181" fontId="14" fillId="0" borderId="0" xfId="4" applyNumberFormat="1" applyFont="1" applyFill="1" applyBorder="1" applyAlignment="1">
      <alignment vertical="center" shrinkToFit="1"/>
    </xf>
    <xf numFmtId="187" fontId="14" fillId="0" borderId="141" xfId="0" applyNumberFormat="1" applyFont="1" applyFill="1" applyBorder="1" applyAlignment="1">
      <alignment vertical="center" shrinkToFit="1"/>
    </xf>
    <xf numFmtId="181" fontId="14" fillId="0" borderId="141" xfId="4" applyNumberFormat="1" applyFont="1" applyFill="1" applyBorder="1" applyAlignment="1">
      <alignment vertical="center" shrinkToFit="1"/>
    </xf>
    <xf numFmtId="187" fontId="14" fillId="0" borderId="142" xfId="0" applyNumberFormat="1" applyFont="1" applyFill="1" applyBorder="1" applyAlignment="1">
      <alignment vertical="center" shrinkToFit="1"/>
    </xf>
    <xf numFmtId="181" fontId="14" fillId="0" borderId="142" xfId="4" applyNumberFormat="1" applyFont="1" applyFill="1" applyBorder="1" applyAlignment="1">
      <alignment vertical="center" shrinkToFit="1"/>
    </xf>
    <xf numFmtId="38" fontId="14" fillId="5" borderId="41" xfId="1" applyFont="1" applyFill="1" applyBorder="1" applyAlignment="1">
      <alignment vertical="center" shrinkToFit="1"/>
    </xf>
    <xf numFmtId="181" fontId="14" fillId="0" borderId="144" xfId="4" applyNumberFormat="1" applyFont="1" applyFill="1" applyBorder="1" applyAlignment="1">
      <alignment vertical="center" shrinkToFit="1"/>
    </xf>
    <xf numFmtId="181" fontId="14" fillId="0" borderId="146" xfId="4" applyNumberFormat="1" applyFont="1" applyFill="1" applyBorder="1" applyAlignment="1">
      <alignment vertical="center" shrinkToFit="1"/>
    </xf>
    <xf numFmtId="181" fontId="14" fillId="0" borderId="148" xfId="4" applyNumberFormat="1" applyFont="1" applyFill="1" applyBorder="1" applyAlignment="1">
      <alignment vertical="center" shrinkToFit="1"/>
    </xf>
    <xf numFmtId="187" fontId="14" fillId="0" borderId="0" xfId="0" applyNumberFormat="1" applyFont="1" applyFill="1" applyAlignment="1">
      <alignment vertical="center" shrinkToFit="1"/>
    </xf>
    <xf numFmtId="181" fontId="14" fillId="0" borderId="0" xfId="4" applyNumberFormat="1" applyFont="1" applyFill="1" applyAlignment="1">
      <alignment vertical="center" shrinkToFit="1"/>
    </xf>
    <xf numFmtId="38" fontId="14" fillId="0" borderId="143" xfId="1" applyFont="1" applyFill="1" applyBorder="1" applyAlignment="1">
      <alignment vertical="center" shrinkToFit="1"/>
    </xf>
    <xf numFmtId="0" fontId="14" fillId="0" borderId="74" xfId="0" applyFont="1" applyFill="1" applyBorder="1" applyAlignment="1">
      <alignment horizontal="center" vertical="center" shrinkToFit="1"/>
    </xf>
    <xf numFmtId="180" fontId="18" fillId="2" borderId="149" xfId="1" applyNumberFormat="1" applyFont="1" applyFill="1" applyBorder="1" applyAlignment="1">
      <alignment vertical="center" shrinkToFit="1"/>
    </xf>
    <xf numFmtId="180" fontId="18" fillId="2" borderId="150" xfId="1" applyNumberFormat="1" applyFont="1" applyFill="1" applyBorder="1" applyAlignment="1">
      <alignment vertical="center" shrinkToFit="1"/>
    </xf>
    <xf numFmtId="180" fontId="18" fillId="2" borderId="151" xfId="1" applyNumberFormat="1" applyFont="1" applyFill="1" applyBorder="1" applyAlignment="1">
      <alignment vertical="center" shrinkToFit="1"/>
    </xf>
    <xf numFmtId="180" fontId="18" fillId="2" borderId="152" xfId="1" applyNumberFormat="1" applyFont="1" applyFill="1" applyBorder="1" applyAlignment="1">
      <alignment vertical="center" shrinkToFit="1"/>
    </xf>
    <xf numFmtId="38" fontId="18" fillId="2" borderId="153" xfId="1" applyFont="1" applyFill="1" applyBorder="1" applyAlignment="1">
      <alignment vertical="center" shrinkToFit="1"/>
    </xf>
    <xf numFmtId="38" fontId="18" fillId="2" borderId="154" xfId="1" applyFont="1" applyFill="1" applyBorder="1" applyAlignment="1">
      <alignment vertical="center" shrinkToFit="1"/>
    </xf>
    <xf numFmtId="38" fontId="18" fillId="2" borderId="155" xfId="1" applyFont="1" applyFill="1" applyBorder="1" applyAlignment="1">
      <alignment vertical="center" shrinkToFit="1"/>
    </xf>
    <xf numFmtId="38" fontId="18" fillId="2" borderId="156" xfId="1" applyFont="1" applyFill="1" applyBorder="1" applyAlignment="1">
      <alignment vertical="center" shrinkToFit="1"/>
    </xf>
    <xf numFmtId="38" fontId="18" fillId="2" borderId="157" xfId="1" applyFont="1" applyFill="1" applyBorder="1" applyAlignment="1">
      <alignment vertical="center" shrinkToFit="1"/>
    </xf>
    <xf numFmtId="0" fontId="17" fillId="3" borderId="14" xfId="0" applyFont="1" applyFill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3" xfId="0" applyFont="1" applyBorder="1" applyAlignment="1">
      <alignment horizontal="center" vertical="center" shrinkToFit="1"/>
    </xf>
    <xf numFmtId="38" fontId="14" fillId="5" borderId="140" xfId="1" applyFont="1" applyFill="1" applyBorder="1" applyAlignment="1">
      <alignment vertical="center" shrinkToFit="1"/>
    </xf>
    <xf numFmtId="38" fontId="14" fillId="5" borderId="0" xfId="1" applyFont="1" applyFill="1" applyBorder="1" applyAlignment="1">
      <alignment vertical="center" shrinkToFit="1"/>
    </xf>
    <xf numFmtId="38" fontId="14" fillId="5" borderId="141" xfId="1" applyFont="1" applyFill="1" applyBorder="1" applyAlignment="1">
      <alignment vertical="center" shrinkToFit="1"/>
    </xf>
    <xf numFmtId="38" fontId="14" fillId="5" borderId="142" xfId="1" applyFont="1" applyFill="1" applyBorder="1" applyAlignment="1">
      <alignment vertical="center" shrinkToFit="1"/>
    </xf>
    <xf numFmtId="38" fontId="14" fillId="5" borderId="145" xfId="1" applyFont="1" applyFill="1" applyBorder="1" applyAlignment="1">
      <alignment vertical="center" shrinkToFit="1"/>
    </xf>
    <xf numFmtId="38" fontId="14" fillId="5" borderId="147" xfId="1" applyFont="1" applyFill="1" applyBorder="1" applyAlignment="1">
      <alignment vertical="center" shrinkToFit="1"/>
    </xf>
    <xf numFmtId="38" fontId="14" fillId="5" borderId="0" xfId="1" applyFont="1" applyFill="1">
      <alignment vertical="center"/>
    </xf>
    <xf numFmtId="38" fontId="14" fillId="5" borderId="145" xfId="1" applyFont="1" applyFill="1" applyBorder="1">
      <alignment vertical="center"/>
    </xf>
    <xf numFmtId="38" fontId="14" fillId="5" borderId="41" xfId="1" applyFont="1" applyFill="1" applyBorder="1">
      <alignment vertical="center"/>
    </xf>
    <xf numFmtId="38" fontId="14" fillId="5" borderId="147" xfId="1" applyFont="1" applyFill="1" applyBorder="1">
      <alignment vertical="center"/>
    </xf>
    <xf numFmtId="0" fontId="36" fillId="0" borderId="8" xfId="0" applyFont="1" applyFill="1" applyBorder="1" applyAlignment="1">
      <alignment horizontal="center" vertical="center" shrinkToFit="1"/>
    </xf>
    <xf numFmtId="38" fontId="23" fillId="0" borderId="5" xfId="1" applyFont="1" applyBorder="1" applyAlignment="1">
      <alignment vertical="center" shrinkToFit="1"/>
    </xf>
    <xf numFmtId="38" fontId="12" fillId="0" borderId="8" xfId="0" applyNumberFormat="1" applyFont="1" applyBorder="1" applyAlignment="1">
      <alignment vertical="center" shrinkToFit="1"/>
    </xf>
    <xf numFmtId="38" fontId="21" fillId="2" borderId="8" xfId="1" applyFont="1" applyFill="1" applyBorder="1" applyAlignment="1">
      <alignment vertical="center" shrinkToFit="1"/>
    </xf>
    <xf numFmtId="177" fontId="12" fillId="0" borderId="11" xfId="1" applyNumberFormat="1" applyFont="1" applyBorder="1" applyAlignment="1">
      <alignment vertical="center" shrinkToFit="1"/>
    </xf>
    <xf numFmtId="0" fontId="17" fillId="3" borderId="160" xfId="0" applyFont="1" applyFill="1" applyBorder="1" applyAlignment="1">
      <alignment horizontal="center" shrinkToFit="1"/>
    </xf>
    <xf numFmtId="0" fontId="17" fillId="3" borderId="161" xfId="0" applyFont="1" applyFill="1" applyBorder="1" applyAlignment="1">
      <alignment horizontal="center" vertical="top" shrinkToFit="1"/>
    </xf>
    <xf numFmtId="0" fontId="17" fillId="3" borderId="162" xfId="0" applyFont="1" applyFill="1" applyBorder="1" applyAlignment="1">
      <alignment horizontal="center" vertical="center" shrinkToFit="1"/>
    </xf>
    <xf numFmtId="0" fontId="17" fillId="3" borderId="163" xfId="0" applyFont="1" applyFill="1" applyBorder="1" applyAlignment="1">
      <alignment horizontal="center" vertical="center" shrinkToFit="1"/>
    </xf>
    <xf numFmtId="0" fontId="17" fillId="3" borderId="164" xfId="0" applyFont="1" applyFill="1" applyBorder="1" applyAlignment="1">
      <alignment horizontal="center" vertical="center" shrinkToFit="1"/>
    </xf>
    <xf numFmtId="38" fontId="14" fillId="0" borderId="165" xfId="1" applyFont="1" applyFill="1" applyBorder="1" applyAlignment="1">
      <alignment vertical="center" shrinkToFit="1"/>
    </xf>
    <xf numFmtId="0" fontId="17" fillId="3" borderId="166" xfId="0" applyFont="1" applyFill="1" applyBorder="1" applyAlignment="1">
      <alignment horizontal="center" shrinkToFit="1"/>
    </xf>
    <xf numFmtId="0" fontId="17" fillId="3" borderId="22" xfId="0" applyFont="1" applyFill="1" applyBorder="1" applyAlignment="1">
      <alignment horizontal="center" vertical="top" shrinkToFit="1"/>
    </xf>
    <xf numFmtId="0" fontId="17" fillId="3" borderId="167" xfId="0" applyFont="1" applyFill="1" applyBorder="1" applyAlignment="1">
      <alignment horizontal="center" vertical="center" shrinkToFit="1"/>
    </xf>
    <xf numFmtId="0" fontId="12" fillId="0" borderId="5" xfId="0" applyFont="1" applyBorder="1" applyAlignment="1">
      <alignment vertical="center" shrinkToFit="1"/>
    </xf>
    <xf numFmtId="0" fontId="12" fillId="0" borderId="8" xfId="0" applyFont="1" applyBorder="1" applyAlignment="1">
      <alignment vertical="center" shrinkToFit="1"/>
    </xf>
    <xf numFmtId="0" fontId="14" fillId="0" borderId="81" xfId="0" applyFont="1" applyFill="1" applyBorder="1" applyAlignment="1">
      <alignment vertical="center"/>
    </xf>
    <xf numFmtId="0" fontId="12" fillId="0" borderId="9" xfId="0" applyFont="1" applyBorder="1" applyAlignment="1">
      <alignment vertical="center" shrinkToFit="1"/>
    </xf>
    <xf numFmtId="0" fontId="12" fillId="0" borderId="10" xfId="0" applyFont="1" applyBorder="1" applyAlignment="1">
      <alignment vertical="center" shrinkToFit="1"/>
    </xf>
    <xf numFmtId="0" fontId="12" fillId="0" borderId="2" xfId="0" applyFont="1" applyBorder="1" applyAlignment="1">
      <alignment vertical="center" shrinkToFit="1"/>
    </xf>
    <xf numFmtId="0" fontId="12" fillId="0" borderId="51" xfId="0" applyFont="1" applyBorder="1" applyAlignment="1">
      <alignment vertical="center" shrinkToFit="1"/>
    </xf>
    <xf numFmtId="0" fontId="12" fillId="0" borderId="79" xfId="0" applyFont="1" applyBorder="1" applyAlignment="1">
      <alignment vertical="center" shrinkToFit="1"/>
    </xf>
    <xf numFmtId="0" fontId="17" fillId="3" borderId="171" xfId="0" applyFont="1" applyFill="1" applyBorder="1" applyAlignment="1">
      <alignment horizontal="center" vertical="center" shrinkToFit="1"/>
    </xf>
    <xf numFmtId="181" fontId="38" fillId="0" borderId="0" xfId="4" applyNumberFormat="1" applyFont="1" applyFill="1" applyAlignment="1">
      <alignment vertical="center" shrinkToFit="1"/>
    </xf>
    <xf numFmtId="181" fontId="38" fillId="0" borderId="142" xfId="4" applyNumberFormat="1" applyFont="1" applyFill="1" applyBorder="1" applyAlignment="1">
      <alignment vertical="center" shrinkToFit="1"/>
    </xf>
    <xf numFmtId="181" fontId="38" fillId="0" borderId="146" xfId="4" applyNumberFormat="1" applyFont="1" applyFill="1" applyBorder="1" applyAlignment="1">
      <alignment vertical="center" shrinkToFit="1"/>
    </xf>
    <xf numFmtId="181" fontId="38" fillId="0" borderId="0" xfId="4" applyNumberFormat="1" applyFont="1" applyFill="1" applyBorder="1" applyAlignment="1">
      <alignment vertical="center" shrinkToFit="1"/>
    </xf>
    <xf numFmtId="181" fontId="38" fillId="0" borderId="144" xfId="4" applyNumberFormat="1" applyFont="1" applyFill="1" applyBorder="1" applyAlignment="1">
      <alignment vertical="center" shrinkToFit="1"/>
    </xf>
    <xf numFmtId="177" fontId="12" fillId="0" borderId="5" xfId="1" applyNumberFormat="1" applyFont="1" applyBorder="1" applyAlignment="1">
      <alignment horizontal="right" vertical="center" shrinkToFit="1"/>
    </xf>
    <xf numFmtId="38" fontId="12" fillId="0" borderId="5" xfId="0" applyNumberFormat="1" applyFont="1" applyBorder="1" applyAlignment="1">
      <alignment horizontal="right" vertical="center" shrinkToFit="1"/>
    </xf>
    <xf numFmtId="0" fontId="11" fillId="0" borderId="0" xfId="0" applyFont="1" applyAlignment="1">
      <alignment horizontal="center" vertical="center"/>
    </xf>
    <xf numFmtId="38" fontId="13" fillId="0" borderId="0" xfId="1" applyFont="1" applyAlignment="1">
      <alignment vertical="center" shrinkToFit="1"/>
    </xf>
    <xf numFmtId="176" fontId="12" fillId="0" borderId="12" xfId="1" applyNumberFormat="1" applyFont="1" applyBorder="1" applyAlignment="1">
      <alignment vertical="center" shrinkToFit="1"/>
    </xf>
    <xf numFmtId="176" fontId="12" fillId="2" borderId="12" xfId="1" applyNumberFormat="1" applyFont="1" applyFill="1" applyBorder="1" applyAlignment="1">
      <alignment vertical="center" shrinkToFit="1"/>
    </xf>
    <xf numFmtId="0" fontId="12" fillId="2" borderId="12" xfId="0" applyFont="1" applyFill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12" xfId="0" applyFont="1" applyFill="1" applyBorder="1" applyAlignment="1">
      <alignment vertical="center" shrinkToFit="1"/>
    </xf>
    <xf numFmtId="0" fontId="12" fillId="0" borderId="12" xfId="0" applyFont="1" applyBorder="1" applyAlignment="1">
      <alignment vertical="center" shrinkToFit="1"/>
    </xf>
    <xf numFmtId="176" fontId="12" fillId="2" borderId="12" xfId="1" applyNumberFormat="1" applyFont="1" applyFill="1" applyBorder="1" applyAlignment="1">
      <alignment horizontal="center" vertical="center" shrinkToFit="1"/>
    </xf>
    <xf numFmtId="176" fontId="12" fillId="0" borderId="12" xfId="1" applyNumberFormat="1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0" xfId="0" applyFont="1" applyBorder="1" applyAlignment="1">
      <alignment horizontal="center" vertical="center" shrinkToFit="1"/>
    </xf>
    <xf numFmtId="0" fontId="12" fillId="0" borderId="127" xfId="0" applyFont="1" applyBorder="1" applyAlignment="1">
      <alignment horizontal="center" vertical="center" shrinkToFit="1"/>
    </xf>
    <xf numFmtId="0" fontId="12" fillId="0" borderId="6" xfId="0" applyFont="1" applyBorder="1" applyAlignment="1">
      <alignment horizontal="center" vertical="center" shrinkToFit="1"/>
    </xf>
    <xf numFmtId="0" fontId="12" fillId="0" borderId="7" xfId="0" applyFont="1" applyBorder="1" applyAlignment="1">
      <alignment horizontal="center" vertical="center" shrinkToFit="1"/>
    </xf>
    <xf numFmtId="0" fontId="12" fillId="0" borderId="122" xfId="0" applyFont="1" applyBorder="1" applyAlignment="1">
      <alignment horizontal="center" vertical="center" shrinkToFit="1"/>
    </xf>
    <xf numFmtId="181" fontId="12" fillId="0" borderId="3" xfId="0" applyNumberFormat="1" applyFont="1" applyBorder="1" applyAlignment="1">
      <alignment vertical="center" shrinkToFit="1"/>
    </xf>
    <xf numFmtId="181" fontId="12" fillId="0" borderId="8" xfId="0" applyNumberFormat="1" applyFont="1" applyBorder="1" applyAlignment="1">
      <alignment vertical="center" shrinkToFit="1"/>
    </xf>
    <xf numFmtId="181" fontId="12" fillId="0" borderId="8" xfId="0" applyNumberFormat="1" applyFont="1" applyBorder="1" applyAlignment="1">
      <alignment horizontal="right" vertical="center" shrinkToFit="1"/>
    </xf>
    <xf numFmtId="0" fontId="12" fillId="0" borderId="1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8" xfId="0" applyFont="1" applyBorder="1" applyAlignment="1">
      <alignment vertical="center" shrinkToFit="1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51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27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122" xfId="0" applyFont="1" applyBorder="1" applyAlignment="1">
      <alignment horizontal="center" vertical="center"/>
    </xf>
    <xf numFmtId="181" fontId="12" fillId="0" borderId="5" xfId="0" applyNumberFormat="1" applyFont="1" applyBorder="1" applyAlignment="1">
      <alignment vertical="center" shrinkToFit="1"/>
    </xf>
    <xf numFmtId="0" fontId="12" fillId="0" borderId="11" xfId="0" applyFont="1" applyBorder="1" applyAlignment="1">
      <alignment horizontal="center" vertical="center" textRotation="255" shrinkToFit="1"/>
    </xf>
    <xf numFmtId="0" fontId="12" fillId="0" borderId="3" xfId="0" applyFont="1" applyBorder="1" applyAlignment="1">
      <alignment horizontal="center" vertical="center" textRotation="255" shrinkToFit="1"/>
    </xf>
    <xf numFmtId="181" fontId="12" fillId="0" borderId="1" xfId="0" applyNumberFormat="1" applyFont="1" applyBorder="1" applyAlignment="1">
      <alignment horizontal="right" vertical="center" shrinkToFit="1"/>
    </xf>
    <xf numFmtId="181" fontId="12" fillId="0" borderId="2" xfId="0" applyNumberFormat="1" applyFont="1" applyBorder="1" applyAlignment="1">
      <alignment horizontal="right" vertical="center" shrinkToFit="1"/>
    </xf>
    <xf numFmtId="181" fontId="12" fillId="0" borderId="51" xfId="0" applyNumberFormat="1" applyFont="1" applyBorder="1" applyAlignment="1">
      <alignment horizontal="right" vertical="center" shrinkToFit="1"/>
    </xf>
    <xf numFmtId="181" fontId="12" fillId="0" borderId="5" xfId="0" applyNumberFormat="1" applyFont="1" applyBorder="1" applyAlignment="1">
      <alignment horizontal="right" vertical="center" shrinkToFit="1"/>
    </xf>
    <xf numFmtId="181" fontId="12" fillId="0" borderId="3" xfId="0" applyNumberFormat="1" applyFont="1" applyBorder="1" applyAlignment="1">
      <alignment horizontal="right" vertical="center" shrinkToFit="1"/>
    </xf>
    <xf numFmtId="0" fontId="12" fillId="0" borderId="11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vertical="center" shrinkToFit="1"/>
    </xf>
    <xf numFmtId="0" fontId="12" fillId="0" borderId="3" xfId="0" applyFont="1" applyBorder="1" applyAlignment="1">
      <alignment vertical="center" shrinkToFit="1"/>
    </xf>
    <xf numFmtId="0" fontId="12" fillId="0" borderId="9" xfId="0" applyFont="1" applyBorder="1" applyAlignment="1">
      <alignment horizontal="center" vertical="center" shrinkToFit="1"/>
    </xf>
    <xf numFmtId="0" fontId="12" fillId="0" borderId="10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4" fillId="0" borderId="11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6" borderId="80" xfId="0" applyFont="1" applyFill="1" applyBorder="1" applyAlignment="1">
      <alignment vertical="center"/>
    </xf>
    <xf numFmtId="0" fontId="14" fillId="6" borderId="81" xfId="0" applyFont="1" applyFill="1" applyBorder="1" applyAlignment="1">
      <alignment vertical="center"/>
    </xf>
    <xf numFmtId="0" fontId="14" fillId="6" borderId="123" xfId="0" applyFont="1" applyFill="1" applyBorder="1" applyAlignment="1">
      <alignment vertical="center"/>
    </xf>
    <xf numFmtId="0" fontId="14" fillId="6" borderId="83" xfId="0" applyFont="1" applyFill="1" applyBorder="1" applyAlignment="1">
      <alignment vertical="center"/>
    </xf>
    <xf numFmtId="0" fontId="14" fillId="6" borderId="84" xfId="0" applyFont="1" applyFill="1" applyBorder="1" applyAlignment="1">
      <alignment vertical="center"/>
    </xf>
    <xf numFmtId="0" fontId="14" fillId="6" borderId="124" xfId="0" applyFont="1" applyFill="1" applyBorder="1" applyAlignment="1">
      <alignment vertical="center"/>
    </xf>
    <xf numFmtId="38" fontId="14" fillId="6" borderId="86" xfId="0" applyNumberFormat="1" applyFont="1" applyFill="1" applyBorder="1" applyAlignment="1">
      <alignment vertical="center" shrinkToFit="1"/>
    </xf>
    <xf numFmtId="0" fontId="14" fillId="6" borderId="81" xfId="0" applyFont="1" applyFill="1" applyBorder="1" applyAlignment="1">
      <alignment vertical="center" shrinkToFit="1"/>
    </xf>
    <xf numFmtId="0" fontId="14" fillId="6" borderId="82" xfId="0" applyFont="1" applyFill="1" applyBorder="1" applyAlignment="1">
      <alignment vertical="center" shrinkToFit="1"/>
    </xf>
    <xf numFmtId="0" fontId="14" fillId="6" borderId="87" xfId="0" applyFont="1" applyFill="1" applyBorder="1" applyAlignment="1">
      <alignment vertical="center" shrinkToFit="1"/>
    </xf>
    <xf numFmtId="0" fontId="14" fillId="6" borderId="84" xfId="0" applyFont="1" applyFill="1" applyBorder="1" applyAlignment="1">
      <alignment vertical="center" shrinkToFit="1"/>
    </xf>
    <xf numFmtId="0" fontId="14" fillId="6" borderId="85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4" fillId="0" borderId="2" xfId="0" applyFont="1" applyFill="1" applyBorder="1" applyAlignment="1">
      <alignment vertical="center" shrinkToFit="1"/>
    </xf>
    <xf numFmtId="0" fontId="14" fillId="0" borderId="51" xfId="0" applyFont="1" applyFill="1" applyBorder="1" applyAlignment="1">
      <alignment vertical="center" shrinkToFit="1"/>
    </xf>
    <xf numFmtId="0" fontId="14" fillId="0" borderId="6" xfId="0" applyFont="1" applyFill="1" applyBorder="1" applyAlignment="1">
      <alignment vertical="center" shrinkToFit="1"/>
    </xf>
    <xf numFmtId="0" fontId="14" fillId="0" borderId="7" xfId="0" applyFont="1" applyFill="1" applyBorder="1" applyAlignment="1">
      <alignment vertical="center" shrinkToFit="1"/>
    </xf>
    <xf numFmtId="0" fontId="14" fillId="0" borderId="122" xfId="0" applyFont="1" applyFill="1" applyBorder="1" applyAlignment="1">
      <alignment vertical="center" shrinkToFit="1"/>
    </xf>
    <xf numFmtId="0" fontId="14" fillId="0" borderId="9" xfId="0" applyFont="1" applyFill="1" applyBorder="1" applyAlignment="1">
      <alignment horizontal="left" vertical="center"/>
    </xf>
    <xf numFmtId="0" fontId="14" fillId="0" borderId="10" xfId="0" applyFont="1" applyFill="1" applyBorder="1" applyAlignment="1">
      <alignment horizontal="left" vertical="center"/>
    </xf>
    <xf numFmtId="0" fontId="14" fillId="0" borderId="79" xfId="0" applyFont="1" applyFill="1" applyBorder="1" applyAlignment="1">
      <alignment horizontal="left" vertical="center"/>
    </xf>
    <xf numFmtId="38" fontId="14" fillId="0" borderId="86" xfId="0" applyNumberFormat="1" applyFont="1" applyFill="1" applyBorder="1" applyAlignment="1">
      <alignment vertical="center" shrinkToFit="1"/>
    </xf>
    <xf numFmtId="0" fontId="14" fillId="0" borderId="81" xfId="0" applyFont="1" applyFill="1" applyBorder="1" applyAlignment="1">
      <alignment vertical="center" shrinkToFit="1"/>
    </xf>
    <xf numFmtId="0" fontId="14" fillId="0" borderId="82" xfId="0" applyFont="1" applyFill="1" applyBorder="1" applyAlignment="1">
      <alignment vertical="center" shrinkToFit="1"/>
    </xf>
    <xf numFmtId="0" fontId="14" fillId="0" borderId="87" xfId="0" applyFont="1" applyFill="1" applyBorder="1" applyAlignment="1">
      <alignment vertical="center" shrinkToFit="1"/>
    </xf>
    <xf numFmtId="0" fontId="14" fillId="0" borderId="84" xfId="0" applyFont="1" applyFill="1" applyBorder="1" applyAlignment="1">
      <alignment vertical="center" shrinkToFit="1"/>
    </xf>
    <xf numFmtId="0" fontId="14" fillId="0" borderId="85" xfId="0" applyFont="1" applyFill="1" applyBorder="1" applyAlignment="1">
      <alignment vertical="center" shrinkToFit="1"/>
    </xf>
    <xf numFmtId="0" fontId="14" fillId="0" borderId="100" xfId="0" applyFont="1" applyFill="1" applyBorder="1" applyAlignment="1">
      <alignment horizontal="left" vertical="center" shrinkToFit="1"/>
    </xf>
    <xf numFmtId="0" fontId="14" fillId="0" borderId="101" xfId="0" applyFont="1" applyFill="1" applyBorder="1" applyAlignment="1">
      <alignment horizontal="left" vertical="center" shrinkToFit="1"/>
    </xf>
    <xf numFmtId="0" fontId="14" fillId="0" borderId="98" xfId="0" applyFont="1" applyFill="1" applyBorder="1" applyAlignment="1">
      <alignment horizontal="left" vertical="center" shrinkToFit="1"/>
    </xf>
    <xf numFmtId="0" fontId="14" fillId="0" borderId="99" xfId="0" applyFont="1" applyFill="1" applyBorder="1" applyAlignment="1">
      <alignment horizontal="left" vertical="center" shrinkToFit="1"/>
    </xf>
    <xf numFmtId="0" fontId="14" fillId="0" borderId="109" xfId="0" applyFont="1" applyFill="1" applyBorder="1" applyAlignment="1">
      <alignment horizontal="left" vertical="center"/>
    </xf>
    <xf numFmtId="0" fontId="14" fillId="0" borderId="110" xfId="0" applyFont="1" applyFill="1" applyBorder="1" applyAlignment="1">
      <alignment horizontal="left" vertical="center"/>
    </xf>
    <xf numFmtId="0" fontId="14" fillId="0" borderId="111" xfId="0" applyFont="1" applyFill="1" applyBorder="1" applyAlignment="1">
      <alignment horizontal="left" vertical="center"/>
    </xf>
    <xf numFmtId="0" fontId="14" fillId="0" borderId="98" xfId="0" applyFont="1" applyFill="1" applyBorder="1" applyAlignment="1">
      <alignment horizontal="left" vertical="center"/>
    </xf>
    <xf numFmtId="0" fontId="14" fillId="0" borderId="99" xfId="0" applyFont="1" applyFill="1" applyBorder="1" applyAlignment="1">
      <alignment horizontal="left" vertical="center"/>
    </xf>
    <xf numFmtId="0" fontId="14" fillId="0" borderId="86" xfId="0" applyFont="1" applyFill="1" applyBorder="1" applyAlignment="1">
      <alignment horizontal="left" vertical="center"/>
    </xf>
    <xf numFmtId="0" fontId="14" fillId="0" borderId="102" xfId="0" applyFont="1" applyFill="1" applyBorder="1" applyAlignment="1">
      <alignment horizontal="center" vertical="center"/>
    </xf>
    <xf numFmtId="0" fontId="14" fillId="0" borderId="103" xfId="0" applyFont="1" applyFill="1" applyBorder="1" applyAlignment="1">
      <alignment horizontal="center" vertical="center"/>
    </xf>
    <xf numFmtId="0" fontId="14" fillId="0" borderId="104" xfId="0" applyFont="1" applyFill="1" applyBorder="1" applyAlignment="1">
      <alignment horizontal="center" vertical="center"/>
    </xf>
    <xf numFmtId="0" fontId="14" fillId="0" borderId="105" xfId="0" applyFont="1" applyFill="1" applyBorder="1" applyAlignment="1">
      <alignment horizontal="center" vertical="center"/>
    </xf>
    <xf numFmtId="0" fontId="14" fillId="0" borderId="94" xfId="0" applyFont="1" applyFill="1" applyBorder="1" applyAlignment="1">
      <alignment horizontal="center" vertical="center"/>
    </xf>
    <xf numFmtId="0" fontId="14" fillId="0" borderId="93" xfId="0" applyFont="1" applyFill="1" applyBorder="1" applyAlignment="1">
      <alignment horizontal="center" vertical="center"/>
    </xf>
    <xf numFmtId="38" fontId="14" fillId="0" borderId="106" xfId="0" applyNumberFormat="1" applyFont="1" applyFill="1" applyBorder="1" applyAlignment="1">
      <alignment horizontal="right" vertical="center" shrinkToFit="1"/>
    </xf>
    <xf numFmtId="0" fontId="14" fillId="0" borderId="107" xfId="0" applyFont="1" applyFill="1" applyBorder="1" applyAlignment="1">
      <alignment horizontal="right" vertical="center" shrinkToFit="1"/>
    </xf>
    <xf numFmtId="0" fontId="14" fillId="0" borderId="108" xfId="0" applyFont="1" applyFill="1" applyBorder="1" applyAlignment="1">
      <alignment horizontal="right" vertical="center" shrinkToFit="1"/>
    </xf>
    <xf numFmtId="0" fontId="14" fillId="0" borderId="95" xfId="0" applyFont="1" applyFill="1" applyBorder="1" applyAlignment="1">
      <alignment horizontal="right" vertical="center" shrinkToFit="1"/>
    </xf>
    <xf numFmtId="0" fontId="14" fillId="0" borderId="9" xfId="0" applyFont="1" applyFill="1" applyBorder="1" applyAlignment="1">
      <alignment horizontal="left" vertical="center" shrinkToFit="1"/>
    </xf>
    <xf numFmtId="0" fontId="14" fillId="0" borderId="10" xfId="0" applyFont="1" applyFill="1" applyBorder="1" applyAlignment="1">
      <alignment horizontal="left" vertical="center" shrinkToFit="1"/>
    </xf>
    <xf numFmtId="0" fontId="14" fillId="0" borderId="79" xfId="0" applyFont="1" applyFill="1" applyBorder="1" applyAlignment="1">
      <alignment horizontal="left" vertical="center" shrinkToFit="1"/>
    </xf>
    <xf numFmtId="38" fontId="14" fillId="7" borderId="96" xfId="0" applyNumberFormat="1" applyFont="1" applyFill="1" applyBorder="1" applyAlignment="1">
      <alignment horizontal="right" vertical="center" shrinkToFit="1"/>
    </xf>
    <xf numFmtId="0" fontId="14" fillId="7" borderId="96" xfId="0" applyFont="1" applyFill="1" applyBorder="1" applyAlignment="1">
      <alignment horizontal="right" vertical="center" shrinkToFit="1"/>
    </xf>
    <xf numFmtId="0" fontId="14" fillId="7" borderId="97" xfId="0" applyFont="1" applyFill="1" applyBorder="1" applyAlignment="1">
      <alignment horizontal="right" vertical="center" shrinkToFit="1"/>
    </xf>
    <xf numFmtId="0" fontId="14" fillId="7" borderId="116" xfId="0" applyFont="1" applyFill="1" applyBorder="1" applyAlignment="1">
      <alignment horizontal="center" vertical="center" shrinkToFit="1"/>
    </xf>
    <xf numFmtId="0" fontId="14" fillId="7" borderId="125" xfId="0" applyFont="1" applyFill="1" applyBorder="1" applyAlignment="1">
      <alignment horizontal="center" vertical="center" shrinkToFit="1"/>
    </xf>
    <xf numFmtId="0" fontId="14" fillId="7" borderId="80" xfId="0" applyFont="1" applyFill="1" applyBorder="1" applyAlignment="1">
      <alignment horizontal="left" vertical="center" shrinkToFit="1"/>
    </xf>
    <xf numFmtId="0" fontId="14" fillId="7" borderId="81" xfId="0" applyFont="1" applyFill="1" applyBorder="1" applyAlignment="1">
      <alignment horizontal="left" vertical="center" shrinkToFit="1"/>
    </xf>
    <xf numFmtId="0" fontId="14" fillId="7" borderId="83" xfId="0" applyFont="1" applyFill="1" applyBorder="1" applyAlignment="1">
      <alignment horizontal="center" vertical="center" shrinkToFit="1"/>
    </xf>
    <xf numFmtId="0" fontId="14" fillId="7" borderId="84" xfId="0" applyFont="1" applyFill="1" applyBorder="1" applyAlignment="1">
      <alignment horizontal="center" vertical="center" shrinkToFit="1"/>
    </xf>
    <xf numFmtId="38" fontId="14" fillId="7" borderId="86" xfId="0" applyNumberFormat="1" applyFont="1" applyFill="1" applyBorder="1" applyAlignment="1">
      <alignment vertical="center" shrinkToFit="1"/>
    </xf>
    <xf numFmtId="0" fontId="14" fillId="7" borderId="81" xfId="0" applyFont="1" applyFill="1" applyBorder="1" applyAlignment="1">
      <alignment vertical="center" shrinkToFit="1"/>
    </xf>
    <xf numFmtId="0" fontId="14" fillId="7" borderId="82" xfId="0" applyFont="1" applyFill="1" applyBorder="1" applyAlignment="1">
      <alignment vertical="center" shrinkToFit="1"/>
    </xf>
    <xf numFmtId="0" fontId="14" fillId="7" borderId="87" xfId="0" applyFont="1" applyFill="1" applyBorder="1" applyAlignment="1">
      <alignment vertical="center" shrinkToFit="1"/>
    </xf>
    <xf numFmtId="0" fontId="14" fillId="7" borderId="84" xfId="0" applyFont="1" applyFill="1" applyBorder="1" applyAlignment="1">
      <alignment vertical="center" shrinkToFit="1"/>
    </xf>
    <xf numFmtId="0" fontId="14" fillId="7" borderId="85" xfId="0" applyFont="1" applyFill="1" applyBorder="1" applyAlignment="1">
      <alignment vertical="center" shrinkToFit="1"/>
    </xf>
    <xf numFmtId="0" fontId="14" fillId="7" borderId="80" xfId="0" applyFont="1" applyFill="1" applyBorder="1" applyAlignment="1">
      <alignment horizontal="left" vertical="center"/>
    </xf>
    <xf numFmtId="0" fontId="14" fillId="7" borderId="81" xfId="0" applyFont="1" applyFill="1" applyBorder="1" applyAlignment="1">
      <alignment horizontal="left" vertical="center"/>
    </xf>
    <xf numFmtId="0" fontId="14" fillId="7" borderId="82" xfId="0" applyFont="1" applyFill="1" applyBorder="1" applyAlignment="1">
      <alignment horizontal="left" vertical="center"/>
    </xf>
    <xf numFmtId="0" fontId="14" fillId="7" borderId="90" xfId="0" applyFont="1" applyFill="1" applyBorder="1" applyAlignment="1">
      <alignment horizontal="center" vertical="center"/>
    </xf>
    <xf numFmtId="0" fontId="14" fillId="7" borderId="91" xfId="0" applyFont="1" applyFill="1" applyBorder="1" applyAlignment="1">
      <alignment horizontal="center" vertical="center"/>
    </xf>
    <xf numFmtId="0" fontId="14" fillId="0" borderId="96" xfId="0" applyFont="1" applyFill="1" applyBorder="1" applyAlignment="1">
      <alignment horizontal="left" vertical="center" shrinkToFit="1"/>
    </xf>
    <xf numFmtId="0" fontId="14" fillId="0" borderId="94" xfId="0" applyFont="1" applyFill="1" applyBorder="1" applyAlignment="1">
      <alignment horizontal="left" vertical="center" shrinkToFit="1"/>
    </xf>
    <xf numFmtId="38" fontId="14" fillId="7" borderId="88" xfId="0" applyNumberFormat="1" applyFont="1" applyFill="1" applyBorder="1" applyAlignment="1">
      <alignment horizontal="right" vertical="center" shrinkToFit="1"/>
    </xf>
    <xf numFmtId="0" fontId="14" fillId="7" borderId="0" xfId="0" applyFont="1" applyFill="1" applyBorder="1" applyAlignment="1">
      <alignment horizontal="right" vertical="center" shrinkToFit="1"/>
    </xf>
    <xf numFmtId="38" fontId="14" fillId="0" borderId="94" xfId="0" applyNumberFormat="1" applyFont="1" applyFill="1" applyBorder="1" applyAlignment="1">
      <alignment horizontal="right" vertical="center" shrinkToFit="1"/>
    </xf>
    <xf numFmtId="0" fontId="14" fillId="0" borderId="94" xfId="0" applyFont="1" applyFill="1" applyBorder="1" applyAlignment="1">
      <alignment horizontal="right" vertical="center" shrinkToFit="1"/>
    </xf>
    <xf numFmtId="0" fontId="14" fillId="0" borderId="93" xfId="0" applyFont="1" applyFill="1" applyBorder="1" applyAlignment="1">
      <alignment horizontal="right" vertical="center" shrinkToFit="1"/>
    </xf>
    <xf numFmtId="0" fontId="14" fillId="8" borderId="80" xfId="0" applyFont="1" applyFill="1" applyBorder="1" applyAlignment="1">
      <alignment horizontal="left" vertical="center"/>
    </xf>
    <xf numFmtId="0" fontId="14" fillId="8" borderId="81" xfId="0" applyFont="1" applyFill="1" applyBorder="1" applyAlignment="1">
      <alignment horizontal="left" vertical="center"/>
    </xf>
    <xf numFmtId="38" fontId="14" fillId="8" borderId="86" xfId="0" applyNumberFormat="1" applyFont="1" applyFill="1" applyBorder="1" applyAlignment="1">
      <alignment vertical="center" shrinkToFit="1"/>
    </xf>
    <xf numFmtId="0" fontId="14" fillId="8" borderId="81" xfId="0" applyFont="1" applyFill="1" applyBorder="1" applyAlignment="1">
      <alignment vertical="center" shrinkToFit="1"/>
    </xf>
    <xf numFmtId="0" fontId="14" fillId="8" borderId="82" xfId="0" applyFont="1" applyFill="1" applyBorder="1" applyAlignment="1">
      <alignment vertical="center" shrinkToFit="1"/>
    </xf>
    <xf numFmtId="0" fontId="14" fillId="8" borderId="87" xfId="0" applyFont="1" applyFill="1" applyBorder="1" applyAlignment="1">
      <alignment vertical="center" shrinkToFit="1"/>
    </xf>
    <xf numFmtId="0" fontId="14" fillId="8" borderId="84" xfId="0" applyFont="1" applyFill="1" applyBorder="1" applyAlignment="1">
      <alignment vertical="center" shrinkToFit="1"/>
    </xf>
    <xf numFmtId="0" fontId="14" fillId="8" borderId="85" xfId="0" applyFont="1" applyFill="1" applyBorder="1" applyAlignment="1">
      <alignment vertical="center" shrinkToFit="1"/>
    </xf>
    <xf numFmtId="0" fontId="14" fillId="8" borderId="83" xfId="0" applyFont="1" applyFill="1" applyBorder="1" applyAlignment="1">
      <alignment horizontal="left" vertical="center" shrinkToFit="1"/>
    </xf>
    <xf numFmtId="0" fontId="14" fillId="8" borderId="84" xfId="0" applyFont="1" applyFill="1" applyBorder="1" applyAlignment="1">
      <alignment horizontal="left" vertical="center" shrinkToFit="1"/>
    </xf>
    <xf numFmtId="0" fontId="14" fillId="8" borderId="88" xfId="0" applyFont="1" applyFill="1" applyBorder="1" applyAlignment="1">
      <alignment horizontal="left" vertical="center" shrinkToFit="1"/>
    </xf>
    <xf numFmtId="0" fontId="14" fillId="8" borderId="0" xfId="0" applyFont="1" applyFill="1" applyBorder="1" applyAlignment="1">
      <alignment horizontal="left" vertical="center" shrinkToFit="1"/>
    </xf>
    <xf numFmtId="0" fontId="14" fillId="8" borderId="80" xfId="0" applyFont="1" applyFill="1" applyBorder="1" applyAlignment="1">
      <alignment horizontal="left" vertical="center" shrinkToFit="1"/>
    </xf>
    <xf numFmtId="0" fontId="14" fillId="8" borderId="81" xfId="0" applyFont="1" applyFill="1" applyBorder="1" applyAlignment="1">
      <alignment horizontal="left" vertical="center" shrinkToFit="1"/>
    </xf>
    <xf numFmtId="0" fontId="14" fillId="0" borderId="83" xfId="0" applyFont="1" applyFill="1" applyBorder="1" applyAlignment="1">
      <alignment horizontal="left" vertical="center"/>
    </xf>
    <xf numFmtId="0" fontId="14" fillId="0" borderId="84" xfId="0" applyFont="1" applyFill="1" applyBorder="1" applyAlignment="1">
      <alignment horizontal="left" vertical="center"/>
    </xf>
    <xf numFmtId="0" fontId="14" fillId="0" borderId="80" xfId="0" applyFont="1" applyFill="1" applyBorder="1" applyAlignment="1">
      <alignment horizontal="left" vertical="center"/>
    </xf>
    <xf numFmtId="0" fontId="14" fillId="0" borderId="81" xfId="0" applyFont="1" applyFill="1" applyBorder="1" applyAlignment="1">
      <alignment horizontal="left" vertical="center"/>
    </xf>
    <xf numFmtId="38" fontId="14" fillId="8" borderId="112" xfId="0" applyNumberFormat="1" applyFont="1" applyFill="1" applyBorder="1" applyAlignment="1">
      <alignment vertical="center" shrinkToFit="1"/>
    </xf>
    <xf numFmtId="0" fontId="14" fillId="8" borderId="0" xfId="0" applyFont="1" applyFill="1" applyBorder="1" applyAlignment="1">
      <alignment vertical="center" shrinkToFit="1"/>
    </xf>
    <xf numFmtId="0" fontId="14" fillId="8" borderId="89" xfId="0" applyFont="1" applyFill="1" applyBorder="1" applyAlignment="1">
      <alignment vertical="center" shrinkToFit="1"/>
    </xf>
    <xf numFmtId="0" fontId="14" fillId="0" borderId="80" xfId="0" applyFont="1" applyFill="1" applyBorder="1" applyAlignment="1">
      <alignment horizontal="center" vertical="center"/>
    </xf>
    <xf numFmtId="0" fontId="14" fillId="0" borderId="81" xfId="0" applyFont="1" applyFill="1" applyBorder="1" applyAlignment="1">
      <alignment horizontal="center" vertical="center"/>
    </xf>
    <xf numFmtId="0" fontId="14" fillId="0" borderId="95" xfId="0" applyFont="1" applyFill="1" applyBorder="1" applyAlignment="1">
      <alignment horizontal="left" vertical="center"/>
    </xf>
    <xf numFmtId="0" fontId="14" fillId="0" borderId="116" xfId="0" applyFont="1" applyFill="1" applyBorder="1" applyAlignment="1">
      <alignment horizontal="left" vertical="center"/>
    </xf>
    <xf numFmtId="0" fontId="14" fillId="0" borderId="113" xfId="0" applyFont="1" applyFill="1" applyBorder="1" applyAlignment="1">
      <alignment horizontal="left" vertical="center"/>
    </xf>
    <xf numFmtId="0" fontId="14" fillId="0" borderId="114" xfId="0" applyFont="1" applyFill="1" applyBorder="1" applyAlignment="1">
      <alignment horizontal="left" vertical="center"/>
    </xf>
    <xf numFmtId="38" fontId="14" fillId="0" borderId="113" xfId="0" applyNumberFormat="1" applyFont="1" applyFill="1" applyBorder="1" applyAlignment="1">
      <alignment vertical="center" shrinkToFit="1"/>
    </xf>
    <xf numFmtId="0" fontId="14" fillId="0" borderId="114" xfId="0" applyFont="1" applyFill="1" applyBorder="1" applyAlignment="1">
      <alignment vertical="center" shrinkToFit="1"/>
    </xf>
    <xf numFmtId="0" fontId="14" fillId="0" borderId="115" xfId="0" applyFont="1" applyFill="1" applyBorder="1" applyAlignment="1">
      <alignment vertical="center" shrinkToFit="1"/>
    </xf>
    <xf numFmtId="38" fontId="14" fillId="0" borderId="95" xfId="0" applyNumberFormat="1" applyFont="1" applyFill="1" applyBorder="1" applyAlignment="1">
      <alignment vertical="center" shrinkToFit="1"/>
    </xf>
    <xf numFmtId="0" fontId="14" fillId="0" borderId="116" xfId="0" applyFont="1" applyFill="1" applyBorder="1" applyAlignment="1">
      <alignment vertical="center" shrinkToFit="1"/>
    </xf>
    <xf numFmtId="0" fontId="14" fillId="0" borderId="117" xfId="0" applyFont="1" applyFill="1" applyBorder="1" applyAlignment="1">
      <alignment vertical="center" shrinkToFit="1"/>
    </xf>
    <xf numFmtId="182" fontId="14" fillId="0" borderId="0" xfId="0" applyNumberFormat="1" applyFont="1" applyFill="1" applyAlignment="1">
      <alignment horizontal="center" vertical="center" shrinkToFit="1"/>
    </xf>
    <xf numFmtId="0" fontId="14" fillId="8" borderId="83" xfId="0" applyFont="1" applyFill="1" applyBorder="1" applyAlignment="1">
      <alignment horizontal="left" vertical="center"/>
    </xf>
    <xf numFmtId="0" fontId="14" fillId="8" borderId="84" xfId="0" applyFont="1" applyFill="1" applyBorder="1" applyAlignment="1">
      <alignment horizontal="left" vertical="center"/>
    </xf>
    <xf numFmtId="38" fontId="14" fillId="9" borderId="86" xfId="0" applyNumberFormat="1" applyFont="1" applyFill="1" applyBorder="1" applyAlignment="1">
      <alignment horizontal="right" vertical="center" shrinkToFit="1"/>
    </xf>
    <xf numFmtId="0" fontId="14" fillId="9" borderId="81" xfId="0" applyFont="1" applyFill="1" applyBorder="1" applyAlignment="1">
      <alignment horizontal="right" vertical="center" shrinkToFit="1"/>
    </xf>
    <xf numFmtId="0" fontId="14" fillId="9" borderId="82" xfId="0" applyFont="1" applyFill="1" applyBorder="1" applyAlignment="1">
      <alignment horizontal="right" vertical="center" shrinkToFit="1"/>
    </xf>
    <xf numFmtId="0" fontId="14" fillId="9" borderId="112" xfId="0" applyFont="1" applyFill="1" applyBorder="1" applyAlignment="1">
      <alignment horizontal="right" vertical="center" shrinkToFit="1"/>
    </xf>
    <xf numFmtId="0" fontId="14" fillId="9" borderId="0" xfId="0" applyFont="1" applyFill="1" applyBorder="1" applyAlignment="1">
      <alignment horizontal="right" vertical="center" shrinkToFit="1"/>
    </xf>
    <xf numFmtId="0" fontId="14" fillId="9" borderId="89" xfId="0" applyFont="1" applyFill="1" applyBorder="1" applyAlignment="1">
      <alignment horizontal="right" vertical="center" shrinkToFit="1"/>
    </xf>
    <xf numFmtId="0" fontId="14" fillId="9" borderId="83" xfId="0" applyFont="1" applyFill="1" applyBorder="1" applyAlignment="1">
      <alignment horizontal="left" vertical="center" shrinkToFit="1"/>
    </xf>
    <xf numFmtId="0" fontId="14" fillId="9" borderId="84" xfId="0" applyFont="1" applyFill="1" applyBorder="1" applyAlignment="1">
      <alignment horizontal="left" vertical="center" shrinkToFit="1"/>
    </xf>
    <xf numFmtId="0" fontId="14" fillId="9" borderId="80" xfId="0" applyFont="1" applyFill="1" applyBorder="1" applyAlignment="1">
      <alignment horizontal="left" vertical="center" shrinkToFit="1"/>
    </xf>
    <xf numFmtId="0" fontId="14" fillId="9" borderId="81" xfId="0" applyFont="1" applyFill="1" applyBorder="1" applyAlignment="1">
      <alignment horizontal="left" vertical="center" shrinkToFit="1"/>
    </xf>
    <xf numFmtId="0" fontId="14" fillId="9" borderId="88" xfId="0" applyFont="1" applyFill="1" applyBorder="1" applyAlignment="1">
      <alignment horizontal="left" vertical="center" shrinkToFit="1"/>
    </xf>
    <xf numFmtId="0" fontId="14" fillId="9" borderId="0" xfId="0" applyFont="1" applyFill="1" applyBorder="1" applyAlignment="1">
      <alignment horizontal="left" vertical="center" shrinkToFit="1"/>
    </xf>
    <xf numFmtId="38" fontId="12" fillId="0" borderId="9" xfId="1" applyFont="1" applyBorder="1" applyAlignment="1">
      <alignment horizontal="right" vertical="center" shrinkToFit="1"/>
    </xf>
    <xf numFmtId="38" fontId="12" fillId="0" borderId="10" xfId="1" applyFont="1" applyBorder="1" applyAlignment="1">
      <alignment horizontal="right" vertical="center" shrinkToFit="1"/>
    </xf>
    <xf numFmtId="38" fontId="12" fillId="0" borderId="79" xfId="1" applyFont="1" applyBorder="1" applyAlignment="1">
      <alignment horizontal="right" vertical="center" shrinkToFit="1"/>
    </xf>
    <xf numFmtId="0" fontId="14" fillId="0" borderId="119" xfId="0" applyFont="1" applyFill="1" applyBorder="1" applyAlignment="1">
      <alignment horizontal="center" vertical="center"/>
    </xf>
    <xf numFmtId="0" fontId="14" fillId="0" borderId="120" xfId="0" applyFont="1" applyFill="1" applyBorder="1" applyAlignment="1">
      <alignment horizontal="center" vertical="center"/>
    </xf>
    <xf numFmtId="0" fontId="14" fillId="0" borderId="121" xfId="0" applyFont="1" applyFill="1" applyBorder="1" applyAlignment="1">
      <alignment horizontal="center" vertical="center"/>
    </xf>
    <xf numFmtId="38" fontId="14" fillId="0" borderId="118" xfId="0" applyNumberFormat="1" applyFont="1" applyFill="1" applyBorder="1" applyAlignment="1">
      <alignment vertical="center" shrinkToFit="1"/>
    </xf>
    <xf numFmtId="0" fontId="14" fillId="9" borderId="83" xfId="0" applyFont="1" applyFill="1" applyBorder="1" applyAlignment="1">
      <alignment horizontal="left" vertical="center"/>
    </xf>
    <xf numFmtId="0" fontId="14" fillId="9" borderId="84" xfId="0" applyFont="1" applyFill="1" applyBorder="1" applyAlignment="1">
      <alignment horizontal="left" vertical="center"/>
    </xf>
    <xf numFmtId="0" fontId="14" fillId="9" borderId="80" xfId="0" applyFont="1" applyFill="1" applyBorder="1" applyAlignment="1">
      <alignment horizontal="left" vertical="center"/>
    </xf>
    <xf numFmtId="0" fontId="14" fillId="9" borderId="81" xfId="0" applyFont="1" applyFill="1" applyBorder="1" applyAlignment="1">
      <alignment horizontal="left" vertical="center"/>
    </xf>
    <xf numFmtId="38" fontId="14" fillId="9" borderId="86" xfId="0" applyNumberFormat="1" applyFont="1" applyFill="1" applyBorder="1" applyAlignment="1">
      <alignment vertical="center" shrinkToFit="1"/>
    </xf>
    <xf numFmtId="0" fontId="14" fillId="9" borderId="81" xfId="0" applyFont="1" applyFill="1" applyBorder="1" applyAlignment="1">
      <alignment vertical="center" shrinkToFit="1"/>
    </xf>
    <xf numFmtId="0" fontId="14" fillId="9" borderId="82" xfId="0" applyFont="1" applyFill="1" applyBorder="1" applyAlignment="1">
      <alignment vertical="center" shrinkToFit="1"/>
    </xf>
    <xf numFmtId="0" fontId="14" fillId="9" borderId="87" xfId="0" applyFont="1" applyFill="1" applyBorder="1" applyAlignment="1">
      <alignment vertical="center" shrinkToFit="1"/>
    </xf>
    <xf numFmtId="0" fontId="14" fillId="9" borderId="84" xfId="0" applyFont="1" applyFill="1" applyBorder="1" applyAlignment="1">
      <alignment vertical="center" shrinkToFit="1"/>
    </xf>
    <xf numFmtId="0" fontId="14" fillId="9" borderId="85" xfId="0" applyFont="1" applyFill="1" applyBorder="1" applyAlignment="1">
      <alignment vertical="center" shrinkToFit="1"/>
    </xf>
    <xf numFmtId="0" fontId="14" fillId="9" borderId="87" xfId="0" applyFont="1" applyFill="1" applyBorder="1" applyAlignment="1">
      <alignment horizontal="right" vertical="center" shrinkToFit="1"/>
    </xf>
    <xf numFmtId="0" fontId="14" fillId="9" borderId="84" xfId="0" applyFont="1" applyFill="1" applyBorder="1" applyAlignment="1">
      <alignment horizontal="right" vertical="center" shrinkToFit="1"/>
    </xf>
    <xf numFmtId="0" fontId="14" fillId="9" borderId="85" xfId="0" applyFont="1" applyFill="1" applyBorder="1" applyAlignment="1">
      <alignment horizontal="right" vertical="center" shrinkToFit="1"/>
    </xf>
    <xf numFmtId="38" fontId="12" fillId="9" borderId="9" xfId="1" applyFont="1" applyFill="1" applyBorder="1" applyAlignment="1">
      <alignment horizontal="right" vertical="center" shrinkToFit="1"/>
    </xf>
    <xf numFmtId="38" fontId="12" fillId="9" borderId="10" xfId="1" applyFont="1" applyFill="1" applyBorder="1" applyAlignment="1">
      <alignment horizontal="right" vertical="center" shrinkToFit="1"/>
    </xf>
    <xf numFmtId="38" fontId="12" fillId="9" borderId="79" xfId="1" applyFont="1" applyFill="1" applyBorder="1" applyAlignment="1">
      <alignment horizontal="right" vertical="center" shrinkToFit="1"/>
    </xf>
    <xf numFmtId="0" fontId="12" fillId="6" borderId="1" xfId="0" applyFont="1" applyFill="1" applyBorder="1" applyAlignment="1">
      <alignment horizontal="center" vertical="center" shrinkToFit="1"/>
    </xf>
    <xf numFmtId="0" fontId="12" fillId="6" borderId="2" xfId="0" applyFont="1" applyFill="1" applyBorder="1" applyAlignment="1">
      <alignment horizontal="center" vertical="center" shrinkToFit="1"/>
    </xf>
    <xf numFmtId="0" fontId="12" fillId="6" borderId="51" xfId="0" applyFont="1" applyFill="1" applyBorder="1" applyAlignment="1">
      <alignment horizontal="center" vertical="center" shrinkToFit="1"/>
    </xf>
    <xf numFmtId="0" fontId="12" fillId="6" borderId="6" xfId="0" applyFont="1" applyFill="1" applyBorder="1" applyAlignment="1">
      <alignment horizontal="center" vertical="center" shrinkToFit="1"/>
    </xf>
    <xf numFmtId="0" fontId="12" fillId="6" borderId="7" xfId="0" applyFont="1" applyFill="1" applyBorder="1" applyAlignment="1">
      <alignment horizontal="center" vertical="center" shrinkToFit="1"/>
    </xf>
    <xf numFmtId="0" fontId="12" fillId="6" borderId="122" xfId="0" applyFont="1" applyFill="1" applyBorder="1" applyAlignment="1">
      <alignment horizontal="center" vertical="center" shrinkToFit="1"/>
    </xf>
    <xf numFmtId="0" fontId="12" fillId="7" borderId="9" xfId="0" applyFont="1" applyFill="1" applyBorder="1" applyAlignment="1">
      <alignment horizontal="center" vertical="center" shrinkToFit="1"/>
    </xf>
    <xf numFmtId="0" fontId="12" fillId="7" borderId="10" xfId="0" applyFont="1" applyFill="1" applyBorder="1" applyAlignment="1">
      <alignment horizontal="center" vertical="center" shrinkToFit="1"/>
    </xf>
    <xf numFmtId="0" fontId="12" fillId="7" borderId="79" xfId="0" applyFont="1" applyFill="1" applyBorder="1" applyAlignment="1">
      <alignment horizontal="center" vertical="center" shrinkToFit="1"/>
    </xf>
    <xf numFmtId="0" fontId="12" fillId="8" borderId="9" xfId="0" applyFont="1" applyFill="1" applyBorder="1" applyAlignment="1">
      <alignment horizontal="center" vertical="center" shrinkToFit="1"/>
    </xf>
    <xf numFmtId="0" fontId="12" fillId="8" borderId="10" xfId="0" applyFont="1" applyFill="1" applyBorder="1" applyAlignment="1">
      <alignment horizontal="center" vertical="center" shrinkToFit="1"/>
    </xf>
    <xf numFmtId="0" fontId="12" fillId="8" borderId="79" xfId="0" applyFont="1" applyFill="1" applyBorder="1" applyAlignment="1">
      <alignment horizontal="center" vertical="center" shrinkToFit="1"/>
    </xf>
    <xf numFmtId="0" fontId="12" fillId="9" borderId="9" xfId="0" applyFont="1" applyFill="1" applyBorder="1" applyAlignment="1">
      <alignment horizontal="center" vertical="center" shrinkToFit="1"/>
    </xf>
    <xf numFmtId="0" fontId="12" fillId="9" borderId="10" xfId="0" applyFont="1" applyFill="1" applyBorder="1" applyAlignment="1">
      <alignment horizontal="center" vertical="center" shrinkToFit="1"/>
    </xf>
    <xf numFmtId="0" fontId="12" fillId="9" borderId="79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/>
    </xf>
    <xf numFmtId="0" fontId="12" fillId="0" borderId="9" xfId="0" applyFont="1" applyBorder="1" applyAlignment="1">
      <alignment horizontal="left" vertical="center" shrinkToFit="1"/>
    </xf>
    <xf numFmtId="0" fontId="12" fillId="0" borderId="10" xfId="0" applyFont="1" applyBorder="1" applyAlignment="1">
      <alignment horizontal="left" vertical="center" shrinkToFit="1"/>
    </xf>
    <xf numFmtId="38" fontId="12" fillId="0" borderId="168" xfId="1" applyFont="1" applyBorder="1" applyAlignment="1">
      <alignment horizontal="right" vertical="center" shrinkToFit="1"/>
    </xf>
    <xf numFmtId="38" fontId="12" fillId="0" borderId="169" xfId="1" applyFont="1" applyBorder="1" applyAlignment="1">
      <alignment horizontal="right" vertical="center" shrinkToFit="1"/>
    </xf>
    <xf numFmtId="38" fontId="12" fillId="0" borderId="170" xfId="1" applyFont="1" applyBorder="1" applyAlignment="1">
      <alignment horizontal="right" vertical="center" shrinkToFit="1"/>
    </xf>
    <xf numFmtId="38" fontId="12" fillId="7" borderId="9" xfId="1" applyFont="1" applyFill="1" applyBorder="1" applyAlignment="1">
      <alignment horizontal="right" vertical="center" shrinkToFit="1"/>
    </xf>
    <xf numFmtId="38" fontId="12" fillId="7" borderId="10" xfId="1" applyFont="1" applyFill="1" applyBorder="1" applyAlignment="1">
      <alignment horizontal="right" vertical="center" shrinkToFit="1"/>
    </xf>
    <xf numFmtId="38" fontId="12" fillId="7" borderId="79" xfId="1" applyFont="1" applyFill="1" applyBorder="1" applyAlignment="1">
      <alignment horizontal="right" vertical="center" shrinkToFit="1"/>
    </xf>
    <xf numFmtId="38" fontId="12" fillId="8" borderId="9" xfId="1" applyFont="1" applyFill="1" applyBorder="1" applyAlignment="1">
      <alignment horizontal="right" vertical="center" shrinkToFit="1"/>
    </xf>
    <xf numFmtId="38" fontId="12" fillId="8" borderId="10" xfId="1" applyFont="1" applyFill="1" applyBorder="1" applyAlignment="1">
      <alignment horizontal="right" vertical="center" shrinkToFit="1"/>
    </xf>
    <xf numFmtId="38" fontId="12" fillId="8" borderId="79" xfId="1" applyFont="1" applyFill="1" applyBorder="1" applyAlignment="1">
      <alignment horizontal="right" vertical="center" shrinkToFit="1"/>
    </xf>
    <xf numFmtId="0" fontId="12" fillId="0" borderId="1" xfId="0" applyFont="1" applyBorder="1" applyAlignment="1">
      <alignment horizontal="left" vertical="center" shrinkToFit="1"/>
    </xf>
    <xf numFmtId="0" fontId="12" fillId="0" borderId="2" xfId="0" applyFont="1" applyBorder="1" applyAlignment="1">
      <alignment horizontal="left" vertical="center" shrinkToFit="1"/>
    </xf>
    <xf numFmtId="0" fontId="12" fillId="0" borderId="51" xfId="0" applyFont="1" applyBorder="1" applyAlignment="1">
      <alignment horizontal="left" vertical="center" shrinkToFit="1"/>
    </xf>
    <xf numFmtId="38" fontId="12" fillId="6" borderId="9" xfId="1" applyFont="1" applyFill="1" applyBorder="1" applyAlignment="1">
      <alignment horizontal="right" vertical="center" shrinkToFit="1"/>
    </xf>
    <xf numFmtId="38" fontId="12" fillId="6" borderId="10" xfId="1" applyFont="1" applyFill="1" applyBorder="1" applyAlignment="1">
      <alignment horizontal="right" vertical="center" shrinkToFit="1"/>
    </xf>
    <xf numFmtId="38" fontId="12" fillId="6" borderId="79" xfId="1" applyFont="1" applyFill="1" applyBorder="1" applyAlignment="1">
      <alignment horizontal="right" vertical="center" shrinkToFit="1"/>
    </xf>
    <xf numFmtId="0" fontId="37" fillId="0" borderId="0" xfId="0" applyFont="1" applyFill="1" applyAlignment="1">
      <alignment horizontal="center" vertical="center"/>
    </xf>
    <xf numFmtId="0" fontId="37" fillId="0" borderId="172" xfId="0" applyFont="1" applyFill="1" applyBorder="1" applyAlignment="1">
      <alignment horizontal="center" vertical="center"/>
    </xf>
    <xf numFmtId="0" fontId="14" fillId="0" borderId="65" xfId="0" applyFont="1" applyFill="1" applyBorder="1" applyAlignment="1">
      <alignment horizontal="center" vertical="center" shrinkToFit="1"/>
    </xf>
    <xf numFmtId="0" fontId="14" fillId="0" borderId="66" xfId="0" applyFont="1" applyFill="1" applyBorder="1" applyAlignment="1">
      <alignment horizontal="center" vertical="center" shrinkToFit="1"/>
    </xf>
    <xf numFmtId="0" fontId="14" fillId="0" borderId="67" xfId="0" applyFont="1" applyFill="1" applyBorder="1" applyAlignment="1">
      <alignment horizontal="center" vertical="center" shrinkToFit="1"/>
    </xf>
    <xf numFmtId="0" fontId="17" fillId="3" borderId="52" xfId="0" applyFont="1" applyFill="1" applyBorder="1" applyAlignment="1">
      <alignment horizontal="center" vertical="center" shrinkToFit="1"/>
    </xf>
    <xf numFmtId="0" fontId="17" fillId="3" borderId="53" xfId="0" applyFont="1" applyFill="1" applyBorder="1" applyAlignment="1">
      <alignment horizontal="center" vertical="center" shrinkToFit="1"/>
    </xf>
    <xf numFmtId="0" fontId="17" fillId="3" borderId="54" xfId="0" applyFont="1" applyFill="1" applyBorder="1" applyAlignment="1">
      <alignment horizontal="center" vertical="center" shrinkToFit="1"/>
    </xf>
    <xf numFmtId="0" fontId="14" fillId="0" borderId="76" xfId="0" applyFont="1" applyFill="1" applyBorder="1" applyAlignment="1">
      <alignment horizontal="center" vertical="center" shrinkToFit="1"/>
    </xf>
    <xf numFmtId="0" fontId="14" fillId="0" borderId="68" xfId="0" applyFont="1" applyFill="1" applyBorder="1" applyAlignment="1">
      <alignment horizontal="center" vertical="center" shrinkToFit="1"/>
    </xf>
    <xf numFmtId="0" fontId="14" fillId="0" borderId="73" xfId="0" applyFont="1" applyFill="1" applyBorder="1" applyAlignment="1">
      <alignment horizontal="center" vertical="center" shrinkToFit="1"/>
    </xf>
    <xf numFmtId="0" fontId="14" fillId="0" borderId="74" xfId="0" applyFont="1" applyFill="1" applyBorder="1" applyAlignment="1">
      <alignment horizontal="center" vertical="center" shrinkToFit="1"/>
    </xf>
    <xf numFmtId="0" fontId="17" fillId="3" borderId="25" xfId="0" applyFont="1" applyFill="1" applyBorder="1" applyAlignment="1">
      <alignment horizontal="center" vertical="center" shrinkToFit="1"/>
    </xf>
    <xf numFmtId="0" fontId="17" fillId="3" borderId="22" xfId="0" applyFont="1" applyFill="1" applyBorder="1" applyAlignment="1">
      <alignment horizontal="center" vertical="center" shrinkToFit="1"/>
    </xf>
    <xf numFmtId="0" fontId="17" fillId="3" borderId="23" xfId="0" applyFont="1" applyFill="1" applyBorder="1" applyAlignment="1">
      <alignment horizontal="center" vertical="center" shrinkToFit="1"/>
    </xf>
    <xf numFmtId="0" fontId="17" fillId="3" borderId="46" xfId="0" applyFont="1" applyFill="1" applyBorder="1" applyAlignment="1">
      <alignment horizontal="center" vertical="center" shrinkToFit="1"/>
    </xf>
    <xf numFmtId="0" fontId="17" fillId="3" borderId="158" xfId="0" applyFont="1" applyFill="1" applyBorder="1" applyAlignment="1">
      <alignment horizontal="center" vertical="center" shrinkToFit="1"/>
    </xf>
    <xf numFmtId="0" fontId="17" fillId="3" borderId="140" xfId="0" applyFont="1" applyFill="1" applyBorder="1" applyAlignment="1">
      <alignment horizontal="center" vertical="center" shrinkToFit="1"/>
    </xf>
    <xf numFmtId="0" fontId="17" fillId="3" borderId="159" xfId="0" applyFont="1" applyFill="1" applyBorder="1" applyAlignment="1">
      <alignment horizontal="center" vertical="center" shrinkToFit="1"/>
    </xf>
    <xf numFmtId="0" fontId="17" fillId="3" borderId="35" xfId="0" applyFont="1" applyFill="1" applyBorder="1" applyAlignment="1">
      <alignment horizontal="center" vertical="center" shrinkToFit="1"/>
    </xf>
    <xf numFmtId="0" fontId="17" fillId="3" borderId="34" xfId="0" applyFont="1" applyFill="1" applyBorder="1" applyAlignment="1">
      <alignment horizontal="center" vertical="center" shrinkToFit="1"/>
    </xf>
    <xf numFmtId="0" fontId="34" fillId="0" borderId="139" xfId="0" applyFont="1" applyBorder="1" applyAlignment="1">
      <alignment horizontal="left" shrinkToFit="1"/>
    </xf>
    <xf numFmtId="0" fontId="12" fillId="0" borderId="3" xfId="0" applyFont="1" applyBorder="1" applyAlignment="1">
      <alignment horizontal="center" vertical="center" shrinkToFit="1"/>
    </xf>
    <xf numFmtId="0" fontId="12" fillId="0" borderId="8" xfId="0" applyFont="1" applyBorder="1" applyAlignment="1">
      <alignment horizontal="center" vertical="center" shrinkToFit="1"/>
    </xf>
    <xf numFmtId="0" fontId="28" fillId="0" borderId="2" xfId="0" applyFont="1" applyBorder="1">
      <alignment vertical="center"/>
    </xf>
    <xf numFmtId="0" fontId="28" fillId="0" borderId="0" xfId="0" applyFont="1" applyBorder="1">
      <alignment vertical="center"/>
    </xf>
    <xf numFmtId="0" fontId="28" fillId="0" borderId="7" xfId="0" applyFont="1" applyBorder="1">
      <alignment vertical="center"/>
    </xf>
    <xf numFmtId="0" fontId="0" fillId="0" borderId="0" xfId="0" applyBorder="1" applyAlignment="1">
      <alignment vertical="center" shrinkToFit="1"/>
    </xf>
  </cellXfs>
  <cellStyles count="5">
    <cellStyle name="パーセント" xfId="4" builtinId="5"/>
    <cellStyle name="桁区切り" xfId="1" builtinId="6"/>
    <cellStyle name="標準" xfId="0" builtinId="0"/>
    <cellStyle name="標準 2" xfId="2"/>
    <cellStyle name="標準 3" xfId="3"/>
  </cellStyles>
  <dxfs count="1">
    <dxf>
      <font>
        <condense val="0"/>
        <extend val="0"/>
        <color indexed="9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FFFFFF"/>
      <color rgb="FF3333FF"/>
      <color rgb="FF33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488407699037621E-2"/>
          <c:y val="0.12547462817147856"/>
          <c:w val="0.88495603674540679"/>
          <c:h val="0.720470618256051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40000"/>
                <a:lumOff val="60000"/>
              </a:schemeClr>
            </a:solidFill>
            <a:ln w="31750">
              <a:solidFill>
                <a:schemeClr val="bg1"/>
              </a:solidFill>
            </a:ln>
            <a:effectLst>
              <a:outerShdw blurRad="50800" dist="63500" dir="2700000" algn="tl" rotWithShape="0">
                <a:srgbClr val="8064A2">
                  <a:lumMod val="75000"/>
                  <a:alpha val="40000"/>
                </a:srgbClr>
              </a:outerShdw>
            </a:effectLst>
          </c:spPr>
          <c:invertIfNegative val="0"/>
          <c:dLbls>
            <c:spPr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'01総括'!$B$77:$B$79</c:f>
              <c:strCache>
                <c:ptCount val="3"/>
                <c:pt idx="0">
                  <c:v>生産誘発額</c:v>
                </c:pt>
                <c:pt idx="1">
                  <c:v>粗付加価値
誘発額</c:v>
                </c:pt>
                <c:pt idx="2">
                  <c:v>雇用者所得
誘発額</c:v>
                </c:pt>
              </c:strCache>
            </c:strRef>
          </c:cat>
          <c:val>
            <c:numRef>
              <c:f>'01総括'!$C$77:$C$79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F0-4B53-A3CA-BEDA8086B2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2424"/>
        <c:axId val="441907128"/>
      </c:barChart>
      <c:catAx>
        <c:axId val="44190242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907128"/>
        <c:crosses val="autoZero"/>
        <c:auto val="1"/>
        <c:lblAlgn val="ctr"/>
        <c:lblOffset val="100"/>
        <c:noMultiLvlLbl val="0"/>
      </c:catAx>
      <c:valAx>
        <c:axId val="441907128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0"/>
              <c:y val="4.2282735491396871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1902424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6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07407407407407E-2"/>
          <c:y val="5.6910569105691054E-2"/>
          <c:w val="0.88641975308641952"/>
          <c:h val="0.90187749733548572"/>
        </c:manualLayout>
      </c:layout>
      <c:pie3DChart>
        <c:varyColors val="1"/>
        <c:ser>
          <c:idx val="0"/>
          <c:order val="0"/>
          <c:spPr>
            <a:ln w="9525"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accent3">
                  <a:lumMod val="5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1603-48DE-9FED-A73DC7AECF5B}"/>
              </c:ext>
            </c:extLst>
          </c:dPt>
          <c:dPt>
            <c:idx val="1"/>
            <c:bubble3D val="0"/>
            <c:spPr>
              <a:solidFill>
                <a:schemeClr val="accent3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1603-48DE-9FED-A73DC7AECF5B}"/>
              </c:ext>
            </c:extLst>
          </c:dPt>
          <c:dPt>
            <c:idx val="2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 w="9525"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1603-48DE-9FED-A73DC7AECF5B}"/>
              </c:ext>
            </c:extLst>
          </c:dPt>
          <c:dLbls>
            <c:dLbl>
              <c:idx val="0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chemeClr val="bg1"/>
                      </a:solidFill>
                      <a:effectLst>
                        <a:outerShdw blurRad="50800" dist="63500" dir="2700000" algn="tl" rotWithShape="0">
                          <a:prstClr val="black">
                            <a:alpha val="40000"/>
                          </a:prstClr>
                        </a:outerShdw>
                      </a:effectLst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603-48DE-9FED-A73DC7AECF5B}"/>
                </c:ext>
              </c:extLst>
            </c:dLbl>
            <c:dLbl>
              <c:idx val="1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603-48DE-9FED-A73DC7AECF5B}"/>
                </c:ext>
              </c:extLst>
            </c:dLbl>
            <c:dLbl>
              <c:idx val="2"/>
              <c:numFmt formatCode="#,##0_);[Red]\(#,##0\)" sourceLinked="0"/>
              <c:spPr/>
              <c:txPr>
                <a:bodyPr/>
                <a:lstStyle/>
                <a:p>
                  <a:pPr>
                    <a:defRPr b="1">
                      <a:solidFill>
                        <a:sysClr val="windowText" lastClr="000000"/>
                      </a:solidFill>
                    </a:defRPr>
                  </a:pPr>
                  <a:endParaRPr lang="ja-JP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603-48DE-9FED-A73DC7AECF5B}"/>
                </c:ext>
              </c:extLst>
            </c:dLbl>
            <c:numFmt formatCode="#,##0_);[Red]\(#,##0\)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>
                    <a:solidFill>
                      <a:schemeClr val="bg1"/>
                    </a:solidFill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'01総括'!$V$77:$V$79</c:f>
              <c:strCache>
                <c:ptCount val="3"/>
                <c:pt idx="0">
                  <c:v>直接効果</c:v>
                </c:pt>
                <c:pt idx="1">
                  <c:v>１次生産誘発効果</c:v>
                </c:pt>
                <c:pt idx="2">
                  <c:v>２次生産誘発効果</c:v>
                </c:pt>
              </c:strCache>
            </c:strRef>
          </c:cat>
          <c:val>
            <c:numRef>
              <c:f>'01総括'!$W$77:$W$79</c:f>
              <c:numCache>
                <c:formatCode>#,##0_);[Red]\(#,##0\)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603-48DE-9FED-A73DC7AEC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"/>
          <c:y val="0.83018340695217974"/>
          <c:w val="0.5184419169826"/>
          <c:h val="0.16981659304782096"/>
        </c:manualLayout>
      </c:layout>
      <c:overlay val="1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8571741032371027E-2"/>
          <c:y val="0.14332441935324122"/>
          <c:w val="0.8708727034120759"/>
          <c:h val="0.681424255930272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635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'01総括'!$B$98:$B$110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'01総括'!$C$98:$C$110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B13-49D0-B321-D3305B8488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5168"/>
        <c:axId val="441907520"/>
      </c:barChart>
      <c:catAx>
        <c:axId val="44190516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907520"/>
        <c:crosses val="autoZero"/>
        <c:auto val="1"/>
        <c:lblAlgn val="ctr"/>
        <c:lblOffset val="100"/>
        <c:noMultiLvlLbl val="0"/>
      </c:catAx>
      <c:valAx>
        <c:axId val="441907520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（億円）</a:t>
                </a:r>
              </a:p>
            </c:rich>
          </c:tx>
          <c:layout>
            <c:manualLayout>
              <c:xMode val="edge"/>
              <c:yMode val="edge"/>
              <c:x val="1.4537902388369679E-2"/>
              <c:y val="2.0883474471351596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190516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2673127397611"/>
          <c:y val="0.14522691271520574"/>
          <c:w val="0.84198633924468635"/>
          <c:h val="0.691102246580411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'01総括'!$C$140</c:f>
              <c:strCache>
                <c:ptCount val="1"/>
                <c:pt idx="0">
                  <c:v>就業誘発人数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 w="15875">
              <a:solidFill>
                <a:schemeClr val="bg1"/>
              </a:solidFill>
            </a:ln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'01総括'!$B$141:$B$153</c:f>
              <c:strCache>
                <c:ptCount val="13"/>
                <c:pt idx="0">
                  <c:v>農</c:v>
                </c:pt>
                <c:pt idx="1">
                  <c:v>林</c:v>
                </c:pt>
                <c:pt idx="2">
                  <c:v>漁</c:v>
                </c:pt>
                <c:pt idx="3">
                  <c:v>鉱</c:v>
                </c:pt>
                <c:pt idx="4">
                  <c:v>製</c:v>
                </c:pt>
                <c:pt idx="5">
                  <c:v>建</c:v>
                </c:pt>
                <c:pt idx="6">
                  <c:v>電</c:v>
                </c:pt>
                <c:pt idx="7">
                  <c:v>商</c:v>
                </c:pt>
                <c:pt idx="8">
                  <c:v>金</c:v>
                </c:pt>
                <c:pt idx="9">
                  <c:v>運</c:v>
                </c:pt>
                <c:pt idx="10">
                  <c:v>公</c:v>
                </c:pt>
                <c:pt idx="11">
                  <c:v>サ</c:v>
                </c:pt>
                <c:pt idx="12">
                  <c:v>分</c:v>
                </c:pt>
              </c:strCache>
            </c:strRef>
          </c:cat>
          <c:val>
            <c:numRef>
              <c:f>'01総括'!$C$141:$C$153</c:f>
              <c:numCache>
                <c:formatCode>#,##0_);[Red]\(#,##0\)</c:formatCode>
                <c:ptCount val="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D5-4AD4-A8C4-745C75E46C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1903992"/>
        <c:axId val="441904776"/>
      </c:barChart>
      <c:catAx>
        <c:axId val="441903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441904776"/>
        <c:crosses val="autoZero"/>
        <c:auto val="1"/>
        <c:lblAlgn val="ctr"/>
        <c:lblOffset val="100"/>
        <c:noMultiLvlLbl val="0"/>
      </c:catAx>
      <c:valAx>
        <c:axId val="441904776"/>
        <c:scaling>
          <c:orientation val="minMax"/>
        </c:scaling>
        <c:delete val="0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ja-JP" altLang="en-US" b="0"/>
                  <a:t>（人</a:t>
                </a:r>
                <a:r>
                  <a:rPr lang="en-US" altLang="ja-JP" b="0"/>
                  <a:t>/</a:t>
                </a:r>
                <a:r>
                  <a:rPr lang="ja-JP" altLang="en-US" b="0"/>
                  <a:t>年）</a:t>
                </a:r>
              </a:p>
            </c:rich>
          </c:tx>
          <c:layout>
            <c:manualLayout>
              <c:xMode val="edge"/>
              <c:yMode val="edge"/>
              <c:x val="8.205128205128252E-3"/>
              <c:y val="4.2281498953599984E-3"/>
            </c:manualLayout>
          </c:layout>
          <c:overlay val="0"/>
        </c:title>
        <c:numFmt formatCode="#,##0_);[Red]\(#,##0\)" sourceLinked="1"/>
        <c:majorTickMark val="out"/>
        <c:minorTickMark val="none"/>
        <c:tickLblPos val="nextTo"/>
        <c:crossAx val="441903992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latin typeface="HG丸ｺﾞｼｯｸM-PRO" pitchFamily="50" charset="-128"/>
          <a:ea typeface="HG丸ｺﾞｼｯｸM-PRO" pitchFamily="50" charset="-128"/>
        </a:defRPr>
      </a:pPr>
      <a:endParaRPr lang="ja-JP"/>
    </a:p>
  </c:tx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137</xdr:row>
      <xdr:rowOff>161926</xdr:rowOff>
    </xdr:from>
    <xdr:to>
      <xdr:col>32</xdr:col>
      <xdr:colOff>161925</xdr:colOff>
      <xdr:row>154</xdr:row>
      <xdr:rowOff>47626</xdr:rowOff>
    </xdr:to>
    <xdr:grpSp>
      <xdr:nvGrpSpPr>
        <xdr:cNvPr id="100" name="グループ化 99"/>
        <xdr:cNvGrpSpPr/>
      </xdr:nvGrpSpPr>
      <xdr:grpSpPr>
        <a:xfrm>
          <a:off x="28575" y="24799926"/>
          <a:ext cx="6229350" cy="2692400"/>
          <a:chOff x="38100" y="18459450"/>
          <a:chExt cx="6838950" cy="2533650"/>
        </a:xfrm>
      </xdr:grpSpPr>
      <xdr:grpSp>
        <xdr:nvGrpSpPr>
          <xdr:cNvPr id="101" name="グループ化 10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105" name="メモ 104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6" name="直角三角形 105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102" name="グループ化 101"/>
          <xdr:cNvGrpSpPr/>
        </xdr:nvGrpSpPr>
        <xdr:grpSpPr>
          <a:xfrm>
            <a:off x="1724025" y="18584800"/>
            <a:ext cx="3143250" cy="285243"/>
            <a:chOff x="6943725" y="14717650"/>
            <a:chExt cx="3143250" cy="285243"/>
          </a:xfrm>
        </xdr:grpSpPr>
        <xdr:sp macro="" textlink="">
          <xdr:nvSpPr>
            <xdr:cNvPr id="103" name="正方形/長方形 102"/>
            <xdr:cNvSpPr/>
          </xdr:nvSpPr>
          <xdr:spPr>
            <a:xfrm>
              <a:off x="6943725" y="14717650"/>
              <a:ext cx="31432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104" name="テキスト ボックス 103"/>
            <xdr:cNvSpPr txBox="1"/>
          </xdr:nvSpPr>
          <xdr:spPr>
            <a:xfrm>
              <a:off x="7277102" y="14726667"/>
              <a:ext cx="2514598" cy="27622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</a:t>
              </a:r>
              <a:r>
                <a:rPr kumimoji="1" lang="en-US" altLang="ja-JP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5</a:t>
              </a:r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　産業別の就業誘発人数</a:t>
              </a:r>
            </a:p>
          </xdr:txBody>
        </xdr:sp>
      </xdr:grpSp>
    </xdr:grpSp>
    <xdr:clientData/>
  </xdr:twoCellAnchor>
  <xdr:twoCellAnchor>
    <xdr:from>
      <xdr:col>20</xdr:col>
      <xdr:colOff>9526</xdr:colOff>
      <xdr:row>75</xdr:row>
      <xdr:rowOff>19050</xdr:rowOff>
    </xdr:from>
    <xdr:to>
      <xdr:col>32</xdr:col>
      <xdr:colOff>161926</xdr:colOff>
      <xdr:row>93</xdr:row>
      <xdr:rowOff>152400</xdr:rowOff>
    </xdr:to>
    <xdr:grpSp>
      <xdr:nvGrpSpPr>
        <xdr:cNvPr id="98" name="グループ化 97"/>
        <xdr:cNvGrpSpPr/>
      </xdr:nvGrpSpPr>
      <xdr:grpSpPr>
        <a:xfrm>
          <a:off x="3819526" y="14395450"/>
          <a:ext cx="2438400" cy="3117850"/>
          <a:chOff x="4210051" y="14792325"/>
          <a:chExt cx="2667000" cy="3219450"/>
        </a:xfrm>
      </xdr:grpSpPr>
      <xdr:grpSp>
        <xdr:nvGrpSpPr>
          <xdr:cNvPr id="57" name="グループ化 56"/>
          <xdr:cNvGrpSpPr/>
        </xdr:nvGrpSpPr>
        <xdr:grpSpPr>
          <a:xfrm>
            <a:off x="4210051" y="14792325"/>
            <a:ext cx="2667000" cy="3219450"/>
            <a:chOff x="4219576" y="14963775"/>
            <a:chExt cx="2667000" cy="3219450"/>
          </a:xfrm>
        </xdr:grpSpPr>
        <xdr:sp macro="" textlink="">
          <xdr:nvSpPr>
            <xdr:cNvPr id="55" name="メモ 54"/>
            <xdr:cNvSpPr/>
          </xdr:nvSpPr>
          <xdr:spPr>
            <a:xfrm>
              <a:off x="4219576" y="14963775"/>
              <a:ext cx="2667000" cy="32194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56" name="直角三角形 55"/>
            <xdr:cNvSpPr/>
          </xdr:nvSpPr>
          <xdr:spPr>
            <a:xfrm rot="5400000">
              <a:off x="4219576" y="14992350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65" name="グループ化 64"/>
          <xdr:cNvGrpSpPr/>
        </xdr:nvGrpSpPr>
        <xdr:grpSpPr>
          <a:xfrm>
            <a:off x="4543425" y="14982825"/>
            <a:ext cx="2038350" cy="276225"/>
            <a:chOff x="4619625" y="15154275"/>
            <a:chExt cx="2038350" cy="276225"/>
          </a:xfrm>
        </xdr:grpSpPr>
        <xdr:sp macro="" textlink="">
          <xdr:nvSpPr>
            <xdr:cNvPr id="63" name="正方形/長方形 62"/>
            <xdr:cNvSpPr/>
          </xdr:nvSpPr>
          <xdr:spPr>
            <a:xfrm>
              <a:off x="4619625" y="15154275"/>
              <a:ext cx="20383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4" name="テキスト ボックス 63"/>
            <xdr:cNvSpPr txBox="1"/>
          </xdr:nvSpPr>
          <xdr:spPr>
            <a:xfrm>
              <a:off x="4791076" y="15154275"/>
              <a:ext cx="1752600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図２　生産誘発額の内訳</a:t>
              </a:r>
            </a:p>
          </xdr:txBody>
        </xdr:sp>
      </xdr:grpSp>
      <xdr:sp macro="" textlink="">
        <xdr:nvSpPr>
          <xdr:cNvPr id="66" name="テキスト ボックス 65"/>
          <xdr:cNvSpPr txBox="1"/>
        </xdr:nvSpPr>
        <xdr:spPr>
          <a:xfrm>
            <a:off x="6010276" y="17278350"/>
            <a:ext cx="828674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r"/>
            <a:r>
              <a:rPr kumimoji="1" lang="ja-JP" altLang="en-US" sz="1000">
                <a:latin typeface="HG丸ｺﾞｼｯｸM-PRO" pitchFamily="50" charset="-128"/>
                <a:ea typeface="HG丸ｺﾞｼｯｸM-PRO" pitchFamily="50" charset="-128"/>
              </a:rPr>
              <a:t>（億円）</a:t>
            </a:r>
          </a:p>
        </xdr:txBody>
      </xdr:sp>
    </xdr:grpSp>
    <xdr:clientData/>
  </xdr:twoCellAnchor>
  <xdr:twoCellAnchor>
    <xdr:from>
      <xdr:col>0</xdr:col>
      <xdr:colOff>66674</xdr:colOff>
      <xdr:row>0</xdr:row>
      <xdr:rowOff>27025</xdr:rowOff>
    </xdr:from>
    <xdr:to>
      <xdr:col>32</xdr:col>
      <xdr:colOff>133350</xdr:colOff>
      <xdr:row>2</xdr:row>
      <xdr:rowOff>152400</xdr:rowOff>
    </xdr:to>
    <xdr:grpSp>
      <xdr:nvGrpSpPr>
        <xdr:cNvPr id="3" name="グループ化 2"/>
        <xdr:cNvGrpSpPr/>
      </xdr:nvGrpSpPr>
      <xdr:grpSpPr>
        <a:xfrm>
          <a:off x="66674" y="27025"/>
          <a:ext cx="6162676" cy="455575"/>
          <a:chOff x="1752600" y="19050"/>
          <a:chExt cx="6134100" cy="33009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5" name="テキスト ボックス 4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</a:t>
            </a:r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7" name="正方形/長方形 6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19050</xdr:colOff>
      <xdr:row>5</xdr:row>
      <xdr:rowOff>19051</xdr:rowOff>
    </xdr:from>
    <xdr:to>
      <xdr:col>7</xdr:col>
      <xdr:colOff>180976</xdr:colOff>
      <xdr:row>7</xdr:row>
      <xdr:rowOff>38100</xdr:rowOff>
    </xdr:to>
    <xdr:grpSp>
      <xdr:nvGrpSpPr>
        <xdr:cNvPr id="13" name="グループ化 12"/>
        <xdr:cNvGrpSpPr/>
      </xdr:nvGrpSpPr>
      <xdr:grpSpPr>
        <a:xfrm>
          <a:off x="19050" y="844551"/>
          <a:ext cx="1495426" cy="355599"/>
          <a:chOff x="0" y="523875"/>
          <a:chExt cx="1628776" cy="295275"/>
        </a:xfrm>
      </xdr:grpSpPr>
      <xdr:sp macro="" textlink="">
        <xdr:nvSpPr>
          <xdr:cNvPr id="14" name="正方形/長方形 13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5" name="テキスト ボックス 14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結果の概要</a:t>
            </a:r>
          </a:p>
        </xdr:txBody>
      </xdr:sp>
      <xdr:sp macro="" textlink="">
        <xdr:nvSpPr>
          <xdr:cNvPr id="16" name="正方形/長方形 15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2</xdr:col>
      <xdr:colOff>1</xdr:colOff>
      <xdr:row>9</xdr:row>
      <xdr:rowOff>152400</xdr:rowOff>
    </xdr:from>
    <xdr:to>
      <xdr:col>31</xdr:col>
      <xdr:colOff>47625</xdr:colOff>
      <xdr:row>21</xdr:row>
      <xdr:rowOff>133350</xdr:rowOff>
    </xdr:to>
    <xdr:sp macro="" textlink="">
      <xdr:nvSpPr>
        <xdr:cNvPr id="17" name="正方形/長方形 16"/>
        <xdr:cNvSpPr/>
      </xdr:nvSpPr>
      <xdr:spPr>
        <a:xfrm>
          <a:off x="419101" y="1695450"/>
          <a:ext cx="6124574" cy="2038350"/>
        </a:xfrm>
        <a:prstGeom prst="rect">
          <a:avLst/>
        </a:prstGeom>
        <a:solidFill>
          <a:schemeClr val="bg1"/>
        </a:solidFill>
        <a:ln>
          <a:solidFill>
            <a:schemeClr val="accent3">
              <a:lumMod val="50000"/>
            </a:schemeClr>
          </a:solidFill>
        </a:ln>
        <a:effectLst>
          <a:outerShdw blurRad="50800" dist="63500" dir="2700000" algn="tl" rotWithShape="0">
            <a:schemeClr val="accent3">
              <a:lumMod val="75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19050</xdr:colOff>
      <xdr:row>10</xdr:row>
      <xdr:rowOff>0</xdr:rowOff>
    </xdr:from>
    <xdr:to>
      <xdr:col>4</xdr:col>
      <xdr:colOff>28575</xdr:colOff>
      <xdr:row>12</xdr:row>
      <xdr:rowOff>123825</xdr:rowOff>
    </xdr:to>
    <xdr:sp macro="" textlink="">
      <xdr:nvSpPr>
        <xdr:cNvPr id="18" name="直角三角形 17"/>
        <xdr:cNvSpPr/>
      </xdr:nvSpPr>
      <xdr:spPr>
        <a:xfrm rot="5400000">
          <a:off x="419100" y="1390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1</xdr:colOff>
      <xdr:row>11</xdr:row>
      <xdr:rowOff>95250</xdr:rowOff>
    </xdr:from>
    <xdr:to>
      <xdr:col>31</xdr:col>
      <xdr:colOff>28575</xdr:colOff>
      <xdr:row>21</xdr:row>
      <xdr:rowOff>38100</xdr:rowOff>
    </xdr:to>
    <xdr:sp macro="" textlink="">
      <xdr:nvSpPr>
        <xdr:cNvPr id="19" name="テキスト ボックス 18"/>
        <xdr:cNvSpPr txBox="1"/>
      </xdr:nvSpPr>
      <xdr:spPr>
        <a:xfrm>
          <a:off x="628651" y="1981200"/>
          <a:ext cx="5895974" cy="16573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●●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によって、圏域内に追加的な新たな最終需要額が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</a:t>
          </a:r>
          <a:r>
            <a:rPr kumimoji="1" lang="ja-JP" altLang="en-US" sz="1400">
              <a:solidFill>
                <a:srgbClr val="3333FF"/>
              </a:solidFill>
              <a:latin typeface="HG丸ｺﾞｼｯｸM-PRO" pitchFamily="50" charset="-128"/>
              <a:ea typeface="HG丸ｺﾞｼｯｸM-PRO" pitchFamily="50" charset="-128"/>
            </a:rPr>
            <a:t>●億円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発生した場合の、圏内経済に及ぼす効果を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「平成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23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年北海道内地域間産業連関表（十勝地域、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　　６３部門」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(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北海道開発局</a:t>
          </a:r>
          <a:r>
            <a:rPr kumimoji="1" lang="en-US" altLang="ja-JP" sz="1400">
              <a:latin typeface="HG丸ｺﾞｼｯｸM-PRO" pitchFamily="50" charset="-128"/>
              <a:ea typeface="HG丸ｺﾞｼｯｸM-PRO" pitchFamily="50" charset="-128"/>
            </a:rPr>
            <a:t>)</a:t>
          </a:r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により推計した。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  <a:p>
          <a:r>
            <a:rPr kumimoji="1" lang="ja-JP" altLang="en-US" sz="1400">
              <a:latin typeface="HG丸ｺﾞｼｯｸM-PRO" pitchFamily="50" charset="-128"/>
              <a:ea typeface="HG丸ｺﾞｼｯｸM-PRO" pitchFamily="50" charset="-128"/>
            </a:rPr>
            <a:t>■　推計結果は以下のとおり。</a:t>
          </a:r>
          <a:endParaRPr kumimoji="1" lang="en-US" altLang="ja-JP" sz="1400"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11</xdr:col>
      <xdr:colOff>123825</xdr:colOff>
      <xdr:row>22</xdr:row>
      <xdr:rowOff>161925</xdr:rowOff>
    </xdr:from>
    <xdr:to>
      <xdr:col>20</xdr:col>
      <xdr:colOff>200025</xdr:colOff>
      <xdr:row>24</xdr:row>
      <xdr:rowOff>57150</xdr:rowOff>
    </xdr:to>
    <xdr:sp macro="" textlink="">
      <xdr:nvSpPr>
        <xdr:cNvPr id="22" name="二等辺三角形 21"/>
        <xdr:cNvSpPr/>
      </xdr:nvSpPr>
      <xdr:spPr>
        <a:xfrm rot="10800000">
          <a:off x="2428875" y="3590925"/>
          <a:ext cx="1962150" cy="238125"/>
        </a:xfrm>
        <a:prstGeom prst="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  <a:effectLst>
          <a:outerShdw blurRad="50800" dist="63500" dir="2700000" algn="tl" rotWithShape="0">
            <a:schemeClr val="accent3">
              <a:lumMod val="50000"/>
              <a:alpha val="40000"/>
            </a:schemeClr>
          </a:outerShdw>
        </a:effectLst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9525</xdr:colOff>
      <xdr:row>25</xdr:row>
      <xdr:rowOff>76200</xdr:rowOff>
    </xdr:from>
    <xdr:to>
      <xdr:col>31</xdr:col>
      <xdr:colOff>47625</xdr:colOff>
      <xdr:row>29</xdr:row>
      <xdr:rowOff>123825</xdr:rowOff>
    </xdr:to>
    <xdr:sp macro="" textlink="">
      <xdr:nvSpPr>
        <xdr:cNvPr id="23" name="正方形/長方形 22"/>
        <xdr:cNvSpPr/>
      </xdr:nvSpPr>
      <xdr:spPr>
        <a:xfrm>
          <a:off x="428625" y="4362450"/>
          <a:ext cx="6115050" cy="1190625"/>
        </a:xfrm>
        <a:prstGeom prst="rect">
          <a:avLst/>
        </a:prstGeom>
        <a:noFill/>
        <a:ln>
          <a:solidFill>
            <a:schemeClr val="accent3">
              <a:lumMod val="50000"/>
            </a:schemeClr>
          </a:solidFill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2</xdr:col>
      <xdr:colOff>28575</xdr:colOff>
      <xdr:row>25</xdr:row>
      <xdr:rowOff>95250</xdr:rowOff>
    </xdr:from>
    <xdr:to>
      <xdr:col>4</xdr:col>
      <xdr:colOff>38100</xdr:colOff>
      <xdr:row>27</xdr:row>
      <xdr:rowOff>66675</xdr:rowOff>
    </xdr:to>
    <xdr:sp macro="" textlink="">
      <xdr:nvSpPr>
        <xdr:cNvPr id="24" name="直角三角形 23"/>
        <xdr:cNvSpPr/>
      </xdr:nvSpPr>
      <xdr:spPr>
        <a:xfrm rot="5400000">
          <a:off x="428625" y="4057650"/>
          <a:ext cx="466725" cy="428625"/>
        </a:xfrm>
        <a:prstGeom prst="rtTriangle">
          <a:avLst/>
        </a:prstGeom>
        <a:solidFill>
          <a:schemeClr val="accent3">
            <a:lumMod val="40000"/>
            <a:lumOff val="60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</xdr:row>
      <xdr:rowOff>19051</xdr:rowOff>
    </xdr:from>
    <xdr:to>
      <xdr:col>32</xdr:col>
      <xdr:colOff>152400</xdr:colOff>
      <xdr:row>50</xdr:row>
      <xdr:rowOff>66676</xdr:rowOff>
    </xdr:to>
    <xdr:sp macro="" textlink="">
      <xdr:nvSpPr>
        <xdr:cNvPr id="26" name="正方形/長方形 25"/>
        <xdr:cNvSpPr/>
      </xdr:nvSpPr>
      <xdr:spPr>
        <a:xfrm>
          <a:off x="0" y="876301"/>
          <a:ext cx="6858000" cy="967740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19050</xdr:rowOff>
    </xdr:from>
    <xdr:to>
      <xdr:col>9</xdr:col>
      <xdr:colOff>104774</xdr:colOff>
      <xdr:row>54</xdr:row>
      <xdr:rowOff>38099</xdr:rowOff>
    </xdr:to>
    <xdr:grpSp>
      <xdr:nvGrpSpPr>
        <xdr:cNvPr id="27" name="グループ化 26"/>
        <xdr:cNvGrpSpPr/>
      </xdr:nvGrpSpPr>
      <xdr:grpSpPr>
        <a:xfrm>
          <a:off x="0" y="10598150"/>
          <a:ext cx="1819274" cy="349249"/>
          <a:chOff x="0" y="523875"/>
          <a:chExt cx="1628776" cy="295275"/>
        </a:xfrm>
      </xdr:grpSpPr>
      <xdr:sp macro="" textlink="">
        <xdr:nvSpPr>
          <xdr:cNvPr id="28" name="正方形/長方形 27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29" name="テキスト ボックス 28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生産誘発額等</a:t>
            </a:r>
          </a:p>
        </xdr:txBody>
      </xdr:sp>
      <xdr:sp macro="" textlink="">
        <xdr:nvSpPr>
          <xdr:cNvPr id="30" name="正方形/長方形 29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9525</xdr:colOff>
      <xdr:row>157</xdr:row>
      <xdr:rowOff>9525</xdr:rowOff>
    </xdr:from>
    <xdr:to>
      <xdr:col>9</xdr:col>
      <xdr:colOff>114299</xdr:colOff>
      <xdr:row>159</xdr:row>
      <xdr:rowOff>28574</xdr:rowOff>
    </xdr:to>
    <xdr:grpSp>
      <xdr:nvGrpSpPr>
        <xdr:cNvPr id="31" name="グループ化 30"/>
        <xdr:cNvGrpSpPr/>
      </xdr:nvGrpSpPr>
      <xdr:grpSpPr>
        <a:xfrm>
          <a:off x="9525" y="27949525"/>
          <a:ext cx="1819274" cy="349249"/>
          <a:chOff x="0" y="523875"/>
          <a:chExt cx="1628776" cy="295275"/>
        </a:xfrm>
      </xdr:grpSpPr>
      <xdr:sp macro="" textlink="">
        <xdr:nvSpPr>
          <xdr:cNvPr id="32" name="正方形/長方形 31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3" name="テキスト ボックス 32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前提条件等</a:t>
            </a:r>
          </a:p>
        </xdr:txBody>
      </xdr:sp>
      <xdr:sp macro="" textlink="">
        <xdr:nvSpPr>
          <xdr:cNvPr id="34" name="正方形/長方形 33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1</xdr:colOff>
      <xdr:row>189</xdr:row>
      <xdr:rowOff>66675</xdr:rowOff>
    </xdr:from>
    <xdr:to>
      <xdr:col>7</xdr:col>
      <xdr:colOff>28576</xdr:colOff>
      <xdr:row>191</xdr:row>
      <xdr:rowOff>85724</xdr:rowOff>
    </xdr:to>
    <xdr:grpSp>
      <xdr:nvGrpSpPr>
        <xdr:cNvPr id="35" name="グループ化 34"/>
        <xdr:cNvGrpSpPr/>
      </xdr:nvGrpSpPr>
      <xdr:grpSpPr>
        <a:xfrm>
          <a:off x="1" y="33289875"/>
          <a:ext cx="1362075" cy="349249"/>
          <a:chOff x="0" y="523875"/>
          <a:chExt cx="1660506" cy="295275"/>
        </a:xfrm>
      </xdr:grpSpPr>
      <xdr:sp macro="" textlink="">
        <xdr:nvSpPr>
          <xdr:cNvPr id="36" name="正方形/長方形 35"/>
          <xdr:cNvSpPr/>
        </xdr:nvSpPr>
        <xdr:spPr>
          <a:xfrm>
            <a:off x="0" y="542925"/>
            <a:ext cx="1552576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37" name="テキスト ボックス 36"/>
          <xdr:cNvSpPr txBox="1"/>
        </xdr:nvSpPr>
        <xdr:spPr>
          <a:xfrm>
            <a:off x="32700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留意事項</a:t>
            </a:r>
          </a:p>
        </xdr:txBody>
      </xdr:sp>
      <xdr:sp macro="" textlink="">
        <xdr:nvSpPr>
          <xdr:cNvPr id="38" name="正方形/長方形 37"/>
          <xdr:cNvSpPr/>
        </xdr:nvSpPr>
        <xdr:spPr>
          <a:xfrm>
            <a:off x="0" y="542925"/>
            <a:ext cx="349022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157</xdr:row>
      <xdr:rowOff>28575</xdr:rowOff>
    </xdr:from>
    <xdr:to>
      <xdr:col>32</xdr:col>
      <xdr:colOff>152400</xdr:colOff>
      <xdr:row>186</xdr:row>
      <xdr:rowOff>152400</xdr:rowOff>
    </xdr:to>
    <xdr:sp macro="" textlink="">
      <xdr:nvSpPr>
        <xdr:cNvPr id="39" name="正方形/長方形 38"/>
        <xdr:cNvSpPr/>
      </xdr:nvSpPr>
      <xdr:spPr>
        <a:xfrm>
          <a:off x="0" y="21755100"/>
          <a:ext cx="6858000" cy="458152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189</xdr:row>
      <xdr:rowOff>85725</xdr:rowOff>
    </xdr:from>
    <xdr:to>
      <xdr:col>32</xdr:col>
      <xdr:colOff>152400</xdr:colOff>
      <xdr:row>204</xdr:row>
      <xdr:rowOff>47625</xdr:rowOff>
    </xdr:to>
    <xdr:sp macro="" textlink="">
      <xdr:nvSpPr>
        <xdr:cNvPr id="40" name="正方形/長方形 39"/>
        <xdr:cNvSpPr/>
      </xdr:nvSpPr>
      <xdr:spPr>
        <a:xfrm>
          <a:off x="0" y="26784300"/>
          <a:ext cx="6858000" cy="2533650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52</xdr:row>
      <xdr:rowOff>28574</xdr:rowOff>
    </xdr:from>
    <xdr:to>
      <xdr:col>33</xdr:col>
      <xdr:colOff>0</xdr:colOff>
      <xdr:row>112</xdr:row>
      <xdr:rowOff>76200</xdr:rowOff>
    </xdr:to>
    <xdr:sp macro="" textlink="">
      <xdr:nvSpPr>
        <xdr:cNvPr id="41" name="正方形/長方形 40"/>
        <xdr:cNvSpPr/>
      </xdr:nvSpPr>
      <xdr:spPr>
        <a:xfrm>
          <a:off x="0" y="10858499"/>
          <a:ext cx="6915150" cy="10334626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0</xdr:colOff>
      <xdr:row>114</xdr:row>
      <xdr:rowOff>9525</xdr:rowOff>
    </xdr:from>
    <xdr:to>
      <xdr:col>9</xdr:col>
      <xdr:colOff>104774</xdr:colOff>
      <xdr:row>116</xdr:row>
      <xdr:rowOff>28574</xdr:rowOff>
    </xdr:to>
    <xdr:grpSp>
      <xdr:nvGrpSpPr>
        <xdr:cNvPr id="42" name="グループ化 41"/>
        <xdr:cNvGrpSpPr/>
      </xdr:nvGrpSpPr>
      <xdr:grpSpPr>
        <a:xfrm>
          <a:off x="0" y="20837525"/>
          <a:ext cx="1819274" cy="349249"/>
          <a:chOff x="0" y="523875"/>
          <a:chExt cx="1628776" cy="295275"/>
        </a:xfrm>
      </xdr:grpSpPr>
      <xdr:sp macro="" textlink="">
        <xdr:nvSpPr>
          <xdr:cNvPr id="43" name="正方形/長方形 42"/>
          <xdr:cNvSpPr/>
        </xdr:nvSpPr>
        <xdr:spPr>
          <a:xfrm>
            <a:off x="0" y="542925"/>
            <a:ext cx="1620984" cy="266700"/>
          </a:xfrm>
          <a:prstGeom prst="rect">
            <a:avLst/>
          </a:prstGeom>
          <a:solidFill>
            <a:srgbClr val="7030A0"/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44" name="テキスト ボックス 43"/>
          <xdr:cNvSpPr txBox="1"/>
        </xdr:nvSpPr>
        <xdr:spPr>
          <a:xfrm>
            <a:off x="295276" y="523875"/>
            <a:ext cx="1333500" cy="2952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就業誘発等</a:t>
            </a:r>
          </a:p>
        </xdr:txBody>
      </xdr:sp>
      <xdr:sp macro="" textlink="">
        <xdr:nvSpPr>
          <xdr:cNvPr id="45" name="正方形/長方形 44"/>
          <xdr:cNvSpPr/>
        </xdr:nvSpPr>
        <xdr:spPr>
          <a:xfrm>
            <a:off x="0" y="542925"/>
            <a:ext cx="266700" cy="266700"/>
          </a:xfrm>
          <a:prstGeom prst="rect">
            <a:avLst/>
          </a:prstGeom>
          <a:solidFill>
            <a:schemeClr val="accent4">
              <a:lumMod val="40000"/>
              <a:lumOff val="60000"/>
            </a:schemeClr>
          </a:solidFill>
          <a:ln>
            <a:solidFill>
              <a:srgbClr val="7030A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0</xdr:colOff>
      <xdr:row>114</xdr:row>
      <xdr:rowOff>28574</xdr:rowOff>
    </xdr:from>
    <xdr:to>
      <xdr:col>33</xdr:col>
      <xdr:colOff>0</xdr:colOff>
      <xdr:row>155</xdr:row>
      <xdr:rowOff>95249</xdr:rowOff>
    </xdr:to>
    <xdr:sp macro="" textlink="">
      <xdr:nvSpPr>
        <xdr:cNvPr id="46" name="正方形/長方形 45"/>
        <xdr:cNvSpPr/>
      </xdr:nvSpPr>
      <xdr:spPr>
        <a:xfrm>
          <a:off x="0" y="21488399"/>
          <a:ext cx="6915150" cy="10353675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0</xdr:col>
      <xdr:colOff>9525</xdr:colOff>
      <xdr:row>75</xdr:row>
      <xdr:rowOff>19050</xdr:rowOff>
    </xdr:from>
    <xdr:to>
      <xdr:col>19</xdr:col>
      <xdr:colOff>152400</xdr:colOff>
      <xdr:row>93</xdr:row>
      <xdr:rowOff>152400</xdr:rowOff>
    </xdr:to>
    <xdr:grpSp>
      <xdr:nvGrpSpPr>
        <xdr:cNvPr id="52" name="グループ化 51"/>
        <xdr:cNvGrpSpPr/>
      </xdr:nvGrpSpPr>
      <xdr:grpSpPr>
        <a:xfrm>
          <a:off x="9525" y="14395450"/>
          <a:ext cx="3762375" cy="3117850"/>
          <a:chOff x="38099" y="14954250"/>
          <a:chExt cx="4124325" cy="3219450"/>
        </a:xfrm>
      </xdr:grpSpPr>
      <xdr:sp macro="" textlink="">
        <xdr:nvSpPr>
          <xdr:cNvPr id="50" name="メモ 49"/>
          <xdr:cNvSpPr/>
        </xdr:nvSpPr>
        <xdr:spPr>
          <a:xfrm>
            <a:off x="38099" y="14954250"/>
            <a:ext cx="4124325" cy="3219450"/>
          </a:xfrm>
          <a:prstGeom prst="foldedCorner">
            <a:avLst>
              <a:gd name="adj" fmla="val 13117"/>
            </a:avLst>
          </a:prstGeom>
          <a:solidFill>
            <a:schemeClr val="bg1"/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1" name="直角三角形 50"/>
          <xdr:cNvSpPr/>
        </xdr:nvSpPr>
        <xdr:spPr>
          <a:xfrm rot="5400000">
            <a:off x="47625" y="14982825"/>
            <a:ext cx="466725" cy="428625"/>
          </a:xfrm>
          <a:prstGeom prst="rtTriangle">
            <a:avLst/>
          </a:prstGeom>
          <a:solidFill>
            <a:schemeClr val="accent3">
              <a:lumMod val="40000"/>
              <a:lumOff val="60000"/>
            </a:schemeClr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  <xdr:twoCellAnchor>
    <xdr:from>
      <xdr:col>0</xdr:col>
      <xdr:colOff>180975</xdr:colOff>
      <xdr:row>77</xdr:row>
      <xdr:rowOff>57150</xdr:rowOff>
    </xdr:from>
    <xdr:to>
      <xdr:col>17</xdr:col>
      <xdr:colOff>9525</xdr:colOff>
      <xdr:row>93</xdr:row>
      <xdr:rowOff>57150</xdr:rowOff>
    </xdr:to>
    <xdr:graphicFrame macro="">
      <xdr:nvGraphicFramePr>
        <xdr:cNvPr id="49" name="グラフ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</xdr:col>
      <xdr:colOff>66675</xdr:colOff>
      <xdr:row>75</xdr:row>
      <xdr:rowOff>76200</xdr:rowOff>
    </xdr:from>
    <xdr:to>
      <xdr:col>32</xdr:col>
      <xdr:colOff>123825</xdr:colOff>
      <xdr:row>93</xdr:row>
      <xdr:rowOff>114300</xdr:rowOff>
    </xdr:to>
    <xdr:graphicFrame macro="">
      <xdr:nvGraphicFramePr>
        <xdr:cNvPr id="58" name="グラフ 5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76</xdr:row>
      <xdr:rowOff>28575</xdr:rowOff>
    </xdr:from>
    <xdr:to>
      <xdr:col>17</xdr:col>
      <xdr:colOff>0</xdr:colOff>
      <xdr:row>77</xdr:row>
      <xdr:rowOff>133350</xdr:rowOff>
    </xdr:to>
    <xdr:grpSp>
      <xdr:nvGrpSpPr>
        <xdr:cNvPr id="61" name="グループ化 60"/>
        <xdr:cNvGrpSpPr/>
      </xdr:nvGrpSpPr>
      <xdr:grpSpPr>
        <a:xfrm>
          <a:off x="762000" y="14570075"/>
          <a:ext cx="2476500" cy="269875"/>
          <a:chOff x="7153275" y="14744700"/>
          <a:chExt cx="2724150" cy="276225"/>
        </a:xfrm>
      </xdr:grpSpPr>
      <xdr:sp macro="" textlink="">
        <xdr:nvSpPr>
          <xdr:cNvPr id="60" name="正方形/長方形 59"/>
          <xdr:cNvSpPr/>
        </xdr:nvSpPr>
        <xdr:spPr>
          <a:xfrm>
            <a:off x="7153275" y="14744700"/>
            <a:ext cx="2724150" cy="276225"/>
          </a:xfrm>
          <a:prstGeom prst="rect">
            <a:avLst/>
          </a:prstGeom>
          <a:solidFill>
            <a:srgbClr val="7030A0"/>
          </a:solidFill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59" name="テキスト ボックス 58"/>
          <xdr:cNvSpPr txBox="1"/>
        </xdr:nvSpPr>
        <xdr:spPr>
          <a:xfrm>
            <a:off x="7686676" y="14744700"/>
            <a:ext cx="1752600" cy="27622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100" b="1">
                <a:solidFill>
                  <a:schemeClr val="bg1"/>
                </a:solidFill>
                <a:effectLst>
                  <a:outerShdw blurRad="50800" dist="63500" dir="2700000" algn="tl" rotWithShape="0">
                    <a:schemeClr val="tx1">
                      <a:alpha val="40000"/>
                    </a:scheme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図１　生産誘発額等</a:t>
            </a:r>
          </a:p>
        </xdr:txBody>
      </xdr:sp>
    </xdr:grpSp>
    <xdr:clientData/>
  </xdr:twoCellAnchor>
  <xdr:twoCellAnchor>
    <xdr:from>
      <xdr:col>0</xdr:col>
      <xdr:colOff>28575</xdr:colOff>
      <xdr:row>95</xdr:row>
      <xdr:rowOff>171449</xdr:rowOff>
    </xdr:from>
    <xdr:to>
      <xdr:col>32</xdr:col>
      <xdr:colOff>161925</xdr:colOff>
      <xdr:row>111</xdr:row>
      <xdr:rowOff>104774</xdr:rowOff>
    </xdr:to>
    <xdr:grpSp>
      <xdr:nvGrpSpPr>
        <xdr:cNvPr id="75" name="グループ化 74"/>
        <xdr:cNvGrpSpPr/>
      </xdr:nvGrpSpPr>
      <xdr:grpSpPr>
        <a:xfrm>
          <a:off x="28575" y="17856199"/>
          <a:ext cx="6229350" cy="2581275"/>
          <a:chOff x="38100" y="18459450"/>
          <a:chExt cx="6838950" cy="2533650"/>
        </a:xfrm>
      </xdr:grpSpPr>
      <xdr:grpSp>
        <xdr:nvGrpSpPr>
          <xdr:cNvPr id="71" name="グループ化 70"/>
          <xdr:cNvGrpSpPr/>
        </xdr:nvGrpSpPr>
        <xdr:grpSpPr>
          <a:xfrm>
            <a:off x="38100" y="18459450"/>
            <a:ext cx="6838950" cy="2533650"/>
            <a:chOff x="38100" y="18402300"/>
            <a:chExt cx="6838950" cy="2533650"/>
          </a:xfrm>
        </xdr:grpSpPr>
        <xdr:sp macro="" textlink="">
          <xdr:nvSpPr>
            <xdr:cNvPr id="68" name="メモ 67"/>
            <xdr:cNvSpPr/>
          </xdr:nvSpPr>
          <xdr:spPr>
            <a:xfrm>
              <a:off x="38100" y="18402300"/>
              <a:ext cx="6838950" cy="2533650"/>
            </a:xfrm>
            <a:prstGeom prst="foldedCorner">
              <a:avLst>
                <a:gd name="adj" fmla="val 13117"/>
              </a:avLst>
            </a:prstGeom>
            <a:solidFill>
              <a:schemeClr val="bg1"/>
            </a:solidFill>
            <a:ln>
              <a:solidFill>
                <a:schemeClr val="accent3">
                  <a:lumMod val="75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69" name="直角三角形 68"/>
            <xdr:cNvSpPr/>
          </xdr:nvSpPr>
          <xdr:spPr>
            <a:xfrm rot="5400000">
              <a:off x="38101" y="18430875"/>
              <a:ext cx="466725" cy="428625"/>
            </a:xfrm>
            <a:prstGeom prst="rtTriangle">
              <a:avLst/>
            </a:prstGeom>
            <a:solidFill>
              <a:schemeClr val="accent3">
                <a:lumMod val="40000"/>
                <a:lumOff val="60000"/>
              </a:schemeClr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</xdr:grpSp>
      <xdr:grpSp>
        <xdr:nvGrpSpPr>
          <xdr:cNvPr id="72" name="グループ化 71"/>
          <xdr:cNvGrpSpPr/>
        </xdr:nvGrpSpPr>
        <xdr:grpSpPr>
          <a:xfrm>
            <a:off x="1933575" y="18611850"/>
            <a:ext cx="2724150" cy="276225"/>
            <a:chOff x="7153275" y="14744700"/>
            <a:chExt cx="2724150" cy="276225"/>
          </a:xfrm>
        </xdr:grpSpPr>
        <xdr:sp macro="" textlink="">
          <xdr:nvSpPr>
            <xdr:cNvPr id="73" name="正方形/長方形 72"/>
            <xdr:cNvSpPr/>
          </xdr:nvSpPr>
          <xdr:spPr>
            <a:xfrm>
              <a:off x="7153275" y="14744700"/>
              <a:ext cx="2724150" cy="276225"/>
            </a:xfrm>
            <a:prstGeom prst="rect">
              <a:avLst/>
            </a:prstGeom>
            <a:solidFill>
              <a:srgbClr val="7030A0"/>
            </a:solidFill>
            <a:ln>
              <a:noFill/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rtlCol="0" anchor="ctr"/>
            <a:lstStyle/>
            <a:p>
              <a:pPr algn="ctr"/>
              <a:endParaRPr kumimoji="1" lang="ja-JP" altLang="en-US" sz="1100"/>
            </a:p>
          </xdr:txBody>
        </xdr:sp>
        <xdr:sp macro="" textlink="">
          <xdr:nvSpPr>
            <xdr:cNvPr id="74" name="テキスト ボックス 73"/>
            <xdr:cNvSpPr txBox="1"/>
          </xdr:nvSpPr>
          <xdr:spPr>
            <a:xfrm>
              <a:off x="7362827" y="14744700"/>
              <a:ext cx="2343148" cy="276225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wrap="square" rtlCol="0" anchor="t"/>
            <a:lstStyle/>
            <a:p>
              <a:pPr algn="ctr"/>
              <a:r>
                <a:rPr kumimoji="1" lang="ja-JP" altLang="en-US" sz="1100" b="1">
                  <a:solidFill>
                    <a:schemeClr val="bg1"/>
                  </a:solidFill>
                  <a:effectLst>
                    <a:outerShdw blurRad="50800" dist="63500" dir="2700000" algn="tl" rotWithShape="0">
                      <a:schemeClr val="tx1">
                        <a:alpha val="40000"/>
                      </a:schemeClr>
                    </a:outerShdw>
                  </a:effectLst>
                  <a:latin typeface="HG丸ｺﾞｼｯｸM-PRO" pitchFamily="50" charset="-128"/>
                  <a:ea typeface="HG丸ｺﾞｼｯｸM-PRO" pitchFamily="50" charset="-128"/>
                </a:rPr>
                <a:t>図３　産業別の生産誘発額</a:t>
              </a:r>
            </a:p>
          </xdr:txBody>
        </xdr:sp>
      </xdr:grpSp>
    </xdr:grpSp>
    <xdr:clientData/>
  </xdr:twoCellAnchor>
  <xdr:twoCellAnchor>
    <xdr:from>
      <xdr:col>1</xdr:col>
      <xdr:colOff>161925</xdr:colOff>
      <xdr:row>98</xdr:row>
      <xdr:rowOff>161925</xdr:rowOff>
    </xdr:from>
    <xdr:to>
      <xdr:col>30</xdr:col>
      <xdr:colOff>200025</xdr:colOff>
      <xdr:row>110</xdr:row>
      <xdr:rowOff>123825</xdr:rowOff>
    </xdr:to>
    <xdr:graphicFrame macro="">
      <xdr:nvGraphicFramePr>
        <xdr:cNvPr id="76" name="グラフ 7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47625</xdr:colOff>
      <xdr:row>139</xdr:row>
      <xdr:rowOff>95250</xdr:rowOff>
    </xdr:from>
    <xdr:to>
      <xdr:col>31</xdr:col>
      <xdr:colOff>180975</xdr:colOff>
      <xdr:row>154</xdr:row>
      <xdr:rowOff>18682</xdr:rowOff>
    </xdr:to>
    <xdr:graphicFrame macro="">
      <xdr:nvGraphicFramePr>
        <xdr:cNvPr id="99" name="グラフ 9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9525</xdr:rowOff>
    </xdr:from>
    <xdr:to>
      <xdr:col>32</xdr:col>
      <xdr:colOff>142875</xdr:colOff>
      <xdr:row>2</xdr:row>
      <xdr:rowOff>134900</xdr:rowOff>
    </xdr:to>
    <xdr:grpSp>
      <xdr:nvGrpSpPr>
        <xdr:cNvPr id="7" name="グループ化 6"/>
        <xdr:cNvGrpSpPr/>
      </xdr:nvGrpSpPr>
      <xdr:grpSpPr>
        <a:xfrm>
          <a:off x="19050" y="9525"/>
          <a:ext cx="6308173" cy="456679"/>
          <a:chOff x="1752600" y="19050"/>
          <a:chExt cx="6134100" cy="330095"/>
        </a:xfrm>
      </xdr:grpSpPr>
      <xdr:sp macro="" textlink="">
        <xdr:nvSpPr>
          <xdr:cNvPr id="8" name="正方形/長方形 7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9" name="テキスト ボックス 8"/>
          <xdr:cNvSpPr txBox="1"/>
        </xdr:nvSpPr>
        <xdr:spPr>
          <a:xfrm>
            <a:off x="1895474" y="33571"/>
            <a:ext cx="5876926" cy="31557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20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HG丸ｺﾞｼｯｸM-PRO" pitchFamily="50" charset="-128"/>
                <a:ea typeface="HG丸ｺﾞｼｯｸM-PRO" pitchFamily="50" charset="-128"/>
              </a:rPr>
              <a:t>●●による経済波及効果分析（フロー図）</a:t>
            </a:r>
          </a:p>
        </xdr:txBody>
      </xdr:sp>
      <xdr:sp macro="" textlink="">
        <xdr:nvSpPr>
          <xdr:cNvPr id="10" name="正方形/長方形 9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  <xdr:sp macro="" textlink="">
        <xdr:nvSpPr>
          <xdr:cNvPr id="11" name="正方形/長方形 10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>
              <a:latin typeface="HG丸ｺﾞｼｯｸM-PRO" pitchFamily="50" charset="-128"/>
              <a:ea typeface="HG丸ｺﾞｼｯｸM-PRO" pitchFamily="50" charset="-128"/>
            </a:endParaRPr>
          </a:p>
        </xdr:txBody>
      </xdr:sp>
    </xdr:grpSp>
    <xdr:clientData/>
  </xdr:twoCellAnchor>
  <xdr:twoCellAnchor>
    <xdr:from>
      <xdr:col>0</xdr:col>
      <xdr:colOff>66261</xdr:colOff>
      <xdr:row>4</xdr:row>
      <xdr:rowOff>113195</xdr:rowOff>
    </xdr:from>
    <xdr:to>
      <xdr:col>32</xdr:col>
      <xdr:colOff>127000</xdr:colOff>
      <xdr:row>65</xdr:row>
      <xdr:rowOff>82826</xdr:rowOff>
    </xdr:to>
    <xdr:sp macro="" textlink="">
      <xdr:nvSpPr>
        <xdr:cNvPr id="12" name="正方形/長方形 11"/>
        <xdr:cNvSpPr/>
      </xdr:nvSpPr>
      <xdr:spPr>
        <a:xfrm>
          <a:off x="66261" y="731630"/>
          <a:ext cx="6245087" cy="9566413"/>
        </a:xfrm>
        <a:prstGeom prst="rect">
          <a:avLst/>
        </a:prstGeom>
        <a:noFill/>
        <a:ln w="15875">
          <a:solidFill>
            <a:srgbClr val="7030A0"/>
          </a:solidFill>
          <a:prstDash val="solid"/>
        </a:ln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6</xdr:col>
      <xdr:colOff>2197</xdr:colOff>
      <xdr:row>9</xdr:row>
      <xdr:rowOff>9525</xdr:rowOff>
    </xdr:from>
    <xdr:to>
      <xdr:col>8</xdr:col>
      <xdr:colOff>2726</xdr:colOff>
      <xdr:row>12</xdr:row>
      <xdr:rowOff>0</xdr:rowOff>
    </xdr:to>
    <xdr:grpSp>
      <xdr:nvGrpSpPr>
        <xdr:cNvPr id="25" name="グループ化 24"/>
        <xdr:cNvGrpSpPr/>
      </xdr:nvGrpSpPr>
      <xdr:grpSpPr>
        <a:xfrm>
          <a:off x="1161762" y="1378916"/>
          <a:ext cx="387051" cy="470867"/>
          <a:chOff x="1256827" y="1408075"/>
          <a:chExt cx="418692" cy="478234"/>
        </a:xfrm>
      </xdr:grpSpPr>
      <xdr:cxnSp macro="">
        <xdr:nvCxnSpPr>
          <xdr:cNvPr id="15" name="直線矢印コネクタ 14"/>
          <xdr:cNvCxnSpPr/>
        </xdr:nvCxnSpPr>
        <xdr:spPr>
          <a:xfrm rot="5400000">
            <a:off x="1435061" y="1645850"/>
            <a:ext cx="478234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8" name="直線コネクタ 17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2543</xdr:colOff>
      <xdr:row>14</xdr:row>
      <xdr:rowOff>7036</xdr:rowOff>
    </xdr:from>
    <xdr:to>
      <xdr:col>8</xdr:col>
      <xdr:colOff>1593</xdr:colOff>
      <xdr:row>22</xdr:row>
      <xdr:rowOff>1593</xdr:rowOff>
    </xdr:to>
    <xdr:grpSp>
      <xdr:nvGrpSpPr>
        <xdr:cNvPr id="43" name="グループ化 42"/>
        <xdr:cNvGrpSpPr/>
      </xdr:nvGrpSpPr>
      <xdr:grpSpPr>
        <a:xfrm>
          <a:off x="1162108" y="2177079"/>
          <a:ext cx="385572" cy="1214862"/>
          <a:chOff x="1257055" y="2218695"/>
          <a:chExt cx="417221" cy="1295532"/>
        </a:xfrm>
      </xdr:grpSpPr>
      <xdr:cxnSp macro="">
        <xdr:nvCxnSpPr>
          <xdr:cNvPr id="26" name="直線矢印コネクタ 25"/>
          <xdr:cNvCxnSpPr/>
        </xdr:nvCxnSpPr>
        <xdr:spPr>
          <a:xfrm rot="5400000">
            <a:off x="1026510" y="2866461"/>
            <a:ext cx="1295532" cy="0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7" name="直線コネクタ 26"/>
          <xdr:cNvCxnSpPr/>
        </xdr:nvCxnSpPr>
        <xdr:spPr>
          <a:xfrm>
            <a:off x="1257055" y="3262871"/>
            <a:ext cx="41098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206982</xdr:colOff>
      <xdr:row>24</xdr:row>
      <xdr:rowOff>9293</xdr:rowOff>
    </xdr:from>
    <xdr:to>
      <xdr:col>8</xdr:col>
      <xdr:colOff>4648</xdr:colOff>
      <xdr:row>27</xdr:row>
      <xdr:rowOff>13939</xdr:rowOff>
    </xdr:to>
    <xdr:grpSp>
      <xdr:nvGrpSpPr>
        <xdr:cNvPr id="85" name="グループ化 84"/>
        <xdr:cNvGrpSpPr/>
      </xdr:nvGrpSpPr>
      <xdr:grpSpPr>
        <a:xfrm>
          <a:off x="1347497" y="3719902"/>
          <a:ext cx="203238" cy="485037"/>
          <a:chOff x="1481867" y="3811966"/>
          <a:chExt cx="222627" cy="488223"/>
        </a:xfrm>
      </xdr:grpSpPr>
      <xdr:cxnSp macro="">
        <xdr:nvCxnSpPr>
          <xdr:cNvPr id="41" name="直線矢印コネクタ 40"/>
          <xdr:cNvCxnSpPr/>
        </xdr:nvCxnSpPr>
        <xdr:spPr>
          <a:xfrm rot="5400000">
            <a:off x="1460381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42" name="直線コネクタ 41"/>
          <xdr:cNvCxnSpPr/>
        </xdr:nvCxnSpPr>
        <xdr:spPr>
          <a:xfrm flipV="1">
            <a:off x="1481867" y="4047499"/>
            <a:ext cx="217979" cy="11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2197</xdr:colOff>
      <xdr:row>30</xdr:row>
      <xdr:rowOff>9525</xdr:rowOff>
    </xdr:from>
    <xdr:to>
      <xdr:col>8</xdr:col>
      <xdr:colOff>2726</xdr:colOff>
      <xdr:row>33</xdr:row>
      <xdr:rowOff>14654</xdr:rowOff>
    </xdr:to>
    <xdr:grpSp>
      <xdr:nvGrpSpPr>
        <xdr:cNvPr id="51" name="グループ化 50"/>
        <xdr:cNvGrpSpPr/>
      </xdr:nvGrpSpPr>
      <xdr:grpSpPr>
        <a:xfrm>
          <a:off x="1161762" y="4680916"/>
          <a:ext cx="387051" cy="485521"/>
          <a:chOff x="1256827" y="1408074"/>
          <a:chExt cx="418692" cy="493017"/>
        </a:xfrm>
      </xdr:grpSpPr>
      <xdr:cxnSp macro="">
        <xdr:nvCxnSpPr>
          <xdr:cNvPr id="52" name="直線矢印コネクタ 51"/>
          <xdr:cNvCxnSpPr/>
        </xdr:nvCxnSpPr>
        <xdr:spPr>
          <a:xfrm rot="5400000">
            <a:off x="1427669" y="1653241"/>
            <a:ext cx="493017" cy="2683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53" name="直線コネクタ 52"/>
          <xdr:cNvCxnSpPr/>
        </xdr:nvCxnSpPr>
        <xdr:spPr>
          <a:xfrm>
            <a:off x="1256827" y="1637371"/>
            <a:ext cx="418171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4329</xdr:colOff>
      <xdr:row>12</xdr:row>
      <xdr:rowOff>4023</xdr:rowOff>
    </xdr:from>
    <xdr:to>
      <xdr:col>20</xdr:col>
      <xdr:colOff>0</xdr:colOff>
      <xdr:row>14</xdr:row>
      <xdr:rowOff>794</xdr:rowOff>
    </xdr:to>
    <xdr:grpSp>
      <xdr:nvGrpSpPr>
        <xdr:cNvPr id="67" name="グループ化 66"/>
        <xdr:cNvGrpSpPr/>
      </xdr:nvGrpSpPr>
      <xdr:grpSpPr>
        <a:xfrm>
          <a:off x="2709981" y="1853806"/>
          <a:ext cx="1155236" cy="317031"/>
          <a:chOff x="2942549" y="1873506"/>
          <a:chExt cx="1254909" cy="319652"/>
        </a:xfrm>
      </xdr:grpSpPr>
      <xdr:cxnSp macro="">
        <xdr:nvCxnSpPr>
          <xdr:cNvPr id="59" name="直線矢印コネクタ 5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66" name="直線コネクタ 65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33</xdr:row>
      <xdr:rowOff>4023</xdr:rowOff>
    </xdr:from>
    <xdr:to>
      <xdr:col>19</xdr:col>
      <xdr:colOff>206644</xdr:colOff>
      <xdr:row>35</xdr:row>
      <xdr:rowOff>793</xdr:rowOff>
    </xdr:to>
    <xdr:grpSp>
      <xdr:nvGrpSpPr>
        <xdr:cNvPr id="68" name="グループ化 67"/>
        <xdr:cNvGrpSpPr/>
      </xdr:nvGrpSpPr>
      <xdr:grpSpPr>
        <a:xfrm>
          <a:off x="2706752" y="5155806"/>
          <a:ext cx="1152799" cy="317030"/>
          <a:chOff x="2942549" y="1873506"/>
          <a:chExt cx="1254909" cy="319652"/>
        </a:xfrm>
      </xdr:grpSpPr>
      <xdr:cxnSp macro="">
        <xdr:nvCxnSpPr>
          <xdr:cNvPr id="69" name="直線矢印コネクタ 68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0" name="直線コネクタ 69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198784</xdr:colOff>
      <xdr:row>14</xdr:row>
      <xdr:rowOff>91107</xdr:rowOff>
    </xdr:from>
    <xdr:to>
      <xdr:col>32</xdr:col>
      <xdr:colOff>8286</xdr:colOff>
      <xdr:row>42</xdr:row>
      <xdr:rowOff>82828</xdr:rowOff>
    </xdr:to>
    <xdr:grpSp>
      <xdr:nvGrpSpPr>
        <xdr:cNvPr id="82" name="グループ化 81"/>
        <xdr:cNvGrpSpPr/>
      </xdr:nvGrpSpPr>
      <xdr:grpSpPr>
        <a:xfrm>
          <a:off x="2898086" y="2261150"/>
          <a:ext cx="3294548" cy="4353895"/>
          <a:chOff x="3170584" y="2311793"/>
          <a:chExt cx="3630388" cy="4563721"/>
        </a:xfrm>
      </xdr:grpSpPr>
      <xdr:cxnSp macro="">
        <xdr:nvCxnSpPr>
          <xdr:cNvPr id="73" name="直線コネクタ 72"/>
          <xdr:cNvCxnSpPr/>
        </xdr:nvCxnSpPr>
        <xdr:spPr>
          <a:xfrm>
            <a:off x="6378967" y="2314090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4" name="直線コネクタ 73"/>
          <xdr:cNvCxnSpPr/>
        </xdr:nvCxnSpPr>
        <xdr:spPr>
          <a:xfrm rot="5400000">
            <a:off x="4519212" y="4589914"/>
            <a:ext cx="4559881" cy="3639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7" name="直線矢印コネクタ 76"/>
          <xdr:cNvCxnSpPr/>
        </xdr:nvCxnSpPr>
        <xdr:spPr>
          <a:xfrm rot="10800000">
            <a:off x="3170584" y="6867230"/>
            <a:ext cx="3622105" cy="828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1" name="直線コネクタ 80"/>
          <xdr:cNvCxnSpPr/>
        </xdr:nvCxnSpPr>
        <xdr:spPr>
          <a:xfrm>
            <a:off x="6378966" y="5656004"/>
            <a:ext cx="417415" cy="161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30481</xdr:colOff>
      <xdr:row>41</xdr:row>
      <xdr:rowOff>47625</xdr:rowOff>
    </xdr:from>
    <xdr:to>
      <xdr:col>14</xdr:col>
      <xdr:colOff>152400</xdr:colOff>
      <xdr:row>43</xdr:row>
      <xdr:rowOff>104775</xdr:rowOff>
    </xdr:to>
    <xdr:sp macro="" textlink="">
      <xdr:nvSpPr>
        <xdr:cNvPr id="83" name="右中かっこ 82"/>
        <xdr:cNvSpPr/>
      </xdr:nvSpPr>
      <xdr:spPr>
        <a:xfrm>
          <a:off x="2964181" y="6619875"/>
          <a:ext cx="121919" cy="381000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8</xdr:col>
      <xdr:colOff>590</xdr:colOff>
      <xdr:row>44</xdr:row>
      <xdr:rowOff>1966</xdr:rowOff>
    </xdr:from>
    <xdr:to>
      <xdr:col>9</xdr:col>
      <xdr:colOff>4647</xdr:colOff>
      <xdr:row>47</xdr:row>
      <xdr:rowOff>6612</xdr:rowOff>
    </xdr:to>
    <xdr:grpSp>
      <xdr:nvGrpSpPr>
        <xdr:cNvPr id="86" name="グループ化 85"/>
        <xdr:cNvGrpSpPr/>
      </xdr:nvGrpSpPr>
      <xdr:grpSpPr>
        <a:xfrm>
          <a:off x="1546677" y="6854444"/>
          <a:ext cx="197318" cy="485038"/>
          <a:chOff x="1471751" y="3811966"/>
          <a:chExt cx="216567" cy="488223"/>
        </a:xfrm>
      </xdr:grpSpPr>
      <xdr:cxnSp macro="">
        <xdr:nvCxnSpPr>
          <xdr:cNvPr id="87" name="直線矢印コネクタ 86"/>
          <xdr:cNvCxnSpPr/>
        </xdr:nvCxnSpPr>
        <xdr:spPr>
          <a:xfrm rot="5400000">
            <a:off x="1438400" y="4056077"/>
            <a:ext cx="488223" cy="2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88" name="直線コネクタ 87"/>
          <xdr:cNvCxnSpPr/>
        </xdr:nvCxnSpPr>
        <xdr:spPr>
          <a:xfrm flipV="1">
            <a:off x="1471751" y="4044917"/>
            <a:ext cx="216567" cy="372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7</xdr:col>
      <xdr:colOff>3184</xdr:colOff>
      <xdr:row>49</xdr:row>
      <xdr:rowOff>4934</xdr:rowOff>
    </xdr:from>
    <xdr:to>
      <xdr:col>9</xdr:col>
      <xdr:colOff>3186</xdr:colOff>
      <xdr:row>55</xdr:row>
      <xdr:rowOff>162621</xdr:rowOff>
    </xdr:to>
    <xdr:grpSp>
      <xdr:nvGrpSpPr>
        <xdr:cNvPr id="96" name="グループ化 95"/>
        <xdr:cNvGrpSpPr/>
      </xdr:nvGrpSpPr>
      <xdr:grpSpPr>
        <a:xfrm>
          <a:off x="1356010" y="7658064"/>
          <a:ext cx="386524" cy="1112120"/>
          <a:chOff x="1466782" y="7908361"/>
          <a:chExt cx="418172" cy="1133419"/>
        </a:xfrm>
      </xdr:grpSpPr>
      <xdr:cxnSp macro="">
        <xdr:nvCxnSpPr>
          <xdr:cNvPr id="72" name="直線矢印コネクタ 71"/>
          <xdr:cNvCxnSpPr/>
        </xdr:nvCxnSpPr>
        <xdr:spPr>
          <a:xfrm rot="16200000" flipH="1">
            <a:off x="1317769" y="8474595"/>
            <a:ext cx="1133419" cy="951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2" name="直線コネクタ 91"/>
          <xdr:cNvCxnSpPr/>
        </xdr:nvCxnSpPr>
        <xdr:spPr>
          <a:xfrm>
            <a:off x="1675869" y="8153135"/>
            <a:ext cx="205899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3" name="直線コネクタ 92"/>
          <xdr:cNvCxnSpPr/>
        </xdr:nvCxnSpPr>
        <xdr:spPr>
          <a:xfrm flipV="1">
            <a:off x="1469040" y="8483821"/>
            <a:ext cx="412728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5" name="直線コネクタ 94"/>
          <xdr:cNvCxnSpPr/>
        </xdr:nvCxnSpPr>
        <xdr:spPr>
          <a:xfrm flipV="1">
            <a:off x="1466782" y="8803623"/>
            <a:ext cx="412730" cy="1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2574</xdr:colOff>
      <xdr:row>58</xdr:row>
      <xdr:rowOff>13215</xdr:rowOff>
    </xdr:from>
    <xdr:to>
      <xdr:col>8</xdr:col>
      <xdr:colOff>206980</xdr:colOff>
      <xdr:row>61</xdr:row>
      <xdr:rowOff>4917</xdr:rowOff>
    </xdr:to>
    <xdr:grpSp>
      <xdr:nvGrpSpPr>
        <xdr:cNvPr id="106" name="グループ化 105"/>
        <xdr:cNvGrpSpPr/>
      </xdr:nvGrpSpPr>
      <xdr:grpSpPr>
        <a:xfrm>
          <a:off x="1162139" y="9107519"/>
          <a:ext cx="571878" cy="472094"/>
          <a:chOff x="1252730" y="9282231"/>
          <a:chExt cx="621125" cy="473905"/>
        </a:xfrm>
      </xdr:grpSpPr>
      <xdr:cxnSp macro="">
        <xdr:nvCxnSpPr>
          <xdr:cNvPr id="100" name="直線矢印コネクタ 99"/>
          <xdr:cNvCxnSpPr/>
        </xdr:nvCxnSpPr>
        <xdr:spPr>
          <a:xfrm rot="5400000">
            <a:off x="1635780" y="9518062"/>
            <a:ext cx="473905" cy="2244"/>
          </a:xfrm>
          <a:prstGeom prst="straightConnector1">
            <a:avLst/>
          </a:prstGeom>
          <a:ln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2" name="直線コネクタ 101"/>
          <xdr:cNvCxnSpPr/>
        </xdr:nvCxnSpPr>
        <xdr:spPr>
          <a:xfrm>
            <a:off x="1252730" y="9513879"/>
            <a:ext cx="610598" cy="516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1100</xdr:colOff>
      <xdr:row>61</xdr:row>
      <xdr:rowOff>4023</xdr:rowOff>
    </xdr:from>
    <xdr:to>
      <xdr:col>19</xdr:col>
      <xdr:colOff>206644</xdr:colOff>
      <xdr:row>63</xdr:row>
      <xdr:rowOff>793</xdr:rowOff>
    </xdr:to>
    <xdr:grpSp>
      <xdr:nvGrpSpPr>
        <xdr:cNvPr id="107" name="グループ化 106"/>
        <xdr:cNvGrpSpPr/>
      </xdr:nvGrpSpPr>
      <xdr:grpSpPr>
        <a:xfrm>
          <a:off x="2706752" y="9578719"/>
          <a:ext cx="1152799" cy="317031"/>
          <a:chOff x="2942549" y="1873506"/>
          <a:chExt cx="1254909" cy="319652"/>
        </a:xfrm>
      </xdr:grpSpPr>
      <xdr:cxnSp macro="">
        <xdr:nvCxnSpPr>
          <xdr:cNvPr id="108" name="直線矢印コネクタ 107"/>
          <xdr:cNvCxnSpPr/>
        </xdr:nvCxnSpPr>
        <xdr:spPr>
          <a:xfrm>
            <a:off x="2942549" y="2030925"/>
            <a:ext cx="1254909" cy="3228"/>
          </a:xfrm>
          <a:prstGeom prst="straightConnector1">
            <a:avLst/>
          </a:prstGeom>
          <a:ln cmpd="sng">
            <a:solidFill>
              <a:schemeClr val="tx1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09" name="直線コネクタ 108"/>
          <xdr:cNvCxnSpPr/>
        </xdr:nvCxnSpPr>
        <xdr:spPr>
          <a:xfrm rot="5400000">
            <a:off x="3408013" y="2032538"/>
            <a:ext cx="319652" cy="1588"/>
          </a:xfrm>
          <a:prstGeom prst="line">
            <a:avLst/>
          </a:prstGeom>
          <a:ln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28575</xdr:colOff>
      <xdr:row>0</xdr:row>
      <xdr:rowOff>0</xdr:rowOff>
    </xdr:from>
    <xdr:to>
      <xdr:col>18</xdr:col>
      <xdr:colOff>0</xdr:colOff>
      <xdr:row>2</xdr:row>
      <xdr:rowOff>28575</xdr:rowOff>
    </xdr:to>
    <xdr:grpSp>
      <xdr:nvGrpSpPr>
        <xdr:cNvPr id="7" name="グループ化 6"/>
        <xdr:cNvGrpSpPr/>
      </xdr:nvGrpSpPr>
      <xdr:grpSpPr>
        <a:xfrm>
          <a:off x="2257425" y="0"/>
          <a:ext cx="7096125" cy="409575"/>
          <a:chOff x="1752600" y="0"/>
          <a:chExt cx="6134100" cy="409575"/>
        </a:xfrm>
      </xdr:grpSpPr>
      <xdr:sp macro="" textlink="">
        <xdr:nvSpPr>
          <xdr:cNvPr id="4" name="正方形/長方形 3"/>
          <xdr:cNvSpPr/>
        </xdr:nvSpPr>
        <xdr:spPr>
          <a:xfrm>
            <a:off x="1752600" y="19050"/>
            <a:ext cx="5981700" cy="323850"/>
          </a:xfrm>
          <a:prstGeom prst="rect">
            <a:avLst/>
          </a:prstGeom>
          <a:solidFill>
            <a:schemeClr val="accent3">
              <a:lumMod val="50000"/>
            </a:schemeClr>
          </a:solidFill>
          <a:ln>
            <a:solidFill>
              <a:schemeClr val="accent3">
                <a:lumMod val="75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3" name="テキスト ボックス 2"/>
          <xdr:cNvSpPr txBox="1"/>
        </xdr:nvSpPr>
        <xdr:spPr>
          <a:xfrm>
            <a:off x="1895474" y="0"/>
            <a:ext cx="5876926" cy="40957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pPr algn="ctr"/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北海道内地域間産業連関表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(H23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暦年</a:t>
            </a:r>
            <a:r>
              <a:rPr kumimoji="1" lang="en-US" altLang="ja-JP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)</a:t>
            </a:r>
            <a:r>
              <a:rPr kumimoji="1" lang="ja-JP" altLang="en-US" sz="1600" b="1">
                <a:solidFill>
                  <a:schemeClr val="bg1"/>
                </a:solidFill>
                <a:effectLst>
                  <a:outerShdw blurRad="50800" dist="63500" dir="2700000" algn="tl" rotWithShape="0">
                    <a:prstClr val="black">
                      <a:alpha val="40000"/>
                    </a:prstClr>
                  </a:outerShdw>
                </a:effectLst>
                <a:latin typeface="+mn-ea"/>
                <a:ea typeface="+mn-ea"/>
              </a:rPr>
              <a:t>による経済波及効果分析</a:t>
            </a:r>
          </a:p>
        </xdr:txBody>
      </xdr:sp>
      <xdr:sp macro="" textlink="">
        <xdr:nvSpPr>
          <xdr:cNvPr id="5" name="正方形/長方形 4"/>
          <xdr:cNvSpPr/>
        </xdr:nvSpPr>
        <xdr:spPr>
          <a:xfrm>
            <a:off x="1752600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sp macro="" textlink="">
        <xdr:nvSpPr>
          <xdr:cNvPr id="6" name="正方形/長方形 5"/>
          <xdr:cNvSpPr/>
        </xdr:nvSpPr>
        <xdr:spPr>
          <a:xfrm>
            <a:off x="7553325" y="19050"/>
            <a:ext cx="333375" cy="323850"/>
          </a:xfrm>
          <a:prstGeom prst="rect">
            <a:avLst/>
          </a:prstGeom>
          <a:solidFill>
            <a:schemeClr val="accent3">
              <a:lumMod val="60000"/>
              <a:lumOff val="40000"/>
            </a:schemeClr>
          </a:solidFill>
          <a:ln>
            <a:solidFill>
              <a:schemeClr val="accent3">
                <a:lumMod val="60000"/>
                <a:lumOff val="40000"/>
              </a:schemeClr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G203"/>
  <sheetViews>
    <sheetView view="pageBreakPreview" zoomScaleNormal="100" zoomScaleSheetLayoutView="100" workbookViewId="0">
      <selection activeCell="AO8" sqref="AO8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3" x14ac:dyDescent="0.2">
      <c r="AB4" s="348" t="s">
        <v>534</v>
      </c>
      <c r="AC4" s="348"/>
      <c r="AD4" s="348"/>
      <c r="AE4" s="348"/>
      <c r="AF4" s="348"/>
      <c r="AG4" s="348"/>
    </row>
    <row r="5" spans="1:33" x14ac:dyDescent="0.2">
      <c r="AB5" s="348"/>
      <c r="AC5" s="348"/>
      <c r="AD5" s="348"/>
      <c r="AE5" s="348"/>
      <c r="AF5" s="348"/>
      <c r="AG5" s="348"/>
    </row>
    <row r="6" spans="1:33" ht="13.5" customHeight="1" x14ac:dyDescent="0.2">
      <c r="A6" s="11"/>
    </row>
    <row r="27" spans="2:31" ht="25.5" customHeight="1" x14ac:dyDescent="0.2">
      <c r="G27" s="16" t="s">
        <v>161</v>
      </c>
      <c r="I27" s="16"/>
      <c r="J27" s="16"/>
      <c r="K27" s="16"/>
      <c r="L27" s="16"/>
      <c r="M27" s="16"/>
      <c r="O27" s="349">
        <f ca="1">H38</f>
        <v>0</v>
      </c>
      <c r="P27" s="349"/>
      <c r="Q27" s="349"/>
      <c r="R27" s="349"/>
      <c r="S27" s="349"/>
      <c r="T27" s="16" t="s">
        <v>158</v>
      </c>
    </row>
    <row r="28" spans="2:31" ht="25.5" customHeight="1" x14ac:dyDescent="0.2">
      <c r="G28" s="16" t="s">
        <v>159</v>
      </c>
      <c r="I28" s="16"/>
      <c r="J28" s="16"/>
      <c r="K28" s="16"/>
      <c r="L28" s="16"/>
      <c r="M28" s="16"/>
      <c r="O28" s="349">
        <f ca="1">M38</f>
        <v>0</v>
      </c>
      <c r="P28" s="349"/>
      <c r="Q28" s="349"/>
      <c r="R28" s="349"/>
      <c r="S28" s="349"/>
      <c r="T28" s="16" t="s">
        <v>227</v>
      </c>
    </row>
    <row r="29" spans="2:31" ht="25.5" customHeight="1" x14ac:dyDescent="0.2">
      <c r="G29" s="16" t="s">
        <v>160</v>
      </c>
      <c r="I29" s="16"/>
      <c r="J29" s="16"/>
      <c r="K29" s="16"/>
      <c r="L29" s="16"/>
      <c r="M29" s="16"/>
      <c r="O29" s="349">
        <f ca="1">W38</f>
        <v>0</v>
      </c>
      <c r="P29" s="349"/>
      <c r="Q29" s="349"/>
      <c r="R29" s="349"/>
      <c r="S29" s="349"/>
      <c r="T29" s="16" t="s">
        <v>157</v>
      </c>
    </row>
    <row r="30" spans="2:31" ht="19" x14ac:dyDescent="0.2">
      <c r="B30" s="16"/>
      <c r="C30" s="16"/>
      <c r="D30" s="16"/>
      <c r="E30" s="16"/>
      <c r="F30" s="16"/>
      <c r="G30" s="16"/>
      <c r="J30" s="21"/>
      <c r="K30" s="21"/>
      <c r="L30" s="21"/>
      <c r="M30" s="21"/>
      <c r="N30" s="16"/>
    </row>
    <row r="31" spans="2:31" ht="19" x14ac:dyDescent="0.2">
      <c r="B31" s="16"/>
      <c r="C31" s="17"/>
      <c r="D31" s="16"/>
      <c r="E31" s="16"/>
      <c r="F31" s="16"/>
      <c r="G31" s="16"/>
      <c r="J31" s="21"/>
      <c r="K31" s="21"/>
      <c r="L31" s="21"/>
      <c r="M31" s="21"/>
      <c r="N31" s="16"/>
      <c r="AE31" s="63" t="s">
        <v>228</v>
      </c>
    </row>
    <row r="32" spans="2:31" ht="19" x14ac:dyDescent="0.2">
      <c r="B32" s="16"/>
      <c r="C32" s="16"/>
      <c r="D32" s="16"/>
      <c r="E32" s="16"/>
      <c r="F32" s="16"/>
      <c r="G32" s="16"/>
      <c r="J32" s="21"/>
      <c r="K32" s="21"/>
      <c r="L32" s="21"/>
      <c r="M32" s="21"/>
      <c r="N32" s="16"/>
    </row>
    <row r="33" spans="2:32" ht="13.5" thickBot="1" x14ac:dyDescent="0.25">
      <c r="AF33" s="15" t="s">
        <v>156</v>
      </c>
    </row>
    <row r="34" spans="2:32" ht="33" customHeight="1" thickTop="1" thickBot="1" x14ac:dyDescent="0.25">
      <c r="B34" s="353"/>
      <c r="C34" s="353"/>
      <c r="D34" s="353"/>
      <c r="E34" s="353"/>
      <c r="F34" s="353"/>
      <c r="G34" s="353"/>
      <c r="H34" s="352" t="s">
        <v>154</v>
      </c>
      <c r="I34" s="352"/>
      <c r="J34" s="352"/>
      <c r="K34" s="352"/>
      <c r="L34" s="352"/>
      <c r="M34" s="352" t="s">
        <v>108</v>
      </c>
      <c r="N34" s="352"/>
      <c r="O34" s="352"/>
      <c r="P34" s="352"/>
      <c r="Q34" s="352"/>
      <c r="R34" s="352" t="s">
        <v>155</v>
      </c>
      <c r="S34" s="352"/>
      <c r="T34" s="352"/>
      <c r="U34" s="352"/>
      <c r="V34" s="352"/>
      <c r="W34" s="352" t="s">
        <v>128</v>
      </c>
      <c r="X34" s="352"/>
      <c r="Y34" s="352"/>
      <c r="Z34" s="352"/>
      <c r="AA34" s="352"/>
      <c r="AB34" s="352" t="s">
        <v>624</v>
      </c>
      <c r="AC34" s="352"/>
      <c r="AD34" s="352"/>
      <c r="AE34" s="352"/>
      <c r="AF34" s="352"/>
    </row>
    <row r="35" spans="2:32" ht="33" customHeight="1" thickTop="1" thickBot="1" x14ac:dyDescent="0.25">
      <c r="B35" s="355" t="s">
        <v>43</v>
      </c>
      <c r="C35" s="355"/>
      <c r="D35" s="355"/>
      <c r="E35" s="355"/>
      <c r="F35" s="355"/>
      <c r="G35" s="355"/>
      <c r="H35" s="350">
        <f>I73</f>
        <v>0</v>
      </c>
      <c r="I35" s="350"/>
      <c r="J35" s="350"/>
      <c r="K35" s="350"/>
      <c r="L35" s="350"/>
      <c r="M35" s="357" t="s">
        <v>175</v>
      </c>
      <c r="N35" s="357"/>
      <c r="O35" s="357"/>
      <c r="P35" s="357"/>
      <c r="Q35" s="357"/>
      <c r="R35" s="357" t="s">
        <v>175</v>
      </c>
      <c r="S35" s="357"/>
      <c r="T35" s="357"/>
      <c r="U35" s="357"/>
      <c r="V35" s="357"/>
      <c r="W35" s="350">
        <f>G135</f>
        <v>0</v>
      </c>
      <c r="X35" s="350"/>
      <c r="Y35" s="350"/>
      <c r="Z35" s="350"/>
      <c r="AA35" s="350"/>
      <c r="AB35" s="350">
        <f>S135</f>
        <v>0</v>
      </c>
      <c r="AC35" s="350"/>
      <c r="AD35" s="350"/>
      <c r="AE35" s="350"/>
      <c r="AF35" s="350"/>
    </row>
    <row r="36" spans="2:32" ht="33" customHeight="1" thickTop="1" thickBot="1" x14ac:dyDescent="0.25">
      <c r="B36" s="354" t="s">
        <v>134</v>
      </c>
      <c r="C36" s="354"/>
      <c r="D36" s="354"/>
      <c r="E36" s="354"/>
      <c r="F36" s="354"/>
      <c r="G36" s="354"/>
      <c r="H36" s="351">
        <f>M73</f>
        <v>0</v>
      </c>
      <c r="I36" s="351"/>
      <c r="J36" s="351"/>
      <c r="K36" s="351"/>
      <c r="L36" s="351"/>
      <c r="M36" s="356" t="s">
        <v>175</v>
      </c>
      <c r="N36" s="356"/>
      <c r="O36" s="356"/>
      <c r="P36" s="356"/>
      <c r="Q36" s="356"/>
      <c r="R36" s="356" t="s">
        <v>175</v>
      </c>
      <c r="S36" s="356"/>
      <c r="T36" s="356"/>
      <c r="U36" s="356"/>
      <c r="V36" s="356"/>
      <c r="W36" s="351">
        <f>J135</f>
        <v>0</v>
      </c>
      <c r="X36" s="351"/>
      <c r="Y36" s="351"/>
      <c r="Z36" s="351"/>
      <c r="AA36" s="351"/>
      <c r="AB36" s="351">
        <f>V135</f>
        <v>0</v>
      </c>
      <c r="AC36" s="351"/>
      <c r="AD36" s="351"/>
      <c r="AE36" s="351"/>
      <c r="AF36" s="351"/>
    </row>
    <row r="37" spans="2:32" ht="33" customHeight="1" thickTop="1" thickBot="1" x14ac:dyDescent="0.25">
      <c r="B37" s="355" t="s">
        <v>135</v>
      </c>
      <c r="C37" s="355"/>
      <c r="D37" s="355"/>
      <c r="E37" s="355"/>
      <c r="F37" s="355"/>
      <c r="G37" s="355"/>
      <c r="H37" s="350">
        <f ca="1">Q73</f>
        <v>0</v>
      </c>
      <c r="I37" s="350"/>
      <c r="J37" s="350"/>
      <c r="K37" s="350"/>
      <c r="L37" s="350"/>
      <c r="M37" s="357" t="s">
        <v>175</v>
      </c>
      <c r="N37" s="357"/>
      <c r="O37" s="357"/>
      <c r="P37" s="357"/>
      <c r="Q37" s="357"/>
      <c r="R37" s="357" t="s">
        <v>175</v>
      </c>
      <c r="S37" s="357"/>
      <c r="T37" s="357"/>
      <c r="U37" s="357"/>
      <c r="V37" s="357"/>
      <c r="W37" s="350">
        <f ca="1">M135</f>
        <v>0</v>
      </c>
      <c r="X37" s="350"/>
      <c r="Y37" s="350"/>
      <c r="Z37" s="350"/>
      <c r="AA37" s="350"/>
      <c r="AB37" s="350">
        <f ca="1">Y135</f>
        <v>0</v>
      </c>
      <c r="AC37" s="350"/>
      <c r="AD37" s="350"/>
      <c r="AE37" s="350"/>
      <c r="AF37" s="350"/>
    </row>
    <row r="38" spans="2:32" ht="33" customHeight="1" thickTop="1" thickBot="1" x14ac:dyDescent="0.25">
      <c r="B38" s="354" t="s">
        <v>145</v>
      </c>
      <c r="C38" s="354"/>
      <c r="D38" s="354"/>
      <c r="E38" s="354"/>
      <c r="F38" s="354"/>
      <c r="G38" s="354"/>
      <c r="H38" s="351">
        <f ca="1">ROUND(H35+H36+H37,)</f>
        <v>0</v>
      </c>
      <c r="I38" s="351"/>
      <c r="J38" s="351"/>
      <c r="K38" s="351"/>
      <c r="L38" s="351"/>
      <c r="M38" s="351">
        <f ca="1">Y73</f>
        <v>0</v>
      </c>
      <c r="N38" s="351"/>
      <c r="O38" s="351"/>
      <c r="P38" s="351"/>
      <c r="Q38" s="351"/>
      <c r="R38" s="351">
        <f ca="1">AC73</f>
        <v>0</v>
      </c>
      <c r="S38" s="351"/>
      <c r="T38" s="351"/>
      <c r="U38" s="351"/>
      <c r="V38" s="351"/>
      <c r="W38" s="351">
        <f t="shared" ref="W38" ca="1" si="0">ROUND(W35+W36+W37,)</f>
        <v>0</v>
      </c>
      <c r="X38" s="351"/>
      <c r="Y38" s="351"/>
      <c r="Z38" s="351"/>
      <c r="AA38" s="351"/>
      <c r="AB38" s="351">
        <f t="shared" ref="AB38" ca="1" si="1">ROUND(AB35+AB36+AB37,)</f>
        <v>0</v>
      </c>
      <c r="AC38" s="351"/>
      <c r="AD38" s="351"/>
      <c r="AE38" s="351"/>
      <c r="AF38" s="351"/>
    </row>
    <row r="39" spans="2:32" ht="13.5" thickTop="1" x14ac:dyDescent="0.2"/>
    <row r="40" spans="2:32" x14ac:dyDescent="0.2">
      <c r="B40" s="17" t="s">
        <v>174</v>
      </c>
    </row>
    <row r="43" spans="2:32" x14ac:dyDescent="0.2">
      <c r="B43" s="12" t="s">
        <v>162</v>
      </c>
    </row>
    <row r="44" spans="2:32" x14ac:dyDescent="0.2">
      <c r="B44" s="12" t="s">
        <v>382</v>
      </c>
    </row>
    <row r="45" spans="2:32" x14ac:dyDescent="0.2">
      <c r="B45" s="12" t="s">
        <v>632</v>
      </c>
    </row>
    <row r="46" spans="2:32" x14ac:dyDescent="0.2">
      <c r="B46" s="12" t="s">
        <v>176</v>
      </c>
    </row>
    <row r="47" spans="2:32" x14ac:dyDescent="0.2">
      <c r="B47" s="12" t="s">
        <v>177</v>
      </c>
    </row>
    <row r="48" spans="2:32" x14ac:dyDescent="0.2">
      <c r="B48" s="12" t="s">
        <v>178</v>
      </c>
    </row>
    <row r="56" spans="1:33" x14ac:dyDescent="0.2">
      <c r="AF56" s="15" t="s">
        <v>148</v>
      </c>
    </row>
    <row r="57" spans="1:33" x14ac:dyDescent="0.2">
      <c r="A57" s="389" t="s">
        <v>0</v>
      </c>
      <c r="B57" s="389"/>
      <c r="C57" s="389"/>
      <c r="D57" s="389"/>
      <c r="E57" s="389" t="s">
        <v>133</v>
      </c>
      <c r="F57" s="389"/>
      <c r="G57" s="389"/>
      <c r="H57" s="389"/>
      <c r="I57" s="389" t="s">
        <v>104</v>
      </c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8" t="s">
        <v>146</v>
      </c>
      <c r="Z57" s="389"/>
      <c r="AA57" s="389"/>
      <c r="AB57" s="389"/>
      <c r="AC57" s="388" t="s">
        <v>147</v>
      </c>
      <c r="AD57" s="389"/>
      <c r="AE57" s="389"/>
      <c r="AF57" s="389"/>
      <c r="AG57" s="381" t="s">
        <v>149</v>
      </c>
    </row>
    <row r="58" spans="1:33" x14ac:dyDescent="0.2">
      <c r="A58" s="389"/>
      <c r="B58" s="389"/>
      <c r="C58" s="389"/>
      <c r="D58" s="389"/>
      <c r="E58" s="389" t="s">
        <v>41</v>
      </c>
      <c r="F58" s="389"/>
      <c r="G58" s="389"/>
      <c r="H58" s="389"/>
      <c r="I58" s="389" t="s">
        <v>43</v>
      </c>
      <c r="J58" s="389"/>
      <c r="K58" s="389"/>
      <c r="L58" s="389"/>
      <c r="M58" s="388" t="s">
        <v>143</v>
      </c>
      <c r="N58" s="389"/>
      <c r="O58" s="389"/>
      <c r="P58" s="389"/>
      <c r="Q58" s="388" t="s">
        <v>144</v>
      </c>
      <c r="R58" s="389"/>
      <c r="S58" s="389"/>
      <c r="T58" s="389"/>
      <c r="U58" s="389" t="s">
        <v>145</v>
      </c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1"/>
    </row>
    <row r="59" spans="1:33" x14ac:dyDescent="0.2">
      <c r="A59" s="390"/>
      <c r="B59" s="390"/>
      <c r="C59" s="390"/>
      <c r="D59" s="390"/>
      <c r="E59" s="390"/>
      <c r="F59" s="390"/>
      <c r="G59" s="390"/>
      <c r="H59" s="390"/>
      <c r="I59" s="390"/>
      <c r="J59" s="390"/>
      <c r="K59" s="390"/>
      <c r="L59" s="390"/>
      <c r="M59" s="390"/>
      <c r="N59" s="390"/>
      <c r="O59" s="390"/>
      <c r="P59" s="390"/>
      <c r="Q59" s="390"/>
      <c r="R59" s="390"/>
      <c r="S59" s="390"/>
      <c r="T59" s="390"/>
      <c r="U59" s="390"/>
      <c r="V59" s="390"/>
      <c r="W59" s="390"/>
      <c r="X59" s="390"/>
      <c r="Y59" s="390"/>
      <c r="Z59" s="390"/>
      <c r="AA59" s="390"/>
      <c r="AB59" s="390"/>
      <c r="AC59" s="390"/>
      <c r="AD59" s="390"/>
      <c r="AE59" s="390"/>
      <c r="AF59" s="390"/>
      <c r="AG59" s="382"/>
    </row>
    <row r="60" spans="1:33" x14ac:dyDescent="0.2">
      <c r="A60" s="392" t="s">
        <v>136</v>
      </c>
      <c r="B60" s="392"/>
      <c r="C60" s="392"/>
      <c r="D60" s="392"/>
      <c r="E60" s="383">
        <f>ROUND('10波及計算'!H89/100,3)</f>
        <v>0</v>
      </c>
      <c r="F60" s="384"/>
      <c r="G60" s="384"/>
      <c r="H60" s="385"/>
      <c r="I60" s="364">
        <f>ROUND('10波及計算'!I89/100,3)</f>
        <v>0</v>
      </c>
      <c r="J60" s="364"/>
      <c r="K60" s="364"/>
      <c r="L60" s="364"/>
      <c r="M60" s="364">
        <f>ROUND('10波及計算'!J89/100,3)</f>
        <v>0</v>
      </c>
      <c r="N60" s="364"/>
      <c r="O60" s="364"/>
      <c r="P60" s="364"/>
      <c r="Q60" s="364">
        <f ca="1">ROUND('10波及計算'!K89/100,3)</f>
        <v>0</v>
      </c>
      <c r="R60" s="364"/>
      <c r="S60" s="364"/>
      <c r="T60" s="364"/>
      <c r="U60" s="364">
        <f t="shared" ref="U60" ca="1" si="2">SUM(I60:T60)</f>
        <v>0</v>
      </c>
      <c r="V60" s="364"/>
      <c r="W60" s="364"/>
      <c r="X60" s="364"/>
      <c r="Y60" s="364">
        <f ca="1">ROUND('10波及計算'!P89/100,3)</f>
        <v>0</v>
      </c>
      <c r="Z60" s="364"/>
      <c r="AA60" s="364"/>
      <c r="AB60" s="364"/>
      <c r="AC60" s="364">
        <f ca="1">ROUND('10波及計算'!T89/100,3)</f>
        <v>0</v>
      </c>
      <c r="AD60" s="364"/>
      <c r="AE60" s="364"/>
      <c r="AF60" s="364"/>
      <c r="AG60" s="19" t="s">
        <v>112</v>
      </c>
    </row>
    <row r="61" spans="1:33" x14ac:dyDescent="0.2">
      <c r="A61" s="391" t="s">
        <v>137</v>
      </c>
      <c r="B61" s="391"/>
      <c r="C61" s="391"/>
      <c r="D61" s="391"/>
      <c r="E61" s="386">
        <f>ROUND('10波及計算'!H90/100,3)</f>
        <v>0</v>
      </c>
      <c r="F61" s="386"/>
      <c r="G61" s="386"/>
      <c r="H61" s="386"/>
      <c r="I61" s="380">
        <f>ROUND('10波及計算'!I90/100,3)</f>
        <v>0</v>
      </c>
      <c r="J61" s="380"/>
      <c r="K61" s="380"/>
      <c r="L61" s="380"/>
      <c r="M61" s="380">
        <f>ROUND('10波及計算'!J90/100,3)</f>
        <v>0</v>
      </c>
      <c r="N61" s="380"/>
      <c r="O61" s="380"/>
      <c r="P61" s="380"/>
      <c r="Q61" s="380">
        <f ca="1">ROUND('10波及計算'!K90/100,3)</f>
        <v>0</v>
      </c>
      <c r="R61" s="380"/>
      <c r="S61" s="380"/>
      <c r="T61" s="380"/>
      <c r="U61" s="380">
        <f t="shared" ref="U61:U72" ca="1" si="3">SUM(I61:T61)</f>
        <v>0</v>
      </c>
      <c r="V61" s="380"/>
      <c r="W61" s="380"/>
      <c r="X61" s="380"/>
      <c r="Y61" s="380">
        <f ca="1">ROUND('10波及計算'!P90/100,3)</f>
        <v>0</v>
      </c>
      <c r="Z61" s="380"/>
      <c r="AA61" s="380"/>
      <c r="AB61" s="380"/>
      <c r="AC61" s="380">
        <f ca="1">ROUND('10波及計算'!T90/100,3)</f>
        <v>0</v>
      </c>
      <c r="AD61" s="380"/>
      <c r="AE61" s="380"/>
      <c r="AF61" s="380"/>
      <c r="AG61" s="18" t="s">
        <v>113</v>
      </c>
    </row>
    <row r="62" spans="1:33" x14ac:dyDescent="0.2">
      <c r="A62" s="370" t="s">
        <v>138</v>
      </c>
      <c r="B62" s="370"/>
      <c r="C62" s="370"/>
      <c r="D62" s="370"/>
      <c r="E62" s="366">
        <f>ROUND('10波及計算'!H91/100,3)</f>
        <v>0</v>
      </c>
      <c r="F62" s="366"/>
      <c r="G62" s="366"/>
      <c r="H62" s="366"/>
      <c r="I62" s="365">
        <f>ROUND('10波及計算'!I91/100,3)</f>
        <v>0</v>
      </c>
      <c r="J62" s="365"/>
      <c r="K62" s="365"/>
      <c r="L62" s="365"/>
      <c r="M62" s="365">
        <f>ROUND('10波及計算'!J91/100,3)</f>
        <v>0</v>
      </c>
      <c r="N62" s="365"/>
      <c r="O62" s="365"/>
      <c r="P62" s="365"/>
      <c r="Q62" s="365">
        <f ca="1">ROUND('10波及計算'!K91/100,3)</f>
        <v>0</v>
      </c>
      <c r="R62" s="365"/>
      <c r="S62" s="365"/>
      <c r="T62" s="365"/>
      <c r="U62" s="365">
        <f t="shared" ca="1" si="3"/>
        <v>0</v>
      </c>
      <c r="V62" s="365"/>
      <c r="W62" s="365"/>
      <c r="X62" s="365"/>
      <c r="Y62" s="365">
        <f ca="1">ROUND('10波及計算'!P91/100,3)</f>
        <v>0</v>
      </c>
      <c r="Z62" s="365"/>
      <c r="AA62" s="365"/>
      <c r="AB62" s="365"/>
      <c r="AC62" s="365">
        <f ca="1">ROUND('10波及計算'!T91/100,3)</f>
        <v>0</v>
      </c>
      <c r="AD62" s="365"/>
      <c r="AE62" s="365"/>
      <c r="AF62" s="365"/>
      <c r="AG62" s="20" t="s">
        <v>150</v>
      </c>
    </row>
    <row r="63" spans="1:33" x14ac:dyDescent="0.2">
      <c r="A63" s="392" t="s">
        <v>139</v>
      </c>
      <c r="B63" s="392"/>
      <c r="C63" s="392"/>
      <c r="D63" s="392"/>
      <c r="E63" s="387">
        <f>ROUND('10波及計算'!H92/100,3)</f>
        <v>0</v>
      </c>
      <c r="F63" s="387"/>
      <c r="G63" s="387"/>
      <c r="H63" s="387"/>
      <c r="I63" s="364">
        <f>ROUND('10波及計算'!I92/100,3)</f>
        <v>0</v>
      </c>
      <c r="J63" s="364"/>
      <c r="K63" s="364"/>
      <c r="L63" s="364"/>
      <c r="M63" s="364">
        <f>ROUND('10波及計算'!J92/100,3)</f>
        <v>0</v>
      </c>
      <c r="N63" s="364"/>
      <c r="O63" s="364"/>
      <c r="P63" s="364"/>
      <c r="Q63" s="364">
        <f ca="1">ROUND('10波及計算'!K92/100,3)</f>
        <v>0</v>
      </c>
      <c r="R63" s="364"/>
      <c r="S63" s="364"/>
      <c r="T63" s="364"/>
      <c r="U63" s="364">
        <f t="shared" ca="1" si="3"/>
        <v>0</v>
      </c>
      <c r="V63" s="364"/>
      <c r="W63" s="364"/>
      <c r="X63" s="364"/>
      <c r="Y63" s="364">
        <f ca="1">ROUND('10波及計算'!P92/100,3)</f>
        <v>0</v>
      </c>
      <c r="Z63" s="364"/>
      <c r="AA63" s="364"/>
      <c r="AB63" s="364"/>
      <c r="AC63" s="364">
        <f ca="1">ROUND('10波及計算'!T92/100,3)</f>
        <v>0</v>
      </c>
      <c r="AD63" s="364"/>
      <c r="AE63" s="364"/>
      <c r="AF63" s="364"/>
      <c r="AG63" s="19" t="s">
        <v>115</v>
      </c>
    </row>
    <row r="64" spans="1:33" x14ac:dyDescent="0.2">
      <c r="A64" s="391" t="s">
        <v>93</v>
      </c>
      <c r="B64" s="391"/>
      <c r="C64" s="391"/>
      <c r="D64" s="391"/>
      <c r="E64" s="386">
        <f>ROUND('10波及計算'!H93/100,3)</f>
        <v>0</v>
      </c>
      <c r="F64" s="386"/>
      <c r="G64" s="386"/>
      <c r="H64" s="386"/>
      <c r="I64" s="380">
        <f>ROUND('10波及計算'!I93/100,3)</f>
        <v>0</v>
      </c>
      <c r="J64" s="380"/>
      <c r="K64" s="380"/>
      <c r="L64" s="380"/>
      <c r="M64" s="380">
        <f>ROUND('10波及計算'!J93/100,3)</f>
        <v>0</v>
      </c>
      <c r="N64" s="380"/>
      <c r="O64" s="380"/>
      <c r="P64" s="380"/>
      <c r="Q64" s="380">
        <f ca="1">ROUND('10波及計算'!K93/100,3)</f>
        <v>0</v>
      </c>
      <c r="R64" s="380"/>
      <c r="S64" s="380"/>
      <c r="T64" s="380"/>
      <c r="U64" s="380">
        <f t="shared" ca="1" si="3"/>
        <v>0</v>
      </c>
      <c r="V64" s="380"/>
      <c r="W64" s="380"/>
      <c r="X64" s="380"/>
      <c r="Y64" s="380">
        <f ca="1">ROUND('10波及計算'!P93/100,3)</f>
        <v>0</v>
      </c>
      <c r="Z64" s="380"/>
      <c r="AA64" s="380"/>
      <c r="AB64" s="380"/>
      <c r="AC64" s="380">
        <f ca="1">ROUND('10波及計算'!T93/100,3)</f>
        <v>0</v>
      </c>
      <c r="AD64" s="380"/>
      <c r="AE64" s="380"/>
      <c r="AF64" s="380"/>
      <c r="AG64" s="18" t="s">
        <v>116</v>
      </c>
    </row>
    <row r="65" spans="1:33" x14ac:dyDescent="0.2">
      <c r="A65" s="370" t="s">
        <v>94</v>
      </c>
      <c r="B65" s="370"/>
      <c r="C65" s="370"/>
      <c r="D65" s="370"/>
      <c r="E65" s="366">
        <f>ROUND('10波及計算'!H94/100,3)</f>
        <v>0</v>
      </c>
      <c r="F65" s="366"/>
      <c r="G65" s="366"/>
      <c r="H65" s="366"/>
      <c r="I65" s="365">
        <f>ROUND('10波及計算'!I94/100,3)</f>
        <v>0</v>
      </c>
      <c r="J65" s="365"/>
      <c r="K65" s="365"/>
      <c r="L65" s="365"/>
      <c r="M65" s="365">
        <f>ROUND('10波及計算'!J94/100,3)</f>
        <v>0</v>
      </c>
      <c r="N65" s="365"/>
      <c r="O65" s="365"/>
      <c r="P65" s="365"/>
      <c r="Q65" s="365">
        <f ca="1">ROUND('10波及計算'!K94/100,3)</f>
        <v>0</v>
      </c>
      <c r="R65" s="365"/>
      <c r="S65" s="365"/>
      <c r="T65" s="365"/>
      <c r="U65" s="365">
        <f t="shared" ca="1" si="3"/>
        <v>0</v>
      </c>
      <c r="V65" s="365"/>
      <c r="W65" s="365"/>
      <c r="X65" s="365"/>
      <c r="Y65" s="365">
        <f ca="1">ROUND('10波及計算'!P94/100,3)</f>
        <v>0</v>
      </c>
      <c r="Z65" s="365"/>
      <c r="AA65" s="365"/>
      <c r="AB65" s="365"/>
      <c r="AC65" s="365">
        <f ca="1">ROUND('10波及計算'!T94/100,3)</f>
        <v>0</v>
      </c>
      <c r="AD65" s="365"/>
      <c r="AE65" s="365"/>
      <c r="AF65" s="365"/>
      <c r="AG65" s="20" t="s">
        <v>117</v>
      </c>
    </row>
    <row r="66" spans="1:33" x14ac:dyDescent="0.2">
      <c r="A66" s="392" t="s">
        <v>95</v>
      </c>
      <c r="B66" s="392"/>
      <c r="C66" s="392"/>
      <c r="D66" s="392"/>
      <c r="E66" s="387">
        <f>ROUND('10波及計算'!H95/100,3)</f>
        <v>0</v>
      </c>
      <c r="F66" s="387"/>
      <c r="G66" s="387"/>
      <c r="H66" s="387"/>
      <c r="I66" s="364">
        <f>ROUND('10波及計算'!I95/100,3)</f>
        <v>0</v>
      </c>
      <c r="J66" s="364"/>
      <c r="K66" s="364"/>
      <c r="L66" s="364"/>
      <c r="M66" s="364">
        <f>ROUND('10波及計算'!J95/100,3)</f>
        <v>0</v>
      </c>
      <c r="N66" s="364"/>
      <c r="O66" s="364"/>
      <c r="P66" s="364"/>
      <c r="Q66" s="364">
        <f ca="1">ROUND('10波及計算'!K95/100,3)</f>
        <v>0</v>
      </c>
      <c r="R66" s="364"/>
      <c r="S66" s="364"/>
      <c r="T66" s="364"/>
      <c r="U66" s="364">
        <f t="shared" ca="1" si="3"/>
        <v>0</v>
      </c>
      <c r="V66" s="364"/>
      <c r="W66" s="364"/>
      <c r="X66" s="364"/>
      <c r="Y66" s="364">
        <f ca="1">ROUND('10波及計算'!P95/100,3)</f>
        <v>0</v>
      </c>
      <c r="Z66" s="364"/>
      <c r="AA66" s="364"/>
      <c r="AB66" s="364"/>
      <c r="AC66" s="364">
        <f ca="1">ROUND('10波及計算'!T95/100,3)</f>
        <v>0</v>
      </c>
      <c r="AD66" s="364"/>
      <c r="AE66" s="364"/>
      <c r="AF66" s="364"/>
      <c r="AG66" s="19" t="s">
        <v>118</v>
      </c>
    </row>
    <row r="67" spans="1:33" x14ac:dyDescent="0.2">
      <c r="A67" s="391" t="s">
        <v>140</v>
      </c>
      <c r="B67" s="391"/>
      <c r="C67" s="391"/>
      <c r="D67" s="391"/>
      <c r="E67" s="386">
        <f>ROUND('10波及計算'!H96/100,3)</f>
        <v>0</v>
      </c>
      <c r="F67" s="386"/>
      <c r="G67" s="386"/>
      <c r="H67" s="386"/>
      <c r="I67" s="380">
        <f>ROUND('10波及計算'!I96/100,3)</f>
        <v>0</v>
      </c>
      <c r="J67" s="380"/>
      <c r="K67" s="380"/>
      <c r="L67" s="380"/>
      <c r="M67" s="380">
        <f>ROUND('10波及計算'!J96/100,3)</f>
        <v>0</v>
      </c>
      <c r="N67" s="380"/>
      <c r="O67" s="380"/>
      <c r="P67" s="380"/>
      <c r="Q67" s="380">
        <f ca="1">ROUND('10波及計算'!K96/100,3)</f>
        <v>0</v>
      </c>
      <c r="R67" s="380"/>
      <c r="S67" s="380"/>
      <c r="T67" s="380"/>
      <c r="U67" s="380">
        <f t="shared" ca="1" si="3"/>
        <v>0</v>
      </c>
      <c r="V67" s="380"/>
      <c r="W67" s="380"/>
      <c r="X67" s="380"/>
      <c r="Y67" s="380">
        <f ca="1">ROUND('10波及計算'!P96/100,3)</f>
        <v>0</v>
      </c>
      <c r="Z67" s="380"/>
      <c r="AA67" s="380"/>
      <c r="AB67" s="380"/>
      <c r="AC67" s="380">
        <f ca="1">ROUND('10波及計算'!T96/100,3)</f>
        <v>0</v>
      </c>
      <c r="AD67" s="380"/>
      <c r="AE67" s="380"/>
      <c r="AF67" s="380"/>
      <c r="AG67" s="18" t="s">
        <v>151</v>
      </c>
    </row>
    <row r="68" spans="1:33" x14ac:dyDescent="0.2">
      <c r="A68" s="370" t="s">
        <v>97</v>
      </c>
      <c r="B68" s="370"/>
      <c r="C68" s="370"/>
      <c r="D68" s="370"/>
      <c r="E68" s="366">
        <f>ROUND('10波及計算'!H97/100,3)</f>
        <v>0</v>
      </c>
      <c r="F68" s="366"/>
      <c r="G68" s="366"/>
      <c r="H68" s="366"/>
      <c r="I68" s="365">
        <f>ROUND('10波及計算'!I97/100,3)</f>
        <v>0</v>
      </c>
      <c r="J68" s="365"/>
      <c r="K68" s="365"/>
      <c r="L68" s="365"/>
      <c r="M68" s="365">
        <f>ROUND('10波及計算'!J97/100,3)</f>
        <v>0</v>
      </c>
      <c r="N68" s="365"/>
      <c r="O68" s="365"/>
      <c r="P68" s="365"/>
      <c r="Q68" s="365">
        <f ca="1">ROUND('10波及計算'!K97/100,3)</f>
        <v>0</v>
      </c>
      <c r="R68" s="365"/>
      <c r="S68" s="365"/>
      <c r="T68" s="365"/>
      <c r="U68" s="365">
        <f t="shared" ca="1" si="3"/>
        <v>0</v>
      </c>
      <c r="V68" s="365"/>
      <c r="W68" s="365"/>
      <c r="X68" s="365"/>
      <c r="Y68" s="365">
        <f ca="1">ROUND('10波及計算'!P97/100,3)</f>
        <v>0</v>
      </c>
      <c r="Z68" s="365"/>
      <c r="AA68" s="365"/>
      <c r="AB68" s="365"/>
      <c r="AC68" s="365">
        <f ca="1">ROUND('10波及計算'!T97/100,3)</f>
        <v>0</v>
      </c>
      <c r="AD68" s="365"/>
      <c r="AE68" s="365"/>
      <c r="AF68" s="365"/>
      <c r="AG68" s="20" t="s">
        <v>120</v>
      </c>
    </row>
    <row r="69" spans="1:33" x14ac:dyDescent="0.2">
      <c r="A69" s="392" t="s">
        <v>98</v>
      </c>
      <c r="B69" s="392"/>
      <c r="C69" s="392"/>
      <c r="D69" s="392"/>
      <c r="E69" s="387">
        <f>ROUND('10波及計算'!H98/100,3)</f>
        <v>0</v>
      </c>
      <c r="F69" s="387"/>
      <c r="G69" s="387"/>
      <c r="H69" s="387"/>
      <c r="I69" s="364">
        <f>ROUND('10波及計算'!I98/100,3)</f>
        <v>0</v>
      </c>
      <c r="J69" s="364"/>
      <c r="K69" s="364"/>
      <c r="L69" s="364"/>
      <c r="M69" s="364">
        <f>ROUND('10波及計算'!J98/100,3)</f>
        <v>0</v>
      </c>
      <c r="N69" s="364"/>
      <c r="O69" s="364"/>
      <c r="P69" s="364"/>
      <c r="Q69" s="364">
        <f ca="1">ROUND('10波及計算'!K98/100,3)</f>
        <v>0</v>
      </c>
      <c r="R69" s="364"/>
      <c r="S69" s="364"/>
      <c r="T69" s="364"/>
      <c r="U69" s="364">
        <f t="shared" ca="1" si="3"/>
        <v>0</v>
      </c>
      <c r="V69" s="364"/>
      <c r="W69" s="364"/>
      <c r="X69" s="364"/>
      <c r="Y69" s="364">
        <f ca="1">ROUND('10波及計算'!P98/100,3)</f>
        <v>0</v>
      </c>
      <c r="Z69" s="364"/>
      <c r="AA69" s="364"/>
      <c r="AB69" s="364"/>
      <c r="AC69" s="364">
        <f ca="1">ROUND('10波及計算'!T98/100,3)</f>
        <v>0</v>
      </c>
      <c r="AD69" s="364"/>
      <c r="AE69" s="364"/>
      <c r="AF69" s="364"/>
      <c r="AG69" s="19" t="s">
        <v>121</v>
      </c>
    </row>
    <row r="70" spans="1:33" x14ac:dyDescent="0.2">
      <c r="A70" s="391" t="s">
        <v>141</v>
      </c>
      <c r="B70" s="391"/>
      <c r="C70" s="391"/>
      <c r="D70" s="391"/>
      <c r="E70" s="386">
        <f>ROUND('10波及計算'!H99/100,3)</f>
        <v>0</v>
      </c>
      <c r="F70" s="386"/>
      <c r="G70" s="386"/>
      <c r="H70" s="386"/>
      <c r="I70" s="380">
        <f>ROUND('10波及計算'!I99/100,3)</f>
        <v>0</v>
      </c>
      <c r="J70" s="380"/>
      <c r="K70" s="380"/>
      <c r="L70" s="380"/>
      <c r="M70" s="380">
        <f>ROUND('10波及計算'!J99/100,3)</f>
        <v>0</v>
      </c>
      <c r="N70" s="380"/>
      <c r="O70" s="380"/>
      <c r="P70" s="380"/>
      <c r="Q70" s="380">
        <f ca="1">ROUND('10波及計算'!K99/100,3)</f>
        <v>0</v>
      </c>
      <c r="R70" s="380"/>
      <c r="S70" s="380"/>
      <c r="T70" s="380"/>
      <c r="U70" s="380">
        <f t="shared" ca="1" si="3"/>
        <v>0</v>
      </c>
      <c r="V70" s="380"/>
      <c r="W70" s="380"/>
      <c r="X70" s="380"/>
      <c r="Y70" s="380">
        <f ca="1">ROUND('10波及計算'!P99/100,3)</f>
        <v>0</v>
      </c>
      <c r="Z70" s="380"/>
      <c r="AA70" s="380"/>
      <c r="AB70" s="380"/>
      <c r="AC70" s="380">
        <f ca="1">ROUND('10波及計算'!T99/100,3)</f>
        <v>0</v>
      </c>
      <c r="AD70" s="380"/>
      <c r="AE70" s="380"/>
      <c r="AF70" s="380"/>
      <c r="AG70" s="18" t="s">
        <v>122</v>
      </c>
    </row>
    <row r="71" spans="1:33" x14ac:dyDescent="0.2">
      <c r="A71" s="391" t="s">
        <v>100</v>
      </c>
      <c r="B71" s="391"/>
      <c r="C71" s="391"/>
      <c r="D71" s="391"/>
      <c r="E71" s="386">
        <f>ROUND('10波及計算'!H100/100,3)</f>
        <v>0</v>
      </c>
      <c r="F71" s="386"/>
      <c r="G71" s="386"/>
      <c r="H71" s="386"/>
      <c r="I71" s="380">
        <f>ROUND('10波及計算'!I100/100,3)</f>
        <v>0</v>
      </c>
      <c r="J71" s="380"/>
      <c r="K71" s="380"/>
      <c r="L71" s="380"/>
      <c r="M71" s="380">
        <f>ROUND('10波及計算'!J100/100,3)</f>
        <v>0</v>
      </c>
      <c r="N71" s="380"/>
      <c r="O71" s="380"/>
      <c r="P71" s="380"/>
      <c r="Q71" s="380">
        <f ca="1">ROUND('10波及計算'!K100/100,3)</f>
        <v>0</v>
      </c>
      <c r="R71" s="380"/>
      <c r="S71" s="380"/>
      <c r="T71" s="380"/>
      <c r="U71" s="380">
        <f t="shared" ca="1" si="3"/>
        <v>0</v>
      </c>
      <c r="V71" s="380"/>
      <c r="W71" s="380"/>
      <c r="X71" s="380"/>
      <c r="Y71" s="380">
        <f ca="1">ROUND('10波及計算'!P100/100,3)</f>
        <v>0</v>
      </c>
      <c r="Z71" s="380"/>
      <c r="AA71" s="380"/>
      <c r="AB71" s="380"/>
      <c r="AC71" s="380">
        <f ca="1">ROUND('10波及計算'!T100/100,3)</f>
        <v>0</v>
      </c>
      <c r="AD71" s="380"/>
      <c r="AE71" s="380"/>
      <c r="AF71" s="380"/>
      <c r="AG71" s="18" t="s">
        <v>123</v>
      </c>
    </row>
    <row r="72" spans="1:33" x14ac:dyDescent="0.2">
      <c r="A72" s="370" t="s">
        <v>101</v>
      </c>
      <c r="B72" s="370"/>
      <c r="C72" s="370"/>
      <c r="D72" s="370"/>
      <c r="E72" s="366">
        <f>ROUND('10波及計算'!H101/100,3)</f>
        <v>0</v>
      </c>
      <c r="F72" s="366"/>
      <c r="G72" s="366"/>
      <c r="H72" s="366"/>
      <c r="I72" s="365">
        <f>ROUND('10波及計算'!I101/100,3)</f>
        <v>0</v>
      </c>
      <c r="J72" s="365"/>
      <c r="K72" s="365"/>
      <c r="L72" s="365"/>
      <c r="M72" s="365">
        <f>ROUND('10波及計算'!J101/100,3)</f>
        <v>0</v>
      </c>
      <c r="N72" s="365"/>
      <c r="O72" s="365"/>
      <c r="P72" s="365"/>
      <c r="Q72" s="365">
        <f ca="1">ROUND('10波及計算'!K101/100,3)</f>
        <v>0</v>
      </c>
      <c r="R72" s="365"/>
      <c r="S72" s="365"/>
      <c r="T72" s="365"/>
      <c r="U72" s="365">
        <f t="shared" ca="1" si="3"/>
        <v>0</v>
      </c>
      <c r="V72" s="365"/>
      <c r="W72" s="365"/>
      <c r="X72" s="365"/>
      <c r="Y72" s="365">
        <f ca="1">ROUND('10波及計算'!P101/100,3)</f>
        <v>0</v>
      </c>
      <c r="Z72" s="365"/>
      <c r="AA72" s="365"/>
      <c r="AB72" s="365"/>
      <c r="AC72" s="365">
        <f ca="1">ROUND('10波及計算'!T101/100,3)</f>
        <v>0</v>
      </c>
      <c r="AD72" s="365"/>
      <c r="AE72" s="365"/>
      <c r="AF72" s="365"/>
      <c r="AG72" s="20" t="s">
        <v>124</v>
      </c>
    </row>
    <row r="73" spans="1:33" x14ac:dyDescent="0.2">
      <c r="A73" s="370" t="s">
        <v>142</v>
      </c>
      <c r="B73" s="370"/>
      <c r="C73" s="370"/>
      <c r="D73" s="370"/>
      <c r="E73" s="366">
        <f>SUM(E60:H72)</f>
        <v>0</v>
      </c>
      <c r="F73" s="366"/>
      <c r="G73" s="366"/>
      <c r="H73" s="366"/>
      <c r="I73" s="366">
        <f>SUM(I60:L72)</f>
        <v>0</v>
      </c>
      <c r="J73" s="366"/>
      <c r="K73" s="366"/>
      <c r="L73" s="366"/>
      <c r="M73" s="366">
        <f>SUM(M60:P72)</f>
        <v>0</v>
      </c>
      <c r="N73" s="366"/>
      <c r="O73" s="366"/>
      <c r="P73" s="366"/>
      <c r="Q73" s="366">
        <f ca="1">SUM(Q60:T72)</f>
        <v>0</v>
      </c>
      <c r="R73" s="366"/>
      <c r="S73" s="366"/>
      <c r="T73" s="366"/>
      <c r="U73" s="366">
        <f ca="1">SUM(U60:X72)</f>
        <v>0</v>
      </c>
      <c r="V73" s="366"/>
      <c r="W73" s="366"/>
      <c r="X73" s="366"/>
      <c r="Y73" s="366">
        <f ca="1">SUM(Y60:AB72)</f>
        <v>0</v>
      </c>
      <c r="Z73" s="366"/>
      <c r="AA73" s="366"/>
      <c r="AB73" s="366"/>
      <c r="AC73" s="366">
        <f ca="1">SUM(AC60:AF72)</f>
        <v>0</v>
      </c>
      <c r="AD73" s="366"/>
      <c r="AE73" s="366"/>
      <c r="AF73" s="366"/>
      <c r="AG73" s="20" t="s">
        <v>152</v>
      </c>
    </row>
    <row r="74" spans="1:33" x14ac:dyDescent="0.2">
      <c r="A74" s="17" t="s">
        <v>174</v>
      </c>
      <c r="B74" s="14"/>
      <c r="C74" s="14"/>
      <c r="D74" s="14"/>
      <c r="E74" s="13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  <c r="AB74" s="13"/>
      <c r="AC74" s="13"/>
      <c r="AD74" s="13"/>
      <c r="AE74" s="13"/>
      <c r="AF74" s="13"/>
      <c r="AG74" s="14"/>
    </row>
    <row r="75" spans="1:33" x14ac:dyDescent="0.2">
      <c r="A75" s="14"/>
      <c r="B75" s="14"/>
      <c r="C75" s="14"/>
      <c r="D75" s="14"/>
    </row>
    <row r="77" spans="1:33" x14ac:dyDescent="0.2">
      <c r="B77" s="12" t="s">
        <v>229</v>
      </c>
      <c r="C77" s="121">
        <f ca="1">U73</f>
        <v>0</v>
      </c>
      <c r="V77" s="12" t="s">
        <v>232</v>
      </c>
      <c r="W77" s="121">
        <f>I73</f>
        <v>0</v>
      </c>
    </row>
    <row r="78" spans="1:33" ht="13.5" customHeight="1" x14ac:dyDescent="0.2">
      <c r="B78" s="122" t="s">
        <v>230</v>
      </c>
      <c r="C78" s="121">
        <f ca="1">Y73</f>
        <v>0</v>
      </c>
      <c r="V78" s="122" t="s">
        <v>236</v>
      </c>
      <c r="W78" s="121">
        <f>M73</f>
        <v>0</v>
      </c>
    </row>
    <row r="79" spans="1:33" ht="13.5" customHeight="1" x14ac:dyDescent="0.2">
      <c r="B79" s="122" t="s">
        <v>231</v>
      </c>
      <c r="C79" s="121">
        <f ca="1">AC73</f>
        <v>0</v>
      </c>
      <c r="V79" s="122" t="s">
        <v>237</v>
      </c>
      <c r="W79" s="121">
        <f ca="1">Q73</f>
        <v>0</v>
      </c>
    </row>
    <row r="97" spans="2:3" x14ac:dyDescent="0.2">
      <c r="C97" s="12" t="s">
        <v>229</v>
      </c>
    </row>
    <row r="98" spans="2:3" x14ac:dyDescent="0.2">
      <c r="B98" s="12" t="s">
        <v>112</v>
      </c>
      <c r="C98" s="121">
        <f t="shared" ref="C98:C110" ca="1" si="4">U60</f>
        <v>0</v>
      </c>
    </row>
    <row r="99" spans="2:3" x14ac:dyDescent="0.2">
      <c r="B99" s="12" t="s">
        <v>113</v>
      </c>
      <c r="C99" s="121">
        <f t="shared" ca="1" si="4"/>
        <v>0</v>
      </c>
    </row>
    <row r="100" spans="2:3" x14ac:dyDescent="0.2">
      <c r="B100" s="12" t="s">
        <v>150</v>
      </c>
      <c r="C100" s="121">
        <f t="shared" ca="1" si="4"/>
        <v>0</v>
      </c>
    </row>
    <row r="101" spans="2:3" x14ac:dyDescent="0.2">
      <c r="B101" s="12" t="s">
        <v>115</v>
      </c>
      <c r="C101" s="121">
        <f t="shared" ca="1" si="4"/>
        <v>0</v>
      </c>
    </row>
    <row r="102" spans="2:3" x14ac:dyDescent="0.2">
      <c r="B102" s="12" t="s">
        <v>116</v>
      </c>
      <c r="C102" s="121">
        <f t="shared" ca="1" si="4"/>
        <v>0</v>
      </c>
    </row>
    <row r="103" spans="2:3" x14ac:dyDescent="0.2">
      <c r="B103" s="12" t="s">
        <v>117</v>
      </c>
      <c r="C103" s="121">
        <f t="shared" ca="1" si="4"/>
        <v>0</v>
      </c>
    </row>
    <row r="104" spans="2:3" x14ac:dyDescent="0.2">
      <c r="B104" s="12" t="s">
        <v>118</v>
      </c>
      <c r="C104" s="121">
        <f t="shared" ca="1" si="4"/>
        <v>0</v>
      </c>
    </row>
    <row r="105" spans="2:3" x14ac:dyDescent="0.2">
      <c r="B105" s="12" t="s">
        <v>151</v>
      </c>
      <c r="C105" s="121">
        <f t="shared" ca="1" si="4"/>
        <v>0</v>
      </c>
    </row>
    <row r="106" spans="2:3" x14ac:dyDescent="0.2">
      <c r="B106" s="12" t="s">
        <v>120</v>
      </c>
      <c r="C106" s="121">
        <f t="shared" ca="1" si="4"/>
        <v>0</v>
      </c>
    </row>
    <row r="107" spans="2:3" x14ac:dyDescent="0.2">
      <c r="B107" s="12" t="s">
        <v>121</v>
      </c>
      <c r="C107" s="121">
        <f t="shared" ca="1" si="4"/>
        <v>0</v>
      </c>
    </row>
    <row r="108" spans="2:3" x14ac:dyDescent="0.2">
      <c r="B108" s="12" t="s">
        <v>122</v>
      </c>
      <c r="C108" s="121">
        <f t="shared" ca="1" si="4"/>
        <v>0</v>
      </c>
    </row>
    <row r="109" spans="2:3" x14ac:dyDescent="0.2">
      <c r="B109" s="12" t="s">
        <v>233</v>
      </c>
      <c r="C109" s="121">
        <f t="shared" ca="1" si="4"/>
        <v>0</v>
      </c>
    </row>
    <row r="110" spans="2:3" x14ac:dyDescent="0.2">
      <c r="B110" s="12" t="s">
        <v>124</v>
      </c>
      <c r="C110" s="121">
        <f t="shared" ca="1" si="4"/>
        <v>0</v>
      </c>
    </row>
    <row r="118" spans="1:31" x14ac:dyDescent="0.2">
      <c r="A118" s="14"/>
      <c r="B118" s="14"/>
      <c r="C118" s="14"/>
      <c r="D118" s="14"/>
      <c r="AE118" s="15" t="s">
        <v>153</v>
      </c>
    </row>
    <row r="119" spans="1:31" ht="13.5" customHeight="1" x14ac:dyDescent="0.2">
      <c r="A119" s="371" t="s">
        <v>0</v>
      </c>
      <c r="B119" s="372"/>
      <c r="C119" s="372"/>
      <c r="D119" s="372"/>
      <c r="E119" s="372"/>
      <c r="F119" s="373"/>
      <c r="G119" s="389" t="s">
        <v>128</v>
      </c>
      <c r="H119" s="389"/>
      <c r="I119" s="389"/>
      <c r="J119" s="389"/>
      <c r="K119" s="389"/>
      <c r="L119" s="389"/>
      <c r="M119" s="389"/>
      <c r="N119" s="389"/>
      <c r="O119" s="389"/>
      <c r="P119" s="389"/>
      <c r="Q119" s="389"/>
      <c r="R119" s="389"/>
      <c r="S119" s="389" t="s">
        <v>625</v>
      </c>
      <c r="T119" s="389"/>
      <c r="U119" s="389"/>
      <c r="V119" s="389"/>
      <c r="W119" s="389"/>
      <c r="X119" s="389"/>
      <c r="Y119" s="389"/>
      <c r="Z119" s="389"/>
      <c r="AA119" s="389"/>
      <c r="AB119" s="389"/>
      <c r="AC119" s="389"/>
      <c r="AD119" s="389"/>
      <c r="AE119" s="381" t="s">
        <v>149</v>
      </c>
    </row>
    <row r="120" spans="1:31" ht="13.5" customHeight="1" x14ac:dyDescent="0.2">
      <c r="A120" s="374"/>
      <c r="B120" s="375"/>
      <c r="C120" s="375"/>
      <c r="D120" s="375"/>
      <c r="E120" s="375"/>
      <c r="F120" s="376"/>
      <c r="G120" s="389" t="s">
        <v>43</v>
      </c>
      <c r="H120" s="389"/>
      <c r="I120" s="389"/>
      <c r="J120" s="396" t="s">
        <v>143</v>
      </c>
      <c r="K120" s="396"/>
      <c r="L120" s="396"/>
      <c r="M120" s="396" t="s">
        <v>144</v>
      </c>
      <c r="N120" s="396"/>
      <c r="O120" s="396"/>
      <c r="P120" s="389" t="s">
        <v>145</v>
      </c>
      <c r="Q120" s="389"/>
      <c r="R120" s="389"/>
      <c r="S120" s="389" t="s">
        <v>43</v>
      </c>
      <c r="T120" s="389"/>
      <c r="U120" s="389"/>
      <c r="V120" s="396" t="s">
        <v>143</v>
      </c>
      <c r="W120" s="396"/>
      <c r="X120" s="396"/>
      <c r="Y120" s="396" t="s">
        <v>144</v>
      </c>
      <c r="Z120" s="396"/>
      <c r="AA120" s="396"/>
      <c r="AB120" s="389" t="s">
        <v>145</v>
      </c>
      <c r="AC120" s="389"/>
      <c r="AD120" s="389"/>
      <c r="AE120" s="381"/>
    </row>
    <row r="121" spans="1:31" x14ac:dyDescent="0.2">
      <c r="A121" s="377"/>
      <c r="B121" s="378"/>
      <c r="C121" s="378"/>
      <c r="D121" s="378"/>
      <c r="E121" s="378"/>
      <c r="F121" s="379"/>
      <c r="G121" s="390"/>
      <c r="H121" s="390"/>
      <c r="I121" s="390"/>
      <c r="J121" s="397"/>
      <c r="K121" s="397"/>
      <c r="L121" s="397"/>
      <c r="M121" s="397"/>
      <c r="N121" s="397"/>
      <c r="O121" s="397"/>
      <c r="P121" s="390"/>
      <c r="Q121" s="390"/>
      <c r="R121" s="390"/>
      <c r="S121" s="390"/>
      <c r="T121" s="390"/>
      <c r="U121" s="390"/>
      <c r="V121" s="397"/>
      <c r="W121" s="397"/>
      <c r="X121" s="397"/>
      <c r="Y121" s="397"/>
      <c r="Z121" s="397"/>
      <c r="AA121" s="397"/>
      <c r="AB121" s="390"/>
      <c r="AC121" s="390"/>
      <c r="AD121" s="390"/>
      <c r="AE121" s="382"/>
    </row>
    <row r="122" spans="1:31" x14ac:dyDescent="0.2">
      <c r="A122" s="367" t="s">
        <v>136</v>
      </c>
      <c r="B122" s="368"/>
      <c r="C122" s="368"/>
      <c r="D122" s="368"/>
      <c r="E122" s="368"/>
      <c r="F122" s="369"/>
      <c r="G122" s="364">
        <f>ROUND('10波及計算'!U89,)</f>
        <v>0</v>
      </c>
      <c r="H122" s="364"/>
      <c r="I122" s="364"/>
      <c r="J122" s="364">
        <f>ROUND('10波及計算'!V89,)</f>
        <v>0</v>
      </c>
      <c r="K122" s="364"/>
      <c r="L122" s="364"/>
      <c r="M122" s="364">
        <f ca="1">ROUND('10波及計算'!W89,)</f>
        <v>0</v>
      </c>
      <c r="N122" s="364"/>
      <c r="O122" s="364"/>
      <c r="P122" s="364">
        <f ca="1">SUM(G122:O122)</f>
        <v>0</v>
      </c>
      <c r="Q122" s="364"/>
      <c r="R122" s="364"/>
      <c r="S122" s="364">
        <f>ROUND('10波及計算'!Y89,)</f>
        <v>0</v>
      </c>
      <c r="T122" s="364"/>
      <c r="U122" s="364"/>
      <c r="V122" s="364">
        <f>ROUND('10波及計算'!Z89,)</f>
        <v>0</v>
      </c>
      <c r="W122" s="364"/>
      <c r="X122" s="364"/>
      <c r="Y122" s="364">
        <f ca="1">ROUND('10波及計算'!AA89,)</f>
        <v>0</v>
      </c>
      <c r="Z122" s="364"/>
      <c r="AA122" s="364"/>
      <c r="AB122" s="364">
        <f ca="1">SUM(S122:AA122)</f>
        <v>0</v>
      </c>
      <c r="AC122" s="364"/>
      <c r="AD122" s="364"/>
      <c r="AE122" s="306" t="s">
        <v>112</v>
      </c>
    </row>
    <row r="123" spans="1:31" x14ac:dyDescent="0.2">
      <c r="A123" s="358" t="s">
        <v>137</v>
      </c>
      <c r="B123" s="359"/>
      <c r="C123" s="359"/>
      <c r="D123" s="359"/>
      <c r="E123" s="359"/>
      <c r="F123" s="360"/>
      <c r="G123" s="380">
        <f>ROUND('10波及計算'!U90,)</f>
        <v>0</v>
      </c>
      <c r="H123" s="380"/>
      <c r="I123" s="380"/>
      <c r="J123" s="380">
        <f>ROUND('10波及計算'!V90,)</f>
        <v>0</v>
      </c>
      <c r="K123" s="380"/>
      <c r="L123" s="380"/>
      <c r="M123" s="380">
        <f ca="1">ROUND('10波及計算'!W90,)</f>
        <v>0</v>
      </c>
      <c r="N123" s="380"/>
      <c r="O123" s="380"/>
      <c r="P123" s="380">
        <f t="shared" ref="P123:P134" ca="1" si="5">SUM(G123:O123)</f>
        <v>0</v>
      </c>
      <c r="Q123" s="380"/>
      <c r="R123" s="380"/>
      <c r="S123" s="380">
        <f>ROUND('10波及計算'!Y90,)</f>
        <v>0</v>
      </c>
      <c r="T123" s="380"/>
      <c r="U123" s="380"/>
      <c r="V123" s="380">
        <f>ROUND('10波及計算'!Z90,)</f>
        <v>0</v>
      </c>
      <c r="W123" s="380"/>
      <c r="X123" s="380"/>
      <c r="Y123" s="380">
        <f ca="1">ROUND('10波及計算'!AA90,)</f>
        <v>0</v>
      </c>
      <c r="Z123" s="380"/>
      <c r="AA123" s="380"/>
      <c r="AB123" s="380">
        <f t="shared" ref="AB123:AB134" ca="1" si="6">SUM(S123:AA123)</f>
        <v>0</v>
      </c>
      <c r="AC123" s="380"/>
      <c r="AD123" s="380"/>
      <c r="AE123" s="305" t="s">
        <v>113</v>
      </c>
    </row>
    <row r="124" spans="1:31" x14ac:dyDescent="0.2">
      <c r="A124" s="361" t="s">
        <v>138</v>
      </c>
      <c r="B124" s="362"/>
      <c r="C124" s="362"/>
      <c r="D124" s="362"/>
      <c r="E124" s="362"/>
      <c r="F124" s="363"/>
      <c r="G124" s="365">
        <f>ROUND('10波及計算'!U91,)</f>
        <v>0</v>
      </c>
      <c r="H124" s="365"/>
      <c r="I124" s="365"/>
      <c r="J124" s="365">
        <f>ROUND('10波及計算'!V91,)</f>
        <v>0</v>
      </c>
      <c r="K124" s="365"/>
      <c r="L124" s="365"/>
      <c r="M124" s="365">
        <f ca="1">ROUND('10波及計算'!W91,)</f>
        <v>0</v>
      </c>
      <c r="N124" s="365"/>
      <c r="O124" s="365"/>
      <c r="P124" s="365">
        <f t="shared" ca="1" si="5"/>
        <v>0</v>
      </c>
      <c r="Q124" s="365"/>
      <c r="R124" s="365"/>
      <c r="S124" s="365">
        <f>ROUND('10波及計算'!Y91,)</f>
        <v>0</v>
      </c>
      <c r="T124" s="365"/>
      <c r="U124" s="365"/>
      <c r="V124" s="365">
        <f>ROUND('10波及計算'!Z91,)</f>
        <v>0</v>
      </c>
      <c r="W124" s="365"/>
      <c r="X124" s="365"/>
      <c r="Y124" s="365">
        <f ca="1">ROUND('10波及計算'!AA91,)</f>
        <v>0</v>
      </c>
      <c r="Z124" s="365"/>
      <c r="AA124" s="365"/>
      <c r="AB124" s="365">
        <f t="shared" ca="1" si="6"/>
        <v>0</v>
      </c>
      <c r="AC124" s="365"/>
      <c r="AD124" s="365"/>
      <c r="AE124" s="304" t="s">
        <v>150</v>
      </c>
    </row>
    <row r="125" spans="1:31" x14ac:dyDescent="0.2">
      <c r="A125" s="367" t="s">
        <v>139</v>
      </c>
      <c r="B125" s="368"/>
      <c r="C125" s="368"/>
      <c r="D125" s="368"/>
      <c r="E125" s="368"/>
      <c r="F125" s="369"/>
      <c r="G125" s="364">
        <f>ROUND('10波及計算'!U92,)</f>
        <v>0</v>
      </c>
      <c r="H125" s="364"/>
      <c r="I125" s="364"/>
      <c r="J125" s="364">
        <f>ROUND('10波及計算'!V92,)</f>
        <v>0</v>
      </c>
      <c r="K125" s="364"/>
      <c r="L125" s="364"/>
      <c r="M125" s="364">
        <f ca="1">ROUND('10波及計算'!W92,)</f>
        <v>0</v>
      </c>
      <c r="N125" s="364"/>
      <c r="O125" s="364"/>
      <c r="P125" s="364">
        <f t="shared" ca="1" si="5"/>
        <v>0</v>
      </c>
      <c r="Q125" s="364"/>
      <c r="R125" s="364"/>
      <c r="S125" s="364">
        <f>ROUND('10波及計算'!Y92,)</f>
        <v>0</v>
      </c>
      <c r="T125" s="364"/>
      <c r="U125" s="364"/>
      <c r="V125" s="364">
        <f>ROUND('10波及計算'!Z92,)</f>
        <v>0</v>
      </c>
      <c r="W125" s="364"/>
      <c r="X125" s="364"/>
      <c r="Y125" s="364">
        <f ca="1">ROUND('10波及計算'!AA92,)</f>
        <v>0</v>
      </c>
      <c r="Z125" s="364"/>
      <c r="AA125" s="364"/>
      <c r="AB125" s="364">
        <f t="shared" ca="1" si="6"/>
        <v>0</v>
      </c>
      <c r="AC125" s="364"/>
      <c r="AD125" s="364"/>
      <c r="AE125" s="306" t="s">
        <v>115</v>
      </c>
    </row>
    <row r="126" spans="1:31" x14ac:dyDescent="0.2">
      <c r="A126" s="358" t="s">
        <v>93</v>
      </c>
      <c r="B126" s="359"/>
      <c r="C126" s="359"/>
      <c r="D126" s="359"/>
      <c r="E126" s="359"/>
      <c r="F126" s="360"/>
      <c r="G126" s="380">
        <f>ROUND('10波及計算'!U93,)</f>
        <v>0</v>
      </c>
      <c r="H126" s="380"/>
      <c r="I126" s="380"/>
      <c r="J126" s="380">
        <f>ROUND('10波及計算'!V93,)</f>
        <v>0</v>
      </c>
      <c r="K126" s="380"/>
      <c r="L126" s="380"/>
      <c r="M126" s="380">
        <f ca="1">ROUND('10波及計算'!W93,)</f>
        <v>0</v>
      </c>
      <c r="N126" s="380"/>
      <c r="O126" s="380"/>
      <c r="P126" s="380">
        <f t="shared" ca="1" si="5"/>
        <v>0</v>
      </c>
      <c r="Q126" s="380"/>
      <c r="R126" s="380"/>
      <c r="S126" s="380">
        <f>ROUND('10波及計算'!Y93,)</f>
        <v>0</v>
      </c>
      <c r="T126" s="380"/>
      <c r="U126" s="380"/>
      <c r="V126" s="380">
        <f>ROUND('10波及計算'!Z93,)</f>
        <v>0</v>
      </c>
      <c r="W126" s="380"/>
      <c r="X126" s="380"/>
      <c r="Y126" s="380">
        <f ca="1">ROUND('10波及計算'!AA93,)</f>
        <v>0</v>
      </c>
      <c r="Z126" s="380"/>
      <c r="AA126" s="380"/>
      <c r="AB126" s="380">
        <f t="shared" ca="1" si="6"/>
        <v>0</v>
      </c>
      <c r="AC126" s="380"/>
      <c r="AD126" s="380"/>
      <c r="AE126" s="305" t="s">
        <v>116</v>
      </c>
    </row>
    <row r="127" spans="1:31" x14ac:dyDescent="0.2">
      <c r="A127" s="361" t="s">
        <v>94</v>
      </c>
      <c r="B127" s="362"/>
      <c r="C127" s="362"/>
      <c r="D127" s="362"/>
      <c r="E127" s="362"/>
      <c r="F127" s="363"/>
      <c r="G127" s="365">
        <f>ROUND('10波及計算'!U94,)</f>
        <v>0</v>
      </c>
      <c r="H127" s="365"/>
      <c r="I127" s="365"/>
      <c r="J127" s="365">
        <f>ROUND('10波及計算'!V94,)</f>
        <v>0</v>
      </c>
      <c r="K127" s="365"/>
      <c r="L127" s="365"/>
      <c r="M127" s="365">
        <f ca="1">ROUND('10波及計算'!W94,)</f>
        <v>0</v>
      </c>
      <c r="N127" s="365"/>
      <c r="O127" s="365"/>
      <c r="P127" s="365">
        <f t="shared" ca="1" si="5"/>
        <v>0</v>
      </c>
      <c r="Q127" s="365"/>
      <c r="R127" s="365"/>
      <c r="S127" s="365">
        <f>ROUND('10波及計算'!Y94,)</f>
        <v>0</v>
      </c>
      <c r="T127" s="365"/>
      <c r="U127" s="365"/>
      <c r="V127" s="365">
        <f>ROUND('10波及計算'!Z94,)</f>
        <v>0</v>
      </c>
      <c r="W127" s="365"/>
      <c r="X127" s="365"/>
      <c r="Y127" s="365">
        <f ca="1">ROUND('10波及計算'!AA94,)</f>
        <v>0</v>
      </c>
      <c r="Z127" s="365"/>
      <c r="AA127" s="365"/>
      <c r="AB127" s="365">
        <f t="shared" ca="1" si="6"/>
        <v>0</v>
      </c>
      <c r="AC127" s="365"/>
      <c r="AD127" s="365"/>
      <c r="AE127" s="304" t="s">
        <v>117</v>
      </c>
    </row>
    <row r="128" spans="1:31" x14ac:dyDescent="0.2">
      <c r="A128" s="367" t="s">
        <v>95</v>
      </c>
      <c r="B128" s="368"/>
      <c r="C128" s="368"/>
      <c r="D128" s="368"/>
      <c r="E128" s="368"/>
      <c r="F128" s="369"/>
      <c r="G128" s="364">
        <f>ROUND('10波及計算'!U95,)</f>
        <v>0</v>
      </c>
      <c r="H128" s="364"/>
      <c r="I128" s="364"/>
      <c r="J128" s="364">
        <f>ROUND('10波及計算'!V95,)</f>
        <v>0</v>
      </c>
      <c r="K128" s="364"/>
      <c r="L128" s="364"/>
      <c r="M128" s="364">
        <f ca="1">ROUND('10波及計算'!W95,)</f>
        <v>0</v>
      </c>
      <c r="N128" s="364"/>
      <c r="O128" s="364"/>
      <c r="P128" s="364">
        <f t="shared" ca="1" si="5"/>
        <v>0</v>
      </c>
      <c r="Q128" s="364"/>
      <c r="R128" s="364"/>
      <c r="S128" s="364">
        <f>ROUND('10波及計算'!Y95,)</f>
        <v>0</v>
      </c>
      <c r="T128" s="364"/>
      <c r="U128" s="364"/>
      <c r="V128" s="364">
        <f>ROUND('10波及計算'!Z95,)</f>
        <v>0</v>
      </c>
      <c r="W128" s="364"/>
      <c r="X128" s="364"/>
      <c r="Y128" s="364">
        <f ca="1">ROUND('10波及計算'!AA95,)</f>
        <v>0</v>
      </c>
      <c r="Z128" s="364"/>
      <c r="AA128" s="364"/>
      <c r="AB128" s="364">
        <f t="shared" ca="1" si="6"/>
        <v>0</v>
      </c>
      <c r="AC128" s="364"/>
      <c r="AD128" s="364"/>
      <c r="AE128" s="306" t="s">
        <v>118</v>
      </c>
    </row>
    <row r="129" spans="1:31" x14ac:dyDescent="0.2">
      <c r="A129" s="358" t="s">
        <v>140</v>
      </c>
      <c r="B129" s="359"/>
      <c r="C129" s="359"/>
      <c r="D129" s="359"/>
      <c r="E129" s="359"/>
      <c r="F129" s="360"/>
      <c r="G129" s="380">
        <f>ROUND('10波及計算'!U96,)</f>
        <v>0</v>
      </c>
      <c r="H129" s="380"/>
      <c r="I129" s="380"/>
      <c r="J129" s="380">
        <f>ROUND('10波及計算'!V96,)</f>
        <v>0</v>
      </c>
      <c r="K129" s="380"/>
      <c r="L129" s="380"/>
      <c r="M129" s="380">
        <f ca="1">ROUND('10波及計算'!W96,)</f>
        <v>0</v>
      </c>
      <c r="N129" s="380"/>
      <c r="O129" s="380"/>
      <c r="P129" s="380">
        <f t="shared" ca="1" si="5"/>
        <v>0</v>
      </c>
      <c r="Q129" s="380"/>
      <c r="R129" s="380"/>
      <c r="S129" s="380">
        <f>ROUND('10波及計算'!Y96,)</f>
        <v>0</v>
      </c>
      <c r="T129" s="380"/>
      <c r="U129" s="380"/>
      <c r="V129" s="380">
        <f>ROUND('10波及計算'!Z96,)</f>
        <v>0</v>
      </c>
      <c r="W129" s="380"/>
      <c r="X129" s="380"/>
      <c r="Y129" s="380">
        <f ca="1">ROUND('10波及計算'!AA96,)</f>
        <v>0</v>
      </c>
      <c r="Z129" s="380"/>
      <c r="AA129" s="380"/>
      <c r="AB129" s="380">
        <f t="shared" ca="1" si="6"/>
        <v>0</v>
      </c>
      <c r="AC129" s="380"/>
      <c r="AD129" s="380"/>
      <c r="AE129" s="305" t="s">
        <v>151</v>
      </c>
    </row>
    <row r="130" spans="1:31" x14ac:dyDescent="0.2">
      <c r="A130" s="361" t="s">
        <v>97</v>
      </c>
      <c r="B130" s="362"/>
      <c r="C130" s="362"/>
      <c r="D130" s="362"/>
      <c r="E130" s="362"/>
      <c r="F130" s="363"/>
      <c r="G130" s="365">
        <f>ROUND('10波及計算'!U97,)</f>
        <v>0</v>
      </c>
      <c r="H130" s="365"/>
      <c r="I130" s="365"/>
      <c r="J130" s="365">
        <f>ROUND('10波及計算'!V97,)</f>
        <v>0</v>
      </c>
      <c r="K130" s="365"/>
      <c r="L130" s="365"/>
      <c r="M130" s="365">
        <f ca="1">ROUND('10波及計算'!W97,)</f>
        <v>0</v>
      </c>
      <c r="N130" s="365"/>
      <c r="O130" s="365"/>
      <c r="P130" s="365">
        <f t="shared" ca="1" si="5"/>
        <v>0</v>
      </c>
      <c r="Q130" s="365"/>
      <c r="R130" s="365"/>
      <c r="S130" s="365">
        <f>ROUND('10波及計算'!Y97,)</f>
        <v>0</v>
      </c>
      <c r="T130" s="365"/>
      <c r="U130" s="365"/>
      <c r="V130" s="365">
        <f>ROUND('10波及計算'!Z97,)</f>
        <v>0</v>
      </c>
      <c r="W130" s="365"/>
      <c r="X130" s="365"/>
      <c r="Y130" s="365">
        <f ca="1">ROUND('10波及計算'!AA97,)</f>
        <v>0</v>
      </c>
      <c r="Z130" s="365"/>
      <c r="AA130" s="365"/>
      <c r="AB130" s="365">
        <f t="shared" ca="1" si="6"/>
        <v>0</v>
      </c>
      <c r="AC130" s="365"/>
      <c r="AD130" s="365"/>
      <c r="AE130" s="304" t="s">
        <v>120</v>
      </c>
    </row>
    <row r="131" spans="1:31" x14ac:dyDescent="0.2">
      <c r="A131" s="367" t="s">
        <v>98</v>
      </c>
      <c r="B131" s="368"/>
      <c r="C131" s="368"/>
      <c r="D131" s="368"/>
      <c r="E131" s="368"/>
      <c r="F131" s="369"/>
      <c r="G131" s="364">
        <f>ROUND('10波及計算'!U98,)</f>
        <v>0</v>
      </c>
      <c r="H131" s="364"/>
      <c r="I131" s="364"/>
      <c r="J131" s="364">
        <f>ROUND('10波及計算'!V98,)</f>
        <v>0</v>
      </c>
      <c r="K131" s="364"/>
      <c r="L131" s="364"/>
      <c r="M131" s="364">
        <f ca="1">ROUND('10波及計算'!W98,)</f>
        <v>0</v>
      </c>
      <c r="N131" s="364"/>
      <c r="O131" s="364"/>
      <c r="P131" s="364">
        <f t="shared" ca="1" si="5"/>
        <v>0</v>
      </c>
      <c r="Q131" s="364"/>
      <c r="R131" s="364"/>
      <c r="S131" s="364">
        <f>ROUND('10波及計算'!Y98,)</f>
        <v>0</v>
      </c>
      <c r="T131" s="364"/>
      <c r="U131" s="364"/>
      <c r="V131" s="364">
        <f>ROUND('10波及計算'!Z98,)</f>
        <v>0</v>
      </c>
      <c r="W131" s="364"/>
      <c r="X131" s="364"/>
      <c r="Y131" s="364">
        <f ca="1">ROUND('10波及計算'!AA98,)</f>
        <v>0</v>
      </c>
      <c r="Z131" s="364"/>
      <c r="AA131" s="364"/>
      <c r="AB131" s="364">
        <f t="shared" ca="1" si="6"/>
        <v>0</v>
      </c>
      <c r="AC131" s="364"/>
      <c r="AD131" s="364"/>
      <c r="AE131" s="306" t="s">
        <v>121</v>
      </c>
    </row>
    <row r="132" spans="1:31" x14ac:dyDescent="0.2">
      <c r="A132" s="358" t="s">
        <v>141</v>
      </c>
      <c r="B132" s="359"/>
      <c r="C132" s="359"/>
      <c r="D132" s="359"/>
      <c r="E132" s="359"/>
      <c r="F132" s="360"/>
      <c r="G132" s="380">
        <f>ROUND('10波及計算'!U99,)</f>
        <v>0</v>
      </c>
      <c r="H132" s="380"/>
      <c r="I132" s="380"/>
      <c r="J132" s="380">
        <f>ROUND('10波及計算'!V99,)</f>
        <v>0</v>
      </c>
      <c r="K132" s="380"/>
      <c r="L132" s="380"/>
      <c r="M132" s="380">
        <f ca="1">ROUND('10波及計算'!W99,)</f>
        <v>0</v>
      </c>
      <c r="N132" s="380"/>
      <c r="O132" s="380"/>
      <c r="P132" s="380">
        <f t="shared" ca="1" si="5"/>
        <v>0</v>
      </c>
      <c r="Q132" s="380"/>
      <c r="R132" s="380"/>
      <c r="S132" s="380">
        <f>ROUND('10波及計算'!Y99,)</f>
        <v>0</v>
      </c>
      <c r="T132" s="380"/>
      <c r="U132" s="380"/>
      <c r="V132" s="380">
        <f>ROUND('10波及計算'!Z99,)</f>
        <v>0</v>
      </c>
      <c r="W132" s="380"/>
      <c r="X132" s="380"/>
      <c r="Y132" s="380">
        <f ca="1">ROUND('10波及計算'!AA99,)</f>
        <v>0</v>
      </c>
      <c r="Z132" s="380"/>
      <c r="AA132" s="380"/>
      <c r="AB132" s="380">
        <f t="shared" ca="1" si="6"/>
        <v>0</v>
      </c>
      <c r="AC132" s="380"/>
      <c r="AD132" s="380"/>
      <c r="AE132" s="305" t="s">
        <v>122</v>
      </c>
    </row>
    <row r="133" spans="1:31" x14ac:dyDescent="0.2">
      <c r="A133" s="358" t="s">
        <v>100</v>
      </c>
      <c r="B133" s="359"/>
      <c r="C133" s="359"/>
      <c r="D133" s="359"/>
      <c r="E133" s="359"/>
      <c r="F133" s="360"/>
      <c r="G133" s="380">
        <f>ROUND('10波及計算'!U100,)</f>
        <v>0</v>
      </c>
      <c r="H133" s="380"/>
      <c r="I133" s="380"/>
      <c r="J133" s="380">
        <f>ROUND('10波及計算'!V100,)</f>
        <v>0</v>
      </c>
      <c r="K133" s="380"/>
      <c r="L133" s="380"/>
      <c r="M133" s="380">
        <f ca="1">ROUND('10波及計算'!W100,)</f>
        <v>0</v>
      </c>
      <c r="N133" s="380"/>
      <c r="O133" s="380"/>
      <c r="P133" s="380">
        <f t="shared" ca="1" si="5"/>
        <v>0</v>
      </c>
      <c r="Q133" s="380"/>
      <c r="R133" s="380"/>
      <c r="S133" s="380">
        <f>ROUND('10波及計算'!Y100,)</f>
        <v>0</v>
      </c>
      <c r="T133" s="380"/>
      <c r="U133" s="380"/>
      <c r="V133" s="380">
        <f>ROUND('10波及計算'!Z100,)</f>
        <v>0</v>
      </c>
      <c r="W133" s="380"/>
      <c r="X133" s="380"/>
      <c r="Y133" s="380">
        <f ca="1">ROUND('10波及計算'!AA100,)</f>
        <v>0</v>
      </c>
      <c r="Z133" s="380"/>
      <c r="AA133" s="380"/>
      <c r="AB133" s="380">
        <f t="shared" ca="1" si="6"/>
        <v>0</v>
      </c>
      <c r="AC133" s="380"/>
      <c r="AD133" s="380"/>
      <c r="AE133" s="305" t="s">
        <v>626</v>
      </c>
    </row>
    <row r="134" spans="1:31" x14ac:dyDescent="0.2">
      <c r="A134" s="361" t="s">
        <v>101</v>
      </c>
      <c r="B134" s="362"/>
      <c r="C134" s="362"/>
      <c r="D134" s="362"/>
      <c r="E134" s="362"/>
      <c r="F134" s="363"/>
      <c r="G134" s="365">
        <f>ROUND('10波及計算'!U101,)</f>
        <v>0</v>
      </c>
      <c r="H134" s="365"/>
      <c r="I134" s="365"/>
      <c r="J134" s="365">
        <f>ROUND('10波及計算'!V101,)</f>
        <v>0</v>
      </c>
      <c r="K134" s="365"/>
      <c r="L134" s="365"/>
      <c r="M134" s="365">
        <f ca="1">ROUND('10波及計算'!W101,)</f>
        <v>0</v>
      </c>
      <c r="N134" s="365"/>
      <c r="O134" s="365"/>
      <c r="P134" s="365">
        <f t="shared" ca="1" si="5"/>
        <v>0</v>
      </c>
      <c r="Q134" s="365"/>
      <c r="R134" s="365"/>
      <c r="S134" s="365">
        <f>ROUND('10波及計算'!Y101,)</f>
        <v>0</v>
      </c>
      <c r="T134" s="365"/>
      <c r="U134" s="365"/>
      <c r="V134" s="365">
        <f>ROUND('10波及計算'!Z101,)</f>
        <v>0</v>
      </c>
      <c r="W134" s="365"/>
      <c r="X134" s="365"/>
      <c r="Y134" s="365">
        <f ca="1">ROUND('10波及計算'!AA101,)</f>
        <v>0</v>
      </c>
      <c r="Z134" s="365"/>
      <c r="AA134" s="365"/>
      <c r="AB134" s="365">
        <f t="shared" ca="1" si="6"/>
        <v>0</v>
      </c>
      <c r="AC134" s="365"/>
      <c r="AD134" s="365"/>
      <c r="AE134" s="304" t="s">
        <v>124</v>
      </c>
    </row>
    <row r="135" spans="1:31" x14ac:dyDescent="0.2">
      <c r="A135" s="393" t="s">
        <v>142</v>
      </c>
      <c r="B135" s="394"/>
      <c r="C135" s="394"/>
      <c r="D135" s="394"/>
      <c r="E135" s="394"/>
      <c r="F135" s="395"/>
      <c r="G135" s="365">
        <f>SUM(G122:I134)</f>
        <v>0</v>
      </c>
      <c r="H135" s="365"/>
      <c r="I135" s="365"/>
      <c r="J135" s="365">
        <f>SUM(J122:L134)</f>
        <v>0</v>
      </c>
      <c r="K135" s="365"/>
      <c r="L135" s="365"/>
      <c r="M135" s="365">
        <f ca="1">SUM(M122:O134)</f>
        <v>0</v>
      </c>
      <c r="N135" s="365"/>
      <c r="O135" s="365"/>
      <c r="P135" s="365">
        <f ca="1">SUM(P122:R134)</f>
        <v>0</v>
      </c>
      <c r="Q135" s="365"/>
      <c r="R135" s="365"/>
      <c r="S135" s="365">
        <f>SUM(S122:U134)</f>
        <v>0</v>
      </c>
      <c r="T135" s="365"/>
      <c r="U135" s="365"/>
      <c r="V135" s="365">
        <f>SUM(V122:X134)</f>
        <v>0</v>
      </c>
      <c r="W135" s="365"/>
      <c r="X135" s="365"/>
      <c r="Y135" s="365">
        <f ca="1">SUM(Y122:AA134)</f>
        <v>0</v>
      </c>
      <c r="Z135" s="365"/>
      <c r="AA135" s="365"/>
      <c r="AB135" s="365">
        <f ca="1">SUM(AB122:AD134)</f>
        <v>0</v>
      </c>
      <c r="AC135" s="365"/>
      <c r="AD135" s="365"/>
      <c r="AE135" s="304" t="s">
        <v>152</v>
      </c>
    </row>
    <row r="136" spans="1:31" x14ac:dyDescent="0.2">
      <c r="A136" s="17" t="s">
        <v>174</v>
      </c>
      <c r="B136" s="14"/>
      <c r="C136" s="14"/>
      <c r="D136" s="14"/>
    </row>
    <row r="137" spans="1:31" x14ac:dyDescent="0.2">
      <c r="A137" s="64"/>
      <c r="B137" s="14"/>
      <c r="C137" s="14"/>
      <c r="D137" s="14"/>
    </row>
    <row r="140" spans="1:31" x14ac:dyDescent="0.2">
      <c r="C140" s="12" t="s">
        <v>234</v>
      </c>
      <c r="D140" s="12" t="s">
        <v>235</v>
      </c>
    </row>
    <row r="141" spans="1:31" x14ac:dyDescent="0.2">
      <c r="B141" s="12" t="s">
        <v>112</v>
      </c>
      <c r="C141" s="121">
        <f ca="1">P122</f>
        <v>0</v>
      </c>
      <c r="D141" s="121">
        <f ca="1">AB122</f>
        <v>0</v>
      </c>
    </row>
    <row r="142" spans="1:31" x14ac:dyDescent="0.2">
      <c r="B142" s="12" t="s">
        <v>113</v>
      </c>
      <c r="C142" s="121">
        <f t="shared" ref="C142:C153" ca="1" si="7">P123</f>
        <v>0</v>
      </c>
      <c r="D142" s="121">
        <f t="shared" ref="D142:D153" ca="1" si="8">AB123</f>
        <v>0</v>
      </c>
    </row>
    <row r="143" spans="1:31" x14ac:dyDescent="0.2">
      <c r="B143" s="12" t="s">
        <v>150</v>
      </c>
      <c r="C143" s="121">
        <f t="shared" ca="1" si="7"/>
        <v>0</v>
      </c>
      <c r="D143" s="121">
        <f t="shared" ca="1" si="8"/>
        <v>0</v>
      </c>
    </row>
    <row r="144" spans="1:31" x14ac:dyDescent="0.2">
      <c r="B144" s="12" t="s">
        <v>115</v>
      </c>
      <c r="C144" s="121">
        <f t="shared" ca="1" si="7"/>
        <v>0</v>
      </c>
      <c r="D144" s="121">
        <f t="shared" ca="1" si="8"/>
        <v>0</v>
      </c>
    </row>
    <row r="145" spans="2:4" x14ac:dyDescent="0.2">
      <c r="B145" s="12" t="s">
        <v>116</v>
      </c>
      <c r="C145" s="121">
        <f t="shared" ca="1" si="7"/>
        <v>0</v>
      </c>
      <c r="D145" s="121">
        <f t="shared" ca="1" si="8"/>
        <v>0</v>
      </c>
    </row>
    <row r="146" spans="2:4" x14ac:dyDescent="0.2">
      <c r="B146" s="12" t="s">
        <v>117</v>
      </c>
      <c r="C146" s="121">
        <f t="shared" ca="1" si="7"/>
        <v>0</v>
      </c>
      <c r="D146" s="121">
        <f t="shared" ca="1" si="8"/>
        <v>0</v>
      </c>
    </row>
    <row r="147" spans="2:4" x14ac:dyDescent="0.2">
      <c r="B147" s="12" t="s">
        <v>118</v>
      </c>
      <c r="C147" s="121">
        <f t="shared" ca="1" si="7"/>
        <v>0</v>
      </c>
      <c r="D147" s="121">
        <f t="shared" ca="1" si="8"/>
        <v>0</v>
      </c>
    </row>
    <row r="148" spans="2:4" x14ac:dyDescent="0.2">
      <c r="B148" s="12" t="s">
        <v>151</v>
      </c>
      <c r="C148" s="121">
        <f t="shared" ca="1" si="7"/>
        <v>0</v>
      </c>
      <c r="D148" s="121">
        <f t="shared" ca="1" si="8"/>
        <v>0</v>
      </c>
    </row>
    <row r="149" spans="2:4" x14ac:dyDescent="0.2">
      <c r="B149" s="12" t="s">
        <v>120</v>
      </c>
      <c r="C149" s="121">
        <f t="shared" ca="1" si="7"/>
        <v>0</v>
      </c>
      <c r="D149" s="121">
        <f t="shared" ca="1" si="8"/>
        <v>0</v>
      </c>
    </row>
    <row r="150" spans="2:4" x14ac:dyDescent="0.2">
      <c r="B150" s="12" t="s">
        <v>121</v>
      </c>
      <c r="C150" s="121">
        <f t="shared" ca="1" si="7"/>
        <v>0</v>
      </c>
      <c r="D150" s="121">
        <f t="shared" ca="1" si="8"/>
        <v>0</v>
      </c>
    </row>
    <row r="151" spans="2:4" x14ac:dyDescent="0.2">
      <c r="B151" s="12" t="s">
        <v>122</v>
      </c>
      <c r="C151" s="121">
        <f t="shared" ca="1" si="7"/>
        <v>0</v>
      </c>
      <c r="D151" s="121">
        <f t="shared" ca="1" si="8"/>
        <v>0</v>
      </c>
    </row>
    <row r="152" spans="2:4" x14ac:dyDescent="0.2">
      <c r="B152" s="12" t="s">
        <v>233</v>
      </c>
      <c r="C152" s="121">
        <f t="shared" ca="1" si="7"/>
        <v>0</v>
      </c>
      <c r="D152" s="121">
        <f t="shared" ca="1" si="8"/>
        <v>0</v>
      </c>
    </row>
    <row r="153" spans="2:4" x14ac:dyDescent="0.2">
      <c r="B153" s="12" t="s">
        <v>124</v>
      </c>
      <c r="C153" s="121">
        <f t="shared" ca="1" si="7"/>
        <v>0</v>
      </c>
      <c r="D153" s="121">
        <f t="shared" ca="1" si="8"/>
        <v>0</v>
      </c>
    </row>
    <row r="162" spans="2:3" x14ac:dyDescent="0.2">
      <c r="B162" s="12" t="s">
        <v>634</v>
      </c>
    </row>
    <row r="163" spans="2:3" x14ac:dyDescent="0.2">
      <c r="B163" s="12" t="s">
        <v>633</v>
      </c>
    </row>
    <row r="165" spans="2:3" x14ac:dyDescent="0.2">
      <c r="B165" s="12" t="s">
        <v>130</v>
      </c>
    </row>
    <row r="166" spans="2:3" x14ac:dyDescent="0.2">
      <c r="C166" s="132" t="s">
        <v>368</v>
      </c>
    </row>
    <row r="167" spans="2:3" x14ac:dyDescent="0.2">
      <c r="C167" s="12" t="s">
        <v>129</v>
      </c>
    </row>
    <row r="169" spans="2:3" x14ac:dyDescent="0.2">
      <c r="B169" s="12" t="s">
        <v>131</v>
      </c>
    </row>
    <row r="171" spans="2:3" x14ac:dyDescent="0.2">
      <c r="B171" s="12" t="s">
        <v>132</v>
      </c>
    </row>
    <row r="172" spans="2:3" x14ac:dyDescent="0.2">
      <c r="C172" s="12" t="s">
        <v>171</v>
      </c>
    </row>
    <row r="173" spans="2:3" x14ac:dyDescent="0.2">
      <c r="C173" s="12" t="s">
        <v>172</v>
      </c>
    </row>
    <row r="175" spans="2:3" x14ac:dyDescent="0.2">
      <c r="B175" s="12" t="s">
        <v>173</v>
      </c>
    </row>
    <row r="176" spans="2:3" x14ac:dyDescent="0.2">
      <c r="B176" s="12" t="s">
        <v>454</v>
      </c>
    </row>
    <row r="177" spans="2:3" x14ac:dyDescent="0.2">
      <c r="B177" s="12" t="s">
        <v>259</v>
      </c>
    </row>
    <row r="180" spans="2:3" x14ac:dyDescent="0.2">
      <c r="B180" s="12" t="s">
        <v>453</v>
      </c>
    </row>
    <row r="181" spans="2:3" x14ac:dyDescent="0.2">
      <c r="B181" s="12" t="s">
        <v>383</v>
      </c>
    </row>
    <row r="182" spans="2:3" x14ac:dyDescent="0.2">
      <c r="B182" s="12" t="s">
        <v>629</v>
      </c>
      <c r="C182" s="12" t="s">
        <v>627</v>
      </c>
    </row>
    <row r="185" spans="2:3" x14ac:dyDescent="0.2">
      <c r="B185" s="12" t="s">
        <v>455</v>
      </c>
    </row>
    <row r="186" spans="2:3" x14ac:dyDescent="0.2">
      <c r="C186" s="12" t="s">
        <v>628</v>
      </c>
    </row>
    <row r="194" spans="2:2" x14ac:dyDescent="0.2">
      <c r="B194" s="12" t="s">
        <v>163</v>
      </c>
    </row>
    <row r="195" spans="2:2" x14ac:dyDescent="0.2">
      <c r="B195" s="12" t="s">
        <v>164</v>
      </c>
    </row>
    <row r="197" spans="2:2" x14ac:dyDescent="0.2">
      <c r="B197" s="12" t="s">
        <v>165</v>
      </c>
    </row>
    <row r="198" spans="2:2" x14ac:dyDescent="0.2">
      <c r="B198" s="12" t="s">
        <v>166</v>
      </c>
    </row>
    <row r="199" spans="2:2" x14ac:dyDescent="0.2">
      <c r="B199" s="12" t="s">
        <v>167</v>
      </c>
    </row>
    <row r="200" spans="2:2" x14ac:dyDescent="0.2">
      <c r="B200" s="12" t="s">
        <v>168</v>
      </c>
    </row>
    <row r="201" spans="2:2" x14ac:dyDescent="0.2">
      <c r="B201" s="12" t="s">
        <v>169</v>
      </c>
    </row>
    <row r="202" spans="2:2" x14ac:dyDescent="0.2">
      <c r="B202" s="12" t="s">
        <v>170</v>
      </c>
    </row>
    <row r="203" spans="2:2" x14ac:dyDescent="0.2">
      <c r="B203" s="12" t="s">
        <v>456</v>
      </c>
    </row>
  </sheetData>
  <mergeCells count="295">
    <mergeCell ref="S134:U134"/>
    <mergeCell ref="V134:X134"/>
    <mergeCell ref="Y134:AA134"/>
    <mergeCell ref="AB134:AD134"/>
    <mergeCell ref="G135:I135"/>
    <mergeCell ref="J135:L135"/>
    <mergeCell ref="M135:O135"/>
    <mergeCell ref="P135:R135"/>
    <mergeCell ref="S135:U135"/>
    <mergeCell ref="V135:X135"/>
    <mergeCell ref="Y135:AA135"/>
    <mergeCell ref="AB135:AD135"/>
    <mergeCell ref="S132:U132"/>
    <mergeCell ref="V132:X132"/>
    <mergeCell ref="Y132:AA132"/>
    <mergeCell ref="AB132:AD132"/>
    <mergeCell ref="G133:I133"/>
    <mergeCell ref="J133:L133"/>
    <mergeCell ref="M133:O133"/>
    <mergeCell ref="P133:R133"/>
    <mergeCell ref="S133:U133"/>
    <mergeCell ref="V133:X133"/>
    <mergeCell ref="Y133:AA133"/>
    <mergeCell ref="AB133:AD133"/>
    <mergeCell ref="S130:U130"/>
    <mergeCell ref="V130:X130"/>
    <mergeCell ref="Y130:AA130"/>
    <mergeCell ref="AB130:AD130"/>
    <mergeCell ref="G131:I131"/>
    <mergeCell ref="J131:L131"/>
    <mergeCell ref="M131:O131"/>
    <mergeCell ref="P131:R131"/>
    <mergeCell ref="S131:U131"/>
    <mergeCell ref="V131:X131"/>
    <mergeCell ref="Y131:AA131"/>
    <mergeCell ref="AB131:AD131"/>
    <mergeCell ref="AB128:AD128"/>
    <mergeCell ref="G129:I129"/>
    <mergeCell ref="J129:L129"/>
    <mergeCell ref="M129:O129"/>
    <mergeCell ref="P129:R129"/>
    <mergeCell ref="S129:U129"/>
    <mergeCell ref="V129:X129"/>
    <mergeCell ref="Y129:AA129"/>
    <mergeCell ref="AB129:AD129"/>
    <mergeCell ref="P128:R128"/>
    <mergeCell ref="S128:U128"/>
    <mergeCell ref="V128:X128"/>
    <mergeCell ref="Y128:AA128"/>
    <mergeCell ref="G126:I126"/>
    <mergeCell ref="J126:L126"/>
    <mergeCell ref="M126:O126"/>
    <mergeCell ref="P126:R126"/>
    <mergeCell ref="S126:U126"/>
    <mergeCell ref="V126:X126"/>
    <mergeCell ref="Y126:AA126"/>
    <mergeCell ref="AB126:AD126"/>
    <mergeCell ref="G127:I127"/>
    <mergeCell ref="J127:L127"/>
    <mergeCell ref="M127:O127"/>
    <mergeCell ref="P127:R127"/>
    <mergeCell ref="S127:U127"/>
    <mergeCell ref="V127:X127"/>
    <mergeCell ref="Y127:AA127"/>
    <mergeCell ref="AB127:AD127"/>
    <mergeCell ref="G124:I124"/>
    <mergeCell ref="J124:L124"/>
    <mergeCell ref="M124:O124"/>
    <mergeCell ref="P124:R124"/>
    <mergeCell ref="S124:U124"/>
    <mergeCell ref="V124:X124"/>
    <mergeCell ref="Y124:AA124"/>
    <mergeCell ref="AB124:AD124"/>
    <mergeCell ref="G125:I125"/>
    <mergeCell ref="J125:L125"/>
    <mergeCell ref="M125:O125"/>
    <mergeCell ref="P125:R125"/>
    <mergeCell ref="S125:U125"/>
    <mergeCell ref="V125:X125"/>
    <mergeCell ref="Y125:AA125"/>
    <mergeCell ref="AB125:AD125"/>
    <mergeCell ref="E73:H73"/>
    <mergeCell ref="Q69:T69"/>
    <mergeCell ref="U69:X69"/>
    <mergeCell ref="Y69:AB69"/>
    <mergeCell ref="Q73:T73"/>
    <mergeCell ref="U73:X73"/>
    <mergeCell ref="Y73:AB73"/>
    <mergeCell ref="Y65:AB65"/>
    <mergeCell ref="S123:U123"/>
    <mergeCell ref="V123:X123"/>
    <mergeCell ref="Y123:AA123"/>
    <mergeCell ref="AB123:AD123"/>
    <mergeCell ref="G122:I122"/>
    <mergeCell ref="J122:L122"/>
    <mergeCell ref="M122:O122"/>
    <mergeCell ref="P122:R122"/>
    <mergeCell ref="S122:U122"/>
    <mergeCell ref="V122:X122"/>
    <mergeCell ref="G119:R119"/>
    <mergeCell ref="S119:AD119"/>
    <mergeCell ref="AC65:AF65"/>
    <mergeCell ref="I67:L67"/>
    <mergeCell ref="M67:P67"/>
    <mergeCell ref="Q67:T67"/>
    <mergeCell ref="AE119:AE121"/>
    <mergeCell ref="G120:I121"/>
    <mergeCell ref="J120:L121"/>
    <mergeCell ref="M120:O121"/>
    <mergeCell ref="P120:R121"/>
    <mergeCell ref="S120:U121"/>
    <mergeCell ref="V120:X121"/>
    <mergeCell ref="Y120:AA121"/>
    <mergeCell ref="AB120:AD121"/>
    <mergeCell ref="A134:F134"/>
    <mergeCell ref="A135:F135"/>
    <mergeCell ref="A131:F131"/>
    <mergeCell ref="A132:F132"/>
    <mergeCell ref="A133:F133"/>
    <mergeCell ref="G132:I132"/>
    <mergeCell ref="J132:L132"/>
    <mergeCell ref="M132:O132"/>
    <mergeCell ref="P132:R132"/>
    <mergeCell ref="G134:I134"/>
    <mergeCell ref="J134:L134"/>
    <mergeCell ref="M134:O134"/>
    <mergeCell ref="P134:R134"/>
    <mergeCell ref="A67:D67"/>
    <mergeCell ref="A66:D66"/>
    <mergeCell ref="E66:H66"/>
    <mergeCell ref="E67:H67"/>
    <mergeCell ref="E68:H68"/>
    <mergeCell ref="E69:H69"/>
    <mergeCell ref="E70:H70"/>
    <mergeCell ref="E71:H71"/>
    <mergeCell ref="E72:H72"/>
    <mergeCell ref="A72:D72"/>
    <mergeCell ref="A71:D71"/>
    <mergeCell ref="A70:D70"/>
    <mergeCell ref="A69:D69"/>
    <mergeCell ref="A68:D68"/>
    <mergeCell ref="A65:D65"/>
    <mergeCell ref="A64:D64"/>
    <mergeCell ref="A63:D63"/>
    <mergeCell ref="A62:D62"/>
    <mergeCell ref="Q58:T59"/>
    <mergeCell ref="U58:X59"/>
    <mergeCell ref="A57:D59"/>
    <mergeCell ref="E58:H59"/>
    <mergeCell ref="I57:X57"/>
    <mergeCell ref="E57:H57"/>
    <mergeCell ref="I58:L59"/>
    <mergeCell ref="A61:D61"/>
    <mergeCell ref="A60:D60"/>
    <mergeCell ref="I61:L61"/>
    <mergeCell ref="M61:P61"/>
    <mergeCell ref="Q61:T61"/>
    <mergeCell ref="U61:X61"/>
    <mergeCell ref="I65:L65"/>
    <mergeCell ref="M65:P65"/>
    <mergeCell ref="Q65:T65"/>
    <mergeCell ref="U65:X65"/>
    <mergeCell ref="I63:L63"/>
    <mergeCell ref="M63:P63"/>
    <mergeCell ref="Q63:T63"/>
    <mergeCell ref="AG57:AG59"/>
    <mergeCell ref="E60:H60"/>
    <mergeCell ref="E61:H61"/>
    <mergeCell ref="E62:H62"/>
    <mergeCell ref="E63:H63"/>
    <mergeCell ref="Y57:AB59"/>
    <mergeCell ref="AC57:AF59"/>
    <mergeCell ref="E64:H64"/>
    <mergeCell ref="E65:H65"/>
    <mergeCell ref="M58:P59"/>
    <mergeCell ref="I64:L64"/>
    <mergeCell ref="M64:P64"/>
    <mergeCell ref="Q64:T64"/>
    <mergeCell ref="U64:X64"/>
    <mergeCell ref="Y64:AB64"/>
    <mergeCell ref="AC64:AF64"/>
    <mergeCell ref="Y61:AB61"/>
    <mergeCell ref="AC61:AF61"/>
    <mergeCell ref="I60:L60"/>
    <mergeCell ref="M60:P60"/>
    <mergeCell ref="Q60:T60"/>
    <mergeCell ref="U60:X60"/>
    <mergeCell ref="Y60:AB60"/>
    <mergeCell ref="AC60:AF60"/>
    <mergeCell ref="U63:X63"/>
    <mergeCell ref="Y63:AB63"/>
    <mergeCell ref="AC63:AF63"/>
    <mergeCell ref="I62:L62"/>
    <mergeCell ref="M62:P62"/>
    <mergeCell ref="Q62:T62"/>
    <mergeCell ref="U62:X62"/>
    <mergeCell ref="Y62:AB62"/>
    <mergeCell ref="AC62:AF62"/>
    <mergeCell ref="U67:X67"/>
    <mergeCell ref="Y67:AB67"/>
    <mergeCell ref="AC67:AF67"/>
    <mergeCell ref="I66:L66"/>
    <mergeCell ref="M66:P66"/>
    <mergeCell ref="Q66:T66"/>
    <mergeCell ref="U66:X66"/>
    <mergeCell ref="Y66:AB66"/>
    <mergeCell ref="AC66:AF66"/>
    <mergeCell ref="AC69:AF69"/>
    <mergeCell ref="I68:L68"/>
    <mergeCell ref="M68:P68"/>
    <mergeCell ref="Q68:T68"/>
    <mergeCell ref="U68:X68"/>
    <mergeCell ref="Y68:AB68"/>
    <mergeCell ref="AC68:AF68"/>
    <mergeCell ref="M71:P71"/>
    <mergeCell ref="Q71:T71"/>
    <mergeCell ref="U71:X71"/>
    <mergeCell ref="Y71:AB71"/>
    <mergeCell ref="AC71:AF71"/>
    <mergeCell ref="I70:L70"/>
    <mergeCell ref="M70:P70"/>
    <mergeCell ref="Q70:T70"/>
    <mergeCell ref="U70:X70"/>
    <mergeCell ref="Y70:AB70"/>
    <mergeCell ref="AC70:AF70"/>
    <mergeCell ref="I71:L71"/>
    <mergeCell ref="I69:L69"/>
    <mergeCell ref="M69:P69"/>
    <mergeCell ref="AC73:AF73"/>
    <mergeCell ref="I72:L72"/>
    <mergeCell ref="M72:P72"/>
    <mergeCell ref="Q72:T72"/>
    <mergeCell ref="U72:X72"/>
    <mergeCell ref="Y72:AB72"/>
    <mergeCell ref="AC72:AF72"/>
    <mergeCell ref="I73:L73"/>
    <mergeCell ref="A128:F128"/>
    <mergeCell ref="A122:F122"/>
    <mergeCell ref="A123:F123"/>
    <mergeCell ref="A124:F124"/>
    <mergeCell ref="A125:F125"/>
    <mergeCell ref="A126:F126"/>
    <mergeCell ref="A127:F127"/>
    <mergeCell ref="A73:D73"/>
    <mergeCell ref="A119:F121"/>
    <mergeCell ref="M73:P73"/>
    <mergeCell ref="Y122:AA122"/>
    <mergeCell ref="AB122:AD122"/>
    <mergeCell ref="G123:I123"/>
    <mergeCell ref="J123:L123"/>
    <mergeCell ref="M123:O123"/>
    <mergeCell ref="P123:R123"/>
    <mergeCell ref="A129:F129"/>
    <mergeCell ref="A130:F130"/>
    <mergeCell ref="G128:I128"/>
    <mergeCell ref="J128:L128"/>
    <mergeCell ref="M128:O128"/>
    <mergeCell ref="G130:I130"/>
    <mergeCell ref="J130:L130"/>
    <mergeCell ref="M130:O130"/>
    <mergeCell ref="P130:R130"/>
    <mergeCell ref="B34:G34"/>
    <mergeCell ref="M34:Q34"/>
    <mergeCell ref="B38:G38"/>
    <mergeCell ref="B37:G37"/>
    <mergeCell ref="B36:G36"/>
    <mergeCell ref="B35:G35"/>
    <mergeCell ref="W35:AA35"/>
    <mergeCell ref="R36:V36"/>
    <mergeCell ref="W36:AA36"/>
    <mergeCell ref="R37:V37"/>
    <mergeCell ref="W37:AA37"/>
    <mergeCell ref="R38:V38"/>
    <mergeCell ref="W38:AA38"/>
    <mergeCell ref="M35:Q35"/>
    <mergeCell ref="M36:Q36"/>
    <mergeCell ref="M37:Q37"/>
    <mergeCell ref="M38:Q38"/>
    <mergeCell ref="R35:V35"/>
    <mergeCell ref="AB4:AG5"/>
    <mergeCell ref="O29:S29"/>
    <mergeCell ref="O28:S28"/>
    <mergeCell ref="O27:S27"/>
    <mergeCell ref="H35:L35"/>
    <mergeCell ref="H36:L36"/>
    <mergeCell ref="H37:L37"/>
    <mergeCell ref="H38:L38"/>
    <mergeCell ref="W34:AA34"/>
    <mergeCell ref="R34:V34"/>
    <mergeCell ref="H34:L34"/>
    <mergeCell ref="AB34:AF34"/>
    <mergeCell ref="AB35:AF35"/>
    <mergeCell ref="AB36:AF36"/>
    <mergeCell ref="AB37:AF37"/>
    <mergeCell ref="AB38:AF38"/>
  </mergeCells>
  <phoneticPr fontId="5"/>
  <pageMargins left="0.59055118110236227" right="0.59055118110236227" top="0.59055118110236227" bottom="0.39370078740157483" header="0" footer="0"/>
  <pageSetup paperSize="9" scale="99" orientation="portrait" r:id="rId1"/>
  <headerFooter>
    <oddFooter>&amp;C&amp;8&amp;P／&amp;N&amp;R&amp;8&amp;F／&amp;A</oddFooter>
  </headerFooter>
  <rowBreaks count="2" manualBreakCount="2">
    <brk id="51" max="32" man="1"/>
    <brk id="156" max="3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4:AF78"/>
  <sheetViews>
    <sheetView view="pageBreakPreview" zoomScale="115" zoomScaleNormal="85" zoomScaleSheetLayoutView="115" workbookViewId="0">
      <selection activeCell="AK68" sqref="AK68"/>
    </sheetView>
  </sheetViews>
  <sheetFormatPr defaultColWidth="9" defaultRowHeight="13" x14ac:dyDescent="0.2"/>
  <cols>
    <col min="1" max="44" width="2.7265625" style="12" customWidth="1"/>
    <col min="45" max="16384" width="9" style="12"/>
  </cols>
  <sheetData>
    <row r="4" spans="1:32" ht="9.75" customHeight="1" x14ac:dyDescent="0.2">
      <c r="A4" s="348" t="str">
        <f>'01総括'!AB4</f>
        <v>《 十勝圏 》</v>
      </c>
      <c r="B4" s="348"/>
      <c r="C4" s="348"/>
      <c r="D4" s="348"/>
      <c r="E4" s="348"/>
    </row>
    <row r="5" spans="1:32" s="17" customFormat="1" ht="12" x14ac:dyDescent="0.2">
      <c r="A5" s="348"/>
      <c r="B5" s="348"/>
      <c r="C5" s="348"/>
      <c r="D5" s="348"/>
      <c r="E5" s="348"/>
      <c r="AF5" s="23" t="s">
        <v>58</v>
      </c>
    </row>
    <row r="6" spans="1:32" s="17" customFormat="1" ht="9" customHeight="1" x14ac:dyDescent="0.2"/>
    <row r="7" spans="1:32" s="17" customFormat="1" ht="12.75" customHeight="1" thickBot="1" x14ac:dyDescent="0.25">
      <c r="B7" s="24" t="s">
        <v>187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/>
      <c r="AF7" s="25"/>
    </row>
    <row r="8" spans="1:32" s="17" customFormat="1" ht="12.75" customHeight="1" thickTop="1" x14ac:dyDescent="0.2">
      <c r="B8" s="25"/>
      <c r="C8" s="398" t="s">
        <v>238</v>
      </c>
      <c r="D8" s="399"/>
      <c r="E8" s="399"/>
      <c r="F8" s="399"/>
      <c r="G8" s="399"/>
      <c r="H8" s="399"/>
      <c r="I8" s="399"/>
      <c r="J8" s="400"/>
      <c r="K8" s="404">
        <f>ROUND('10波及計算'!H71,)</f>
        <v>0</v>
      </c>
      <c r="L8" s="405"/>
      <c r="M8" s="405"/>
      <c r="N8" s="406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</row>
    <row r="9" spans="1:32" s="17" customFormat="1" ht="12.75" customHeight="1" thickBot="1" x14ac:dyDescent="0.25">
      <c r="B9" s="25"/>
      <c r="C9" s="401"/>
      <c r="D9" s="402"/>
      <c r="E9" s="402"/>
      <c r="F9" s="402"/>
      <c r="G9" s="402"/>
      <c r="H9" s="402"/>
      <c r="I9" s="402"/>
      <c r="J9" s="403"/>
      <c r="K9" s="407"/>
      <c r="L9" s="408"/>
      <c r="M9" s="408"/>
      <c r="N9" s="409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</row>
    <row r="10" spans="1:32" s="17" customFormat="1" ht="12.75" customHeight="1" thickTop="1" thickBot="1" x14ac:dyDescent="0.25"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</row>
    <row r="11" spans="1:32" s="17" customFormat="1" ht="12.75" customHeight="1" thickTop="1" x14ac:dyDescent="0.2">
      <c r="B11" s="25"/>
      <c r="C11" s="416" t="s">
        <v>189</v>
      </c>
      <c r="D11" s="417"/>
      <c r="E11" s="417"/>
      <c r="F11" s="418"/>
      <c r="G11" s="25"/>
      <c r="H11" s="25"/>
      <c r="I11" s="25"/>
      <c r="J11" s="25"/>
      <c r="K11" s="25"/>
      <c r="L11" s="25"/>
      <c r="M11" s="25"/>
      <c r="N11" s="25"/>
      <c r="O11" s="25"/>
      <c r="P11" s="410" t="s">
        <v>244</v>
      </c>
      <c r="Q11" s="411"/>
      <c r="R11" s="411"/>
      <c r="S11" s="412"/>
      <c r="T11" s="25"/>
      <c r="U11" s="463" t="s">
        <v>246</v>
      </c>
      <c r="V11" s="464"/>
      <c r="W11" s="464"/>
      <c r="X11" s="464"/>
      <c r="Y11" s="464"/>
      <c r="Z11" s="464"/>
      <c r="AA11" s="464"/>
      <c r="AB11" s="464"/>
      <c r="AC11" s="464"/>
      <c r="AD11" s="465"/>
    </row>
    <row r="12" spans="1:32" s="17" customFormat="1" ht="12.75" customHeight="1" thickBot="1" x14ac:dyDescent="0.25"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413"/>
      <c r="Q12" s="414"/>
      <c r="R12" s="414"/>
      <c r="S12" s="415"/>
      <c r="U12" s="470">
        <f>ROUND('10波及計算'!L71,)</f>
        <v>0</v>
      </c>
      <c r="V12" s="471"/>
      <c r="W12" s="471"/>
      <c r="X12" s="471"/>
      <c r="Y12" s="471"/>
      <c r="Z12" s="471"/>
      <c r="AA12" s="471"/>
      <c r="AB12" s="471"/>
      <c r="AC12" s="466"/>
      <c r="AD12" s="467"/>
    </row>
    <row r="13" spans="1:32" s="17" customFormat="1" ht="12.75" customHeight="1" thickTop="1" x14ac:dyDescent="0.2">
      <c r="B13" s="25"/>
      <c r="C13" s="453" t="s">
        <v>197</v>
      </c>
      <c r="D13" s="454"/>
      <c r="E13" s="454"/>
      <c r="F13" s="454"/>
      <c r="G13" s="454"/>
      <c r="H13" s="454"/>
      <c r="I13" s="454"/>
      <c r="J13" s="454"/>
      <c r="K13" s="457">
        <f>ROUND('10波及計算'!J71,)</f>
        <v>0</v>
      </c>
      <c r="L13" s="458"/>
      <c r="M13" s="458"/>
      <c r="N13" s="459"/>
      <c r="P13" s="127"/>
      <c r="Q13" s="127"/>
      <c r="R13" s="127"/>
      <c r="S13" s="127"/>
      <c r="U13" s="125"/>
      <c r="V13" s="469" t="s">
        <v>239</v>
      </c>
      <c r="W13" s="469"/>
      <c r="X13" s="469"/>
      <c r="Y13" s="469"/>
      <c r="Z13" s="469"/>
      <c r="AA13" s="472">
        <f>ROUND('10波及計算'!O72,)</f>
        <v>0</v>
      </c>
      <c r="AB13" s="473"/>
      <c r="AC13" s="473"/>
      <c r="AD13" s="474"/>
    </row>
    <row r="14" spans="1:32" s="17" customFormat="1" ht="12.75" customHeight="1" thickBot="1" x14ac:dyDescent="0.25">
      <c r="B14" s="25"/>
      <c r="C14" s="455" t="s">
        <v>198</v>
      </c>
      <c r="D14" s="456"/>
      <c r="E14" s="456"/>
      <c r="F14" s="456"/>
      <c r="G14" s="456"/>
      <c r="H14" s="456"/>
      <c r="I14" s="456"/>
      <c r="J14" s="456"/>
      <c r="K14" s="460"/>
      <c r="L14" s="461"/>
      <c r="M14" s="461"/>
      <c r="N14" s="462"/>
      <c r="P14" s="43"/>
      <c r="Q14" s="43"/>
      <c r="R14" s="43"/>
      <c r="S14" s="43"/>
      <c r="U14" s="125"/>
      <c r="V14" s="468" t="s">
        <v>240</v>
      </c>
      <c r="W14" s="469"/>
      <c r="X14" s="469"/>
      <c r="Y14" s="469"/>
      <c r="Z14" s="469"/>
      <c r="AA14" s="472">
        <f>ROUND(U12-AA13,)</f>
        <v>0</v>
      </c>
      <c r="AB14" s="473"/>
      <c r="AC14" s="473"/>
      <c r="AD14" s="474"/>
    </row>
    <row r="15" spans="1:32" s="17" customFormat="1" ht="12.75" customHeight="1" thickTop="1" thickBot="1" x14ac:dyDescent="0.25">
      <c r="B15" s="25"/>
      <c r="C15" s="25"/>
      <c r="D15" s="25"/>
      <c r="E15" s="25"/>
      <c r="F15" s="25"/>
      <c r="G15" s="25"/>
      <c r="H15" s="25"/>
      <c r="I15" s="25"/>
      <c r="J15" s="25"/>
      <c r="K15" s="25"/>
      <c r="L15" s="25"/>
      <c r="M15" s="25"/>
      <c r="N15" s="25"/>
      <c r="P15" s="410" t="s">
        <v>245</v>
      </c>
      <c r="Q15" s="411"/>
      <c r="R15" s="411"/>
      <c r="S15" s="412"/>
      <c r="U15" s="124"/>
      <c r="V15" s="129"/>
      <c r="W15" s="451" t="s">
        <v>247</v>
      </c>
      <c r="X15" s="451"/>
      <c r="Y15" s="451"/>
      <c r="Z15" s="452"/>
      <c r="AA15" s="448">
        <f>ROUND('10波及計算'!N71,)</f>
        <v>0</v>
      </c>
      <c r="AB15" s="449"/>
      <c r="AC15" s="449"/>
      <c r="AD15" s="450"/>
    </row>
    <row r="16" spans="1:32" s="17" customFormat="1" ht="12.75" customHeight="1" thickTop="1" x14ac:dyDescent="0.2">
      <c r="B16" s="25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P16" s="413"/>
      <c r="Q16" s="414"/>
      <c r="R16" s="414"/>
      <c r="S16" s="415"/>
      <c r="T16" s="25"/>
      <c r="U16" s="334"/>
      <c r="V16" s="334" t="s">
        <v>646</v>
      </c>
      <c r="W16" s="334"/>
      <c r="X16" s="334"/>
      <c r="Y16" s="334"/>
      <c r="Z16" s="334"/>
      <c r="AA16" s="334"/>
      <c r="AB16" s="334"/>
      <c r="AC16" s="334"/>
      <c r="AD16" s="334"/>
    </row>
    <row r="17" spans="2:32" s="17" customFormat="1" ht="12.75" customHeight="1" x14ac:dyDescent="0.2"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25"/>
      <c r="P17" s="25"/>
      <c r="Q17" s="25"/>
      <c r="R17" s="25"/>
      <c r="S17" s="25"/>
      <c r="T17" s="25"/>
      <c r="V17" s="25"/>
      <c r="W17" s="25"/>
      <c r="X17" s="25"/>
      <c r="Y17" s="25"/>
      <c r="Z17" s="25"/>
      <c r="AD17" s="25"/>
    </row>
    <row r="18" spans="2:32" s="17" customFormat="1" ht="8.25" customHeight="1" x14ac:dyDescent="0.2"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25"/>
      <c r="P18" s="25"/>
      <c r="Q18" s="25"/>
      <c r="R18" s="25"/>
      <c r="S18" s="25"/>
      <c r="T18" s="25"/>
      <c r="U18" s="25"/>
      <c r="V18" s="25"/>
      <c r="W18" s="25"/>
      <c r="X18" s="25"/>
      <c r="Y18" s="25"/>
      <c r="Z18" s="25"/>
      <c r="AA18" s="25"/>
      <c r="AB18" s="25"/>
      <c r="AC18" s="25"/>
      <c r="AD18" s="25"/>
    </row>
    <row r="19" spans="2:32" s="17" customFormat="1" ht="12.75" customHeight="1" x14ac:dyDescent="0.2">
      <c r="B19" s="24" t="s">
        <v>195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</row>
    <row r="20" spans="2:32" s="17" customFormat="1" ht="12.75" customHeight="1" x14ac:dyDescent="0.2">
      <c r="B20" s="25"/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</row>
    <row r="21" spans="2:32" s="17" customFormat="1" ht="12.75" customHeight="1" x14ac:dyDescent="0.2">
      <c r="B21" s="25"/>
      <c r="C21" s="416" t="s">
        <v>188</v>
      </c>
      <c r="D21" s="417"/>
      <c r="E21" s="417"/>
      <c r="F21" s="418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</row>
    <row r="22" spans="2:32" s="17" customFormat="1" ht="12.75" customHeight="1" thickBot="1" x14ac:dyDescent="0.25"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</row>
    <row r="23" spans="2:32" s="17" customFormat="1" ht="12.75" customHeight="1" thickTop="1" x14ac:dyDescent="0.2">
      <c r="B23" s="25"/>
      <c r="C23" s="427" t="s">
        <v>248</v>
      </c>
      <c r="D23" s="428"/>
      <c r="E23" s="428"/>
      <c r="F23" s="428"/>
      <c r="G23" s="428"/>
      <c r="H23" s="428"/>
      <c r="I23" s="428"/>
      <c r="J23" s="428"/>
      <c r="K23" s="419">
        <f>ROUND('10波及計算'!O71,)</f>
        <v>0</v>
      </c>
      <c r="L23" s="420"/>
      <c r="M23" s="420"/>
      <c r="N23" s="421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</row>
    <row r="24" spans="2:32" s="17" customFormat="1" ht="12.75" customHeight="1" thickBot="1" x14ac:dyDescent="0.25">
      <c r="B24" s="25"/>
      <c r="C24" s="425" t="s">
        <v>647</v>
      </c>
      <c r="D24" s="426"/>
      <c r="E24" s="426"/>
      <c r="F24" s="426"/>
      <c r="G24" s="426"/>
      <c r="H24" s="426"/>
      <c r="I24" s="426"/>
      <c r="J24" s="426"/>
      <c r="K24" s="422"/>
      <c r="L24" s="423"/>
      <c r="M24" s="423"/>
      <c r="N24" s="424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</row>
    <row r="25" spans="2:32" s="17" customFormat="1" ht="12.75" customHeight="1" thickTop="1" x14ac:dyDescent="0.2"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</row>
    <row r="26" spans="2:32" s="17" customFormat="1" ht="12.75" customHeight="1" x14ac:dyDescent="0.2">
      <c r="B26" s="25"/>
      <c r="C26" s="416" t="s">
        <v>249</v>
      </c>
      <c r="D26" s="417"/>
      <c r="E26" s="417"/>
      <c r="F26" s="417"/>
      <c r="G26" s="418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</row>
    <row r="27" spans="2:32" s="17" customFormat="1" ht="12.75" customHeight="1" thickBot="1" x14ac:dyDescent="0.25"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</row>
    <row r="28" spans="2:32" s="17" customFormat="1" ht="12.75" customHeight="1" thickTop="1" x14ac:dyDescent="0.2">
      <c r="B28" s="25"/>
      <c r="C28" s="432" t="s">
        <v>250</v>
      </c>
      <c r="D28" s="433"/>
      <c r="E28" s="433"/>
      <c r="F28" s="433"/>
      <c r="G28" s="433"/>
      <c r="H28" s="433"/>
      <c r="I28" s="433"/>
      <c r="J28" s="434"/>
      <c r="K28" s="435" t="s">
        <v>648</v>
      </c>
      <c r="L28" s="436"/>
      <c r="M28" s="436"/>
      <c r="N28" s="437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</row>
    <row r="29" spans="2:32" s="17" customFormat="1" ht="12.75" customHeight="1" x14ac:dyDescent="0.2">
      <c r="B29" s="25"/>
      <c r="C29" s="429" t="s">
        <v>649</v>
      </c>
      <c r="D29" s="430"/>
      <c r="E29" s="430"/>
      <c r="F29" s="430"/>
      <c r="G29" s="430"/>
      <c r="H29" s="430"/>
      <c r="I29" s="430"/>
      <c r="J29" s="431"/>
      <c r="K29" s="438"/>
      <c r="L29" s="439"/>
      <c r="M29" s="439"/>
      <c r="N29" s="440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</row>
    <row r="30" spans="2:32" s="17" customFormat="1" ht="12.75" customHeight="1" thickBot="1" x14ac:dyDescent="0.25">
      <c r="B30" s="25"/>
      <c r="C30" s="441">
        <f>ROUND('10波及計算'!Q71,)</f>
        <v>0</v>
      </c>
      <c r="D30" s="442"/>
      <c r="E30" s="442"/>
      <c r="F30" s="442"/>
      <c r="G30" s="442"/>
      <c r="H30" s="442"/>
      <c r="I30" s="442"/>
      <c r="J30" s="444"/>
      <c r="K30" s="441">
        <f>ROUND(K23-C30,)</f>
        <v>0</v>
      </c>
      <c r="L30" s="442"/>
      <c r="M30" s="442"/>
      <c r="N30" s="443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</row>
    <row r="31" spans="2:32" s="17" customFormat="1" ht="12.75" customHeight="1" thickTop="1" x14ac:dyDescent="0.2"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</row>
    <row r="32" spans="2:32" s="17" customFormat="1" ht="12.75" customHeight="1" thickBot="1" x14ac:dyDescent="0.25">
      <c r="B32" s="25"/>
      <c r="C32" s="445" t="s">
        <v>194</v>
      </c>
      <c r="D32" s="446"/>
      <c r="E32" s="446"/>
      <c r="F32" s="447"/>
      <c r="G32" s="25"/>
      <c r="H32" s="25"/>
      <c r="I32" s="25"/>
      <c r="J32" s="25"/>
      <c r="K32" s="25"/>
      <c r="L32" s="25"/>
      <c r="M32" s="25"/>
      <c r="N32" s="25"/>
      <c r="O32" s="25"/>
      <c r="P32" s="410" t="s">
        <v>244</v>
      </c>
      <c r="Q32" s="411"/>
      <c r="R32" s="411"/>
      <c r="S32" s="412"/>
      <c r="T32" s="25"/>
      <c r="AB32" s="25"/>
      <c r="AC32" s="25"/>
      <c r="AD32" s="25"/>
    </row>
    <row r="33" spans="2:32" s="17" customFormat="1" ht="12.75" customHeight="1" thickTop="1" thickBot="1" x14ac:dyDescent="0.25"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413"/>
      <c r="Q33" s="414"/>
      <c r="R33" s="414"/>
      <c r="S33" s="415"/>
      <c r="T33" s="25"/>
      <c r="U33" s="487" t="s">
        <v>252</v>
      </c>
      <c r="V33" s="488"/>
      <c r="W33" s="488"/>
      <c r="X33" s="488"/>
      <c r="Y33" s="488"/>
      <c r="Z33" s="488"/>
      <c r="AA33" s="477">
        <f>ROUND('10波及計算'!S71,)</f>
        <v>0</v>
      </c>
      <c r="AB33" s="478"/>
      <c r="AC33" s="478"/>
      <c r="AD33" s="479"/>
    </row>
    <row r="34" spans="2:32" s="17" customFormat="1" ht="12.75" customHeight="1" thickTop="1" thickBot="1" x14ac:dyDescent="0.25">
      <c r="B34" s="25"/>
      <c r="C34" s="475" t="s">
        <v>251</v>
      </c>
      <c r="D34" s="476"/>
      <c r="E34" s="476"/>
      <c r="F34" s="476"/>
      <c r="G34" s="476"/>
      <c r="H34" s="476"/>
      <c r="I34" s="476"/>
      <c r="J34" s="476"/>
      <c r="K34" s="477">
        <f>ROUND('10波及計算'!R71,)</f>
        <v>0</v>
      </c>
      <c r="L34" s="478"/>
      <c r="M34" s="478"/>
      <c r="N34" s="479"/>
      <c r="P34" s="127"/>
      <c r="Q34" s="127"/>
      <c r="R34" s="127"/>
      <c r="S34" s="127"/>
      <c r="T34" s="25"/>
      <c r="U34" s="483" t="s">
        <v>650</v>
      </c>
      <c r="V34" s="484"/>
      <c r="W34" s="484"/>
      <c r="X34" s="484"/>
      <c r="Y34" s="484"/>
      <c r="Z34" s="484"/>
      <c r="AA34" s="480"/>
      <c r="AB34" s="481"/>
      <c r="AC34" s="481"/>
      <c r="AD34" s="482"/>
    </row>
    <row r="35" spans="2:32" s="17" customFormat="1" ht="12.75" customHeight="1" thickTop="1" thickBot="1" x14ac:dyDescent="0.25">
      <c r="B35" s="25"/>
      <c r="C35" s="509" t="s">
        <v>651</v>
      </c>
      <c r="D35" s="510"/>
      <c r="E35" s="510"/>
      <c r="F35" s="510"/>
      <c r="G35" s="510"/>
      <c r="H35" s="510"/>
      <c r="I35" s="510"/>
      <c r="J35" s="510"/>
      <c r="K35" s="480"/>
      <c r="L35" s="481"/>
      <c r="M35" s="481"/>
      <c r="N35" s="482"/>
      <c r="P35" s="43"/>
      <c r="Q35" s="43"/>
      <c r="R35" s="43"/>
      <c r="S35" s="43"/>
      <c r="T35" s="25"/>
      <c r="U35" s="485" t="s">
        <v>201</v>
      </c>
      <c r="V35" s="486"/>
      <c r="W35" s="486"/>
      <c r="X35" s="486"/>
      <c r="Y35" s="486"/>
      <c r="Z35" s="486"/>
      <c r="AA35" s="493">
        <f>ROUND('10波及計算'!T71,0)</f>
        <v>0</v>
      </c>
      <c r="AB35" s="494"/>
      <c r="AC35" s="494"/>
      <c r="AD35" s="495"/>
    </row>
    <row r="36" spans="2:32" s="17" customFormat="1" ht="12.75" customHeight="1" thickTop="1" thickBot="1" x14ac:dyDescent="0.25">
      <c r="B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P36" s="410" t="s">
        <v>245</v>
      </c>
      <c r="Q36" s="411"/>
      <c r="R36" s="411"/>
      <c r="S36" s="412"/>
      <c r="U36" s="483" t="s">
        <v>652</v>
      </c>
      <c r="V36" s="484"/>
      <c r="W36" s="484"/>
      <c r="X36" s="484"/>
      <c r="Y36" s="484"/>
      <c r="Z36" s="484"/>
      <c r="AA36" s="480"/>
      <c r="AB36" s="481"/>
      <c r="AC36" s="481"/>
      <c r="AD36" s="482"/>
    </row>
    <row r="37" spans="2:32" s="17" customFormat="1" ht="12.75" customHeight="1" thickTop="1" x14ac:dyDescent="0.2">
      <c r="B37" s="25"/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P37" s="413"/>
      <c r="Q37" s="414"/>
      <c r="R37" s="414"/>
      <c r="S37" s="415"/>
      <c r="T37" s="25"/>
      <c r="AC37" s="25"/>
      <c r="AD37" s="25"/>
    </row>
    <row r="38" spans="2:32" s="17" customFormat="1" ht="12.75" customHeight="1" x14ac:dyDescent="0.2"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AC38" s="25"/>
      <c r="AD38" s="25"/>
      <c r="AE38" s="25"/>
      <c r="AF38" s="25"/>
    </row>
    <row r="39" spans="2:32" s="17" customFormat="1" ht="8.25" customHeight="1" x14ac:dyDescent="0.2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</row>
    <row r="40" spans="2:32" s="17" customFormat="1" ht="12.75" customHeight="1" x14ac:dyDescent="0.2">
      <c r="B40" s="24" t="s">
        <v>196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</row>
    <row r="41" spans="2:32" s="17" customFormat="1" ht="12.75" customHeight="1" thickBot="1" x14ac:dyDescent="0.25">
      <c r="B41" s="25"/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</row>
    <row r="42" spans="2:32" s="17" customFormat="1" ht="12.75" customHeight="1" thickTop="1" x14ac:dyDescent="0.2">
      <c r="B42" s="25"/>
      <c r="C42" s="496" t="s">
        <v>253</v>
      </c>
      <c r="D42" s="497"/>
      <c r="E42" s="497"/>
      <c r="F42" s="497"/>
      <c r="G42" s="497"/>
      <c r="H42" s="497"/>
      <c r="I42" s="497"/>
      <c r="J42" s="497"/>
      <c r="K42" s="419">
        <f>ROUND(K43+K44,)</f>
        <v>0</v>
      </c>
      <c r="L42" s="420"/>
      <c r="M42" s="420"/>
      <c r="N42" s="421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</row>
    <row r="43" spans="2:32" s="17" customFormat="1" ht="12.75" customHeight="1" x14ac:dyDescent="0.2">
      <c r="B43" s="25"/>
      <c r="C43" s="124"/>
      <c r="D43" s="500" t="s">
        <v>254</v>
      </c>
      <c r="E43" s="501"/>
      <c r="F43" s="501"/>
      <c r="G43" s="501"/>
      <c r="H43" s="501"/>
      <c r="I43" s="501"/>
      <c r="J43" s="501"/>
      <c r="K43" s="502">
        <f>ROUND(AA15,)</f>
        <v>0</v>
      </c>
      <c r="L43" s="503"/>
      <c r="M43" s="503"/>
      <c r="N43" s="504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</row>
    <row r="44" spans="2:32" s="17" customFormat="1" ht="12.75" customHeight="1" thickBot="1" x14ac:dyDescent="0.25">
      <c r="B44" s="25"/>
      <c r="C44" s="126"/>
      <c r="D44" s="498" t="s">
        <v>199</v>
      </c>
      <c r="E44" s="499"/>
      <c r="F44" s="499"/>
      <c r="G44" s="499"/>
      <c r="H44" s="499"/>
      <c r="I44" s="499"/>
      <c r="J44" s="499"/>
      <c r="K44" s="505">
        <f>ROUND(AA35,)</f>
        <v>0</v>
      </c>
      <c r="L44" s="506"/>
      <c r="M44" s="506"/>
      <c r="N44" s="507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</row>
    <row r="45" spans="2:32" s="17" customFormat="1" ht="12.75" customHeight="1" thickTop="1" x14ac:dyDescent="0.2">
      <c r="B45" s="25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</row>
    <row r="46" spans="2:32" s="17" customFormat="1" ht="12.75" customHeight="1" x14ac:dyDescent="0.2">
      <c r="B46" s="25"/>
      <c r="C46" s="445" t="s">
        <v>190</v>
      </c>
      <c r="D46" s="446"/>
      <c r="E46" s="446"/>
      <c r="F46" s="446"/>
      <c r="G46" s="446"/>
      <c r="H46" s="447"/>
      <c r="I46" s="25"/>
      <c r="J46" s="25"/>
      <c r="K46" s="17" t="s">
        <v>653</v>
      </c>
      <c r="L46" s="508">
        <f ca="1">'10波及計算'!U71</f>
        <v>0.72407301672765856</v>
      </c>
      <c r="M46" s="508"/>
      <c r="N46" s="508"/>
      <c r="O46" s="25" t="s">
        <v>654</v>
      </c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</row>
    <row r="47" spans="2:32" s="17" customFormat="1" ht="12.75" customHeight="1" thickBot="1" x14ac:dyDescent="0.25">
      <c r="B47" s="25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</row>
    <row r="48" spans="2:32" s="17" customFormat="1" ht="12.75" customHeight="1" thickTop="1" x14ac:dyDescent="0.2">
      <c r="B48" s="25"/>
      <c r="C48" s="491" t="s">
        <v>241</v>
      </c>
      <c r="D48" s="492"/>
      <c r="E48" s="492"/>
      <c r="F48" s="492"/>
      <c r="G48" s="492"/>
      <c r="H48" s="492"/>
      <c r="I48" s="492"/>
      <c r="J48" s="492"/>
      <c r="K48" s="419">
        <f ca="1">ROUND('10波及計算'!V71,)</f>
        <v>0</v>
      </c>
      <c r="L48" s="420"/>
      <c r="M48" s="420"/>
      <c r="N48" s="421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</row>
    <row r="49" spans="2:32" s="17" customFormat="1" ht="12.75" customHeight="1" thickBot="1" x14ac:dyDescent="0.25">
      <c r="B49" s="25"/>
      <c r="C49" s="489" t="s">
        <v>655</v>
      </c>
      <c r="D49" s="490"/>
      <c r="E49" s="490"/>
      <c r="F49" s="490"/>
      <c r="G49" s="490"/>
      <c r="H49" s="490"/>
      <c r="I49" s="490"/>
      <c r="J49" s="490"/>
      <c r="K49" s="422"/>
      <c r="L49" s="423"/>
      <c r="M49" s="423"/>
      <c r="N49" s="424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</row>
    <row r="50" spans="2:32" s="17" customFormat="1" ht="12.75" customHeight="1" thickTop="1" x14ac:dyDescent="0.2">
      <c r="B50" s="25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</row>
    <row r="51" spans="2:32" s="17" customFormat="1" ht="12.75" customHeight="1" x14ac:dyDescent="0.2">
      <c r="B51" s="25"/>
      <c r="C51" s="445" t="s">
        <v>191</v>
      </c>
      <c r="D51" s="446"/>
      <c r="E51" s="446"/>
      <c r="F51" s="446"/>
      <c r="G51" s="446"/>
      <c r="H51" s="447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</row>
    <row r="52" spans="2:32" s="17" customFormat="1" ht="12.75" customHeight="1" x14ac:dyDescent="0.2">
      <c r="B52" s="25"/>
      <c r="C52" s="25"/>
      <c r="D52" s="25"/>
      <c r="E52" s="25"/>
      <c r="F52" s="25"/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</row>
    <row r="53" spans="2:32" s="17" customFormat="1" ht="12.75" customHeight="1" x14ac:dyDescent="0.2">
      <c r="B53" s="25"/>
      <c r="C53" s="445" t="s">
        <v>192</v>
      </c>
      <c r="D53" s="446"/>
      <c r="E53" s="446"/>
      <c r="F53" s="446"/>
      <c r="G53" s="447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</row>
    <row r="54" spans="2:32" s="17" customFormat="1" ht="12.75" customHeight="1" x14ac:dyDescent="0.2">
      <c r="B54" s="25"/>
      <c r="C54" s="25"/>
      <c r="D54" s="25"/>
      <c r="E54" s="25"/>
      <c r="F54" s="25"/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</row>
    <row r="55" spans="2:32" s="17" customFormat="1" ht="12.75" customHeight="1" x14ac:dyDescent="0.2">
      <c r="B55" s="25"/>
      <c r="C55" s="445" t="s">
        <v>200</v>
      </c>
      <c r="D55" s="446"/>
      <c r="E55" s="446"/>
      <c r="F55" s="446"/>
      <c r="G55" s="447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</row>
    <row r="56" spans="2:32" s="17" customFormat="1" ht="12.75" customHeight="1" thickBot="1" x14ac:dyDescent="0.25">
      <c r="B56" s="25"/>
      <c r="C56" s="25"/>
      <c r="D56" s="25"/>
      <c r="E56" s="25"/>
      <c r="F56" s="25"/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</row>
    <row r="57" spans="2:32" s="17" customFormat="1" ht="12.75" customHeight="1" thickTop="1" x14ac:dyDescent="0.2">
      <c r="B57" s="25"/>
      <c r="C57" s="491" t="s">
        <v>193</v>
      </c>
      <c r="D57" s="492"/>
      <c r="E57" s="492"/>
      <c r="F57" s="492"/>
      <c r="G57" s="492"/>
      <c r="H57" s="492"/>
      <c r="I57" s="492"/>
      <c r="J57" s="492"/>
      <c r="K57" s="526" t="s">
        <v>202</v>
      </c>
      <c r="L57" s="527"/>
      <c r="M57" s="527"/>
      <c r="N57" s="528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</row>
    <row r="58" spans="2:32" s="17" customFormat="1" ht="12.75" customHeight="1" thickBot="1" x14ac:dyDescent="0.25">
      <c r="B58" s="25"/>
      <c r="C58" s="529">
        <f ca="1">ROUND('10波及計算'!Z71,)</f>
        <v>0</v>
      </c>
      <c r="D58" s="506"/>
      <c r="E58" s="506"/>
      <c r="F58" s="506"/>
      <c r="G58" s="506"/>
      <c r="H58" s="506"/>
      <c r="I58" s="506"/>
      <c r="J58" s="506"/>
      <c r="K58" s="529">
        <f ca="1">ROUND(K48-C58,)</f>
        <v>0</v>
      </c>
      <c r="L58" s="506"/>
      <c r="M58" s="506"/>
      <c r="N58" s="507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</row>
    <row r="59" spans="2:32" s="17" customFormat="1" ht="12.75" customHeight="1" thickTop="1" x14ac:dyDescent="0.2">
      <c r="B59" s="25"/>
      <c r="C59" s="25"/>
      <c r="D59" s="25"/>
      <c r="E59" s="25"/>
      <c r="F59" s="25"/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</row>
    <row r="60" spans="2:32" s="17" customFormat="1" ht="12.75" customHeight="1" thickBot="1" x14ac:dyDescent="0.25">
      <c r="B60" s="25"/>
      <c r="C60" s="416" t="s">
        <v>194</v>
      </c>
      <c r="D60" s="417"/>
      <c r="E60" s="417"/>
      <c r="F60" s="418"/>
      <c r="G60" s="25"/>
      <c r="H60" s="25"/>
      <c r="I60" s="25"/>
      <c r="J60" s="25"/>
      <c r="K60" s="25"/>
      <c r="L60" s="25"/>
      <c r="M60" s="25"/>
      <c r="N60" s="25"/>
      <c r="O60" s="25"/>
      <c r="P60" s="410" t="s">
        <v>242</v>
      </c>
      <c r="Q60" s="411"/>
      <c r="R60" s="411"/>
      <c r="S60" s="412"/>
      <c r="T60" s="25"/>
      <c r="U60" s="25"/>
      <c r="V60" s="25"/>
      <c r="W60" s="25"/>
      <c r="X60" s="25"/>
      <c r="Y60" s="25"/>
      <c r="Z60" s="25"/>
      <c r="AA60" s="25"/>
      <c r="AB60" s="25"/>
      <c r="AC60" s="25"/>
      <c r="AD60" s="25"/>
    </row>
    <row r="61" spans="2:32" s="17" customFormat="1" ht="12.75" customHeight="1" thickTop="1" thickBot="1" x14ac:dyDescent="0.25">
      <c r="B61" s="25"/>
      <c r="C61" s="25"/>
      <c r="D61" s="25"/>
      <c r="E61" s="25"/>
      <c r="F61" s="25"/>
      <c r="G61" s="25"/>
      <c r="H61" s="25"/>
      <c r="I61" s="25"/>
      <c r="J61" s="25"/>
      <c r="K61" s="25"/>
      <c r="L61" s="25"/>
      <c r="M61" s="25"/>
      <c r="N61" s="25"/>
      <c r="O61" s="25"/>
      <c r="P61" s="413"/>
      <c r="Q61" s="414"/>
      <c r="R61" s="414"/>
      <c r="S61" s="415"/>
      <c r="T61" s="128"/>
      <c r="U61" s="519" t="s">
        <v>204</v>
      </c>
      <c r="V61" s="520"/>
      <c r="W61" s="520"/>
      <c r="X61" s="520"/>
      <c r="Y61" s="520"/>
      <c r="Z61" s="520"/>
      <c r="AA61" s="511">
        <f ca="1">ROUND('10波及計算'!AB71,)</f>
        <v>0</v>
      </c>
      <c r="AB61" s="512"/>
      <c r="AC61" s="512"/>
      <c r="AD61" s="513"/>
    </row>
    <row r="62" spans="2:32" s="17" customFormat="1" ht="12.75" customHeight="1" thickTop="1" thickBot="1" x14ac:dyDescent="0.25">
      <c r="B62" s="25"/>
      <c r="C62" s="532" t="s">
        <v>203</v>
      </c>
      <c r="D62" s="533"/>
      <c r="E62" s="533"/>
      <c r="F62" s="533"/>
      <c r="G62" s="533"/>
      <c r="H62" s="533"/>
      <c r="I62" s="533"/>
      <c r="J62" s="533"/>
      <c r="K62" s="534">
        <f ca="1">ROUND('10波及計算'!AA71,)</f>
        <v>0</v>
      </c>
      <c r="L62" s="535"/>
      <c r="M62" s="535"/>
      <c r="N62" s="536"/>
      <c r="P62" s="127"/>
      <c r="Q62" s="127"/>
      <c r="R62" s="127"/>
      <c r="S62" s="127"/>
      <c r="T62" s="25"/>
      <c r="U62" s="521" t="s">
        <v>656</v>
      </c>
      <c r="V62" s="522"/>
      <c r="W62" s="522"/>
      <c r="X62" s="522"/>
      <c r="Y62" s="522"/>
      <c r="Z62" s="522"/>
      <c r="AA62" s="514"/>
      <c r="AB62" s="515"/>
      <c r="AC62" s="515"/>
      <c r="AD62" s="516"/>
    </row>
    <row r="63" spans="2:32" s="17" customFormat="1" ht="12.75" customHeight="1" thickTop="1" thickBot="1" x14ac:dyDescent="0.25">
      <c r="B63" s="25"/>
      <c r="C63" s="530" t="s">
        <v>657</v>
      </c>
      <c r="D63" s="531"/>
      <c r="E63" s="531"/>
      <c r="F63" s="531"/>
      <c r="G63" s="531"/>
      <c r="H63" s="531"/>
      <c r="I63" s="531"/>
      <c r="J63" s="531"/>
      <c r="K63" s="537"/>
      <c r="L63" s="538"/>
      <c r="M63" s="538"/>
      <c r="N63" s="539"/>
      <c r="P63" s="43"/>
      <c r="Q63" s="43"/>
      <c r="R63" s="43"/>
      <c r="S63" s="43"/>
      <c r="T63" s="25"/>
      <c r="U63" s="519" t="s">
        <v>205</v>
      </c>
      <c r="V63" s="520"/>
      <c r="W63" s="520"/>
      <c r="X63" s="520"/>
      <c r="Y63" s="520"/>
      <c r="Z63" s="520"/>
      <c r="AA63" s="511">
        <f ca="1">ROUND('10波及計算'!AC71,)</f>
        <v>0</v>
      </c>
      <c r="AB63" s="512"/>
      <c r="AC63" s="512"/>
      <c r="AD63" s="513"/>
    </row>
    <row r="64" spans="2:32" s="17" customFormat="1" ht="12.75" customHeight="1" thickTop="1" thickBot="1" x14ac:dyDescent="0.25">
      <c r="B64" s="25"/>
      <c r="D64" s="25"/>
      <c r="E64" s="25"/>
      <c r="F64" s="25"/>
      <c r="G64" s="25"/>
      <c r="H64" s="25"/>
      <c r="I64" s="25"/>
      <c r="J64" s="25"/>
      <c r="K64" s="25"/>
      <c r="L64" s="25"/>
      <c r="M64" s="25"/>
      <c r="P64" s="410" t="s">
        <v>243</v>
      </c>
      <c r="Q64" s="411"/>
      <c r="R64" s="411"/>
      <c r="S64" s="412"/>
      <c r="T64" s="128"/>
      <c r="U64" s="517" t="s">
        <v>658</v>
      </c>
      <c r="V64" s="518"/>
      <c r="W64" s="518"/>
      <c r="X64" s="518"/>
      <c r="Y64" s="518"/>
      <c r="Z64" s="518"/>
      <c r="AA64" s="540"/>
      <c r="AB64" s="541"/>
      <c r="AC64" s="541"/>
      <c r="AD64" s="542"/>
    </row>
    <row r="65" spans="1:32" s="17" customFormat="1" ht="12.75" customHeight="1" thickTop="1" x14ac:dyDescent="0.2">
      <c r="B65" s="25"/>
      <c r="C65" s="25"/>
      <c r="D65" s="25"/>
      <c r="E65" s="25"/>
      <c r="F65" s="25"/>
      <c r="G65" s="25"/>
      <c r="H65" s="25"/>
      <c r="I65" s="25"/>
      <c r="J65" s="25"/>
      <c r="K65" s="25"/>
      <c r="L65" s="25"/>
      <c r="M65" s="25"/>
      <c r="P65" s="413"/>
      <c r="Q65" s="414"/>
      <c r="R65" s="414"/>
      <c r="S65" s="415"/>
      <c r="T65" s="25"/>
      <c r="AB65" s="25"/>
      <c r="AC65" s="25"/>
      <c r="AD65" s="25"/>
    </row>
    <row r="66" spans="1:32" ht="11.25" customHeight="1" x14ac:dyDescent="0.2">
      <c r="A66" s="22"/>
      <c r="AF66" s="25"/>
    </row>
    <row r="67" spans="1:32" ht="11.25" customHeight="1" x14ac:dyDescent="0.2">
      <c r="A67" s="22" t="s">
        <v>179</v>
      </c>
    </row>
    <row r="68" spans="1:32" ht="11.25" customHeight="1" x14ac:dyDescent="0.2">
      <c r="A68" s="22" t="s">
        <v>180</v>
      </c>
    </row>
    <row r="70" spans="1:32" x14ac:dyDescent="0.2">
      <c r="A70" s="12" t="s">
        <v>255</v>
      </c>
    </row>
    <row r="71" spans="1:32" x14ac:dyDescent="0.2">
      <c r="AB71" s="561"/>
      <c r="AC71" s="561"/>
      <c r="AD71" s="561"/>
      <c r="AE71" s="561"/>
      <c r="AF71" s="561" t="s">
        <v>258</v>
      </c>
    </row>
    <row r="72" spans="1:32" x14ac:dyDescent="0.2">
      <c r="A72" s="367" t="s">
        <v>257</v>
      </c>
      <c r="B72" s="368"/>
      <c r="C72" s="368"/>
      <c r="D72" s="368"/>
      <c r="E72" s="368"/>
      <c r="F72" s="368"/>
      <c r="G72" s="368"/>
      <c r="H72" s="368"/>
      <c r="I72" s="368"/>
      <c r="J72" s="368"/>
      <c r="K72" s="369"/>
      <c r="L72" s="546" t="s">
        <v>41</v>
      </c>
      <c r="M72" s="547"/>
      <c r="N72" s="547"/>
      <c r="O72" s="548"/>
      <c r="P72" s="335"/>
      <c r="Q72" s="336"/>
      <c r="R72" s="336"/>
      <c r="S72" s="336"/>
      <c r="T72" s="336"/>
      <c r="U72" s="336"/>
      <c r="V72" s="336"/>
      <c r="W72" s="336"/>
      <c r="X72" s="336"/>
      <c r="Y72" s="336"/>
      <c r="Z72" s="336"/>
      <c r="AA72" s="336"/>
      <c r="AB72" s="368" t="s">
        <v>107</v>
      </c>
      <c r="AC72" s="368"/>
      <c r="AD72" s="368"/>
      <c r="AE72" s="368"/>
      <c r="AF72" s="369"/>
    </row>
    <row r="73" spans="1:32" x14ac:dyDescent="0.2">
      <c r="A73" s="361"/>
      <c r="B73" s="362"/>
      <c r="C73" s="362"/>
      <c r="D73" s="362"/>
      <c r="E73" s="362"/>
      <c r="F73" s="362"/>
      <c r="G73" s="362"/>
      <c r="H73" s="362"/>
      <c r="I73" s="362"/>
      <c r="J73" s="362"/>
      <c r="K73" s="363"/>
      <c r="L73" s="549"/>
      <c r="M73" s="550"/>
      <c r="N73" s="550"/>
      <c r="O73" s="551"/>
      <c r="P73" s="552" t="s">
        <v>43</v>
      </c>
      <c r="Q73" s="553"/>
      <c r="R73" s="553"/>
      <c r="S73" s="554"/>
      <c r="T73" s="555" t="s">
        <v>256</v>
      </c>
      <c r="U73" s="556"/>
      <c r="V73" s="556"/>
      <c r="W73" s="557"/>
      <c r="X73" s="558" t="s">
        <v>106</v>
      </c>
      <c r="Y73" s="559"/>
      <c r="Z73" s="559"/>
      <c r="AA73" s="560"/>
      <c r="AB73" s="362"/>
      <c r="AC73" s="362"/>
      <c r="AD73" s="362"/>
      <c r="AE73" s="362"/>
      <c r="AF73" s="363"/>
    </row>
    <row r="74" spans="1:32" x14ac:dyDescent="0.2">
      <c r="A74" s="573" t="s">
        <v>104</v>
      </c>
      <c r="B74" s="574"/>
      <c r="C74" s="574"/>
      <c r="D74" s="574"/>
      <c r="E74" s="574"/>
      <c r="F74" s="574"/>
      <c r="G74" s="574"/>
      <c r="H74" s="574"/>
      <c r="I74" s="574"/>
      <c r="J74" s="574"/>
      <c r="K74" s="575"/>
      <c r="L74" s="576">
        <f>K8</f>
        <v>0</v>
      </c>
      <c r="M74" s="577"/>
      <c r="N74" s="577"/>
      <c r="O74" s="578"/>
      <c r="P74" s="567">
        <f>K13</f>
        <v>0</v>
      </c>
      <c r="Q74" s="568"/>
      <c r="R74" s="568"/>
      <c r="S74" s="569"/>
      <c r="T74" s="570">
        <f>K34</f>
        <v>0</v>
      </c>
      <c r="U74" s="571"/>
      <c r="V74" s="571"/>
      <c r="W74" s="572"/>
      <c r="X74" s="543">
        <f ca="1">K62</f>
        <v>0</v>
      </c>
      <c r="Y74" s="544"/>
      <c r="Z74" s="544"/>
      <c r="AA74" s="545"/>
      <c r="AB74" s="523">
        <f ca="1">SUM(P74:AA74)</f>
        <v>0</v>
      </c>
      <c r="AC74" s="524"/>
      <c r="AD74" s="524"/>
      <c r="AE74" s="524"/>
      <c r="AF74" s="525"/>
    </row>
    <row r="75" spans="1:32" x14ac:dyDescent="0.2">
      <c r="A75" s="332"/>
      <c r="B75" s="573" t="s">
        <v>108</v>
      </c>
      <c r="C75" s="574"/>
      <c r="D75" s="574"/>
      <c r="E75" s="574"/>
      <c r="F75" s="574"/>
      <c r="G75" s="574"/>
      <c r="H75" s="574"/>
      <c r="I75" s="337"/>
      <c r="J75" s="337"/>
      <c r="K75" s="338"/>
      <c r="L75" s="564"/>
      <c r="M75" s="565"/>
      <c r="N75" s="565"/>
      <c r="O75" s="566"/>
      <c r="P75" s="567">
        <f>U12</f>
        <v>0</v>
      </c>
      <c r="Q75" s="568"/>
      <c r="R75" s="568"/>
      <c r="S75" s="569"/>
      <c r="T75" s="570">
        <f>AA33</f>
        <v>0</v>
      </c>
      <c r="U75" s="571"/>
      <c r="V75" s="571"/>
      <c r="W75" s="572"/>
      <c r="X75" s="543">
        <f ca="1">AA61</f>
        <v>0</v>
      </c>
      <c r="Y75" s="544"/>
      <c r="Z75" s="544"/>
      <c r="AA75" s="545"/>
      <c r="AB75" s="523">
        <f ca="1">SUM(P75:AA75)</f>
        <v>0</v>
      </c>
      <c r="AC75" s="524"/>
      <c r="AD75" s="524"/>
      <c r="AE75" s="524"/>
      <c r="AF75" s="525"/>
    </row>
    <row r="76" spans="1:32" x14ac:dyDescent="0.2">
      <c r="A76" s="333"/>
      <c r="B76" s="333"/>
      <c r="C76" s="562" t="s">
        <v>155</v>
      </c>
      <c r="D76" s="563"/>
      <c r="E76" s="563"/>
      <c r="F76" s="563"/>
      <c r="G76" s="563"/>
      <c r="H76" s="563"/>
      <c r="I76" s="563"/>
      <c r="J76" s="336"/>
      <c r="K76" s="339"/>
      <c r="L76" s="564"/>
      <c r="M76" s="565"/>
      <c r="N76" s="565"/>
      <c r="O76" s="566"/>
      <c r="P76" s="567">
        <f>AA15</f>
        <v>0</v>
      </c>
      <c r="Q76" s="568"/>
      <c r="R76" s="568"/>
      <c r="S76" s="569"/>
      <c r="T76" s="570">
        <f>AA35</f>
        <v>0</v>
      </c>
      <c r="U76" s="571"/>
      <c r="V76" s="571"/>
      <c r="W76" s="572"/>
      <c r="X76" s="543">
        <f ca="1">AA63</f>
        <v>0</v>
      </c>
      <c r="Y76" s="544"/>
      <c r="Z76" s="544"/>
      <c r="AA76" s="545"/>
      <c r="AB76" s="523">
        <f ca="1">SUM(P76:AA76)</f>
        <v>0</v>
      </c>
      <c r="AC76" s="524"/>
      <c r="AD76" s="524"/>
      <c r="AE76" s="524"/>
      <c r="AF76" s="525"/>
    </row>
    <row r="77" spans="1:32" x14ac:dyDescent="0.2">
      <c r="B77" s="22" t="s">
        <v>179</v>
      </c>
    </row>
    <row r="78" spans="1:32" x14ac:dyDescent="0.2">
      <c r="B78" s="22" t="s">
        <v>180</v>
      </c>
    </row>
  </sheetData>
  <mergeCells count="95">
    <mergeCell ref="AB76:AF76"/>
    <mergeCell ref="AB71:AF71"/>
    <mergeCell ref="C76:I76"/>
    <mergeCell ref="L76:O76"/>
    <mergeCell ref="P76:S76"/>
    <mergeCell ref="T76:W76"/>
    <mergeCell ref="X76:AA76"/>
    <mergeCell ref="B75:H75"/>
    <mergeCell ref="L75:O75"/>
    <mergeCell ref="P75:S75"/>
    <mergeCell ref="T75:W75"/>
    <mergeCell ref="X75:AA75"/>
    <mergeCell ref="A74:K74"/>
    <mergeCell ref="L74:O74"/>
    <mergeCell ref="P74:S74"/>
    <mergeCell ref="T74:W74"/>
    <mergeCell ref="X74:AA74"/>
    <mergeCell ref="L72:O73"/>
    <mergeCell ref="AB72:AF73"/>
    <mergeCell ref="P73:S73"/>
    <mergeCell ref="T73:W73"/>
    <mergeCell ref="X73:AA73"/>
    <mergeCell ref="AB74:AF74"/>
    <mergeCell ref="AB75:AF75"/>
    <mergeCell ref="A72:K73"/>
    <mergeCell ref="C51:H51"/>
    <mergeCell ref="C55:G55"/>
    <mergeCell ref="C53:G53"/>
    <mergeCell ref="K57:N57"/>
    <mergeCell ref="C57:J57"/>
    <mergeCell ref="K58:N58"/>
    <mergeCell ref="C58:J58"/>
    <mergeCell ref="C60:F60"/>
    <mergeCell ref="P64:S65"/>
    <mergeCell ref="U61:Z61"/>
    <mergeCell ref="C63:J63"/>
    <mergeCell ref="C62:J62"/>
    <mergeCell ref="K62:N63"/>
    <mergeCell ref="AA63:AD64"/>
    <mergeCell ref="AA61:AD62"/>
    <mergeCell ref="U64:Z64"/>
    <mergeCell ref="U63:Z63"/>
    <mergeCell ref="U62:Z62"/>
    <mergeCell ref="P60:S61"/>
    <mergeCell ref="U33:Z33"/>
    <mergeCell ref="P36:S37"/>
    <mergeCell ref="C49:J49"/>
    <mergeCell ref="C48:J48"/>
    <mergeCell ref="AA33:AD34"/>
    <mergeCell ref="AA35:AD36"/>
    <mergeCell ref="C42:J42"/>
    <mergeCell ref="D44:J44"/>
    <mergeCell ref="D43:J43"/>
    <mergeCell ref="K42:N42"/>
    <mergeCell ref="K43:N43"/>
    <mergeCell ref="K44:N44"/>
    <mergeCell ref="L46:N46"/>
    <mergeCell ref="K48:N49"/>
    <mergeCell ref="C46:H46"/>
    <mergeCell ref="C35:J35"/>
    <mergeCell ref="C34:J34"/>
    <mergeCell ref="K34:N35"/>
    <mergeCell ref="U36:Z36"/>
    <mergeCell ref="U35:Z35"/>
    <mergeCell ref="U34:Z34"/>
    <mergeCell ref="AA15:AD15"/>
    <mergeCell ref="W15:Z15"/>
    <mergeCell ref="C11:F11"/>
    <mergeCell ref="C13:J13"/>
    <mergeCell ref="C14:J14"/>
    <mergeCell ref="K13:N14"/>
    <mergeCell ref="U11:AD11"/>
    <mergeCell ref="AC12:AD12"/>
    <mergeCell ref="V14:Z14"/>
    <mergeCell ref="V13:Z13"/>
    <mergeCell ref="U12:AB12"/>
    <mergeCell ref="AA13:AD13"/>
    <mergeCell ref="AA14:AD14"/>
    <mergeCell ref="P32:S33"/>
    <mergeCell ref="C21:F21"/>
    <mergeCell ref="K23:N24"/>
    <mergeCell ref="C24:J24"/>
    <mergeCell ref="C23:J23"/>
    <mergeCell ref="C26:G26"/>
    <mergeCell ref="C29:J29"/>
    <mergeCell ref="C28:J28"/>
    <mergeCell ref="K28:N29"/>
    <mergeCell ref="K30:N30"/>
    <mergeCell ref="C30:J30"/>
    <mergeCell ref="C32:F32"/>
    <mergeCell ref="A4:E5"/>
    <mergeCell ref="C8:J9"/>
    <mergeCell ref="K8:N9"/>
    <mergeCell ref="P11:S12"/>
    <mergeCell ref="P15:S16"/>
  </mergeCells>
  <phoneticPr fontId="5"/>
  <pageMargins left="0.59055118110236227" right="0.59055118110236227" top="0.59055118110236227" bottom="0.39370078740157483" header="0" footer="0"/>
  <pageSetup paperSize="9" scale="96" orientation="portrait" r:id="rId1"/>
  <headerFooter>
    <oddFooter>&amp;C&amp;8&amp;P／&amp;N&amp;R&amp;8&amp;F／&amp;A</oddFooter>
  </headerFooter>
  <rowBreaks count="1" manualBreakCount="1">
    <brk id="68" max="32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O104"/>
  <sheetViews>
    <sheetView tabSelected="1" view="pageBreakPreview" zoomScaleNormal="100" zoomScaleSheetLayoutView="10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O51" sqref="AO51"/>
    </sheetView>
  </sheetViews>
  <sheetFormatPr defaultColWidth="9" defaultRowHeight="12" x14ac:dyDescent="0.2"/>
  <cols>
    <col min="1" max="1" width="4" style="25" customWidth="1"/>
    <col min="2" max="2" width="18.6328125" style="25" customWidth="1"/>
    <col min="3" max="3" width="9.26953125" style="25" customWidth="1"/>
    <col min="4" max="7" width="9.26953125" style="25" hidden="1" customWidth="1"/>
    <col min="8" max="40" width="9.26953125" style="25" customWidth="1"/>
    <col min="41" max="16384" width="9" style="25"/>
  </cols>
  <sheetData>
    <row r="1" spans="1:41" ht="15" customHeight="1" x14ac:dyDescent="0.2">
      <c r="A1" s="579" t="str">
        <f>'02フロー図'!A4</f>
        <v>《 十勝圏 》</v>
      </c>
      <c r="B1" s="579"/>
    </row>
    <row r="2" spans="1:41" ht="15" customHeight="1" x14ac:dyDescent="0.2">
      <c r="A2" s="579"/>
      <c r="B2" s="579"/>
    </row>
    <row r="3" spans="1:41" ht="12.5" thickBot="1" x14ac:dyDescent="0.25">
      <c r="A3" s="580"/>
      <c r="B3" s="580"/>
      <c r="S3" s="26"/>
      <c r="T3" s="26" t="str">
        <f>$AF$3</f>
        <v>（単位：百万円）</v>
      </c>
      <c r="AC3" s="26"/>
      <c r="AF3" s="26" t="s">
        <v>57</v>
      </c>
      <c r="AJ3" s="26"/>
      <c r="AN3" s="26" t="s">
        <v>621</v>
      </c>
    </row>
    <row r="4" spans="1:41" ht="17.25" customHeight="1" thickTop="1" thickBot="1" x14ac:dyDescent="0.25">
      <c r="A4" s="593" t="s">
        <v>0</v>
      </c>
      <c r="B4" s="594"/>
      <c r="C4" s="275" t="s">
        <v>41</v>
      </c>
      <c r="D4" s="275"/>
      <c r="E4" s="275"/>
      <c r="F4" s="275"/>
      <c r="G4" s="275"/>
      <c r="H4" s="584" t="s">
        <v>79</v>
      </c>
      <c r="I4" s="585"/>
      <c r="J4" s="585"/>
      <c r="K4" s="585"/>
      <c r="L4" s="585"/>
      <c r="M4" s="585"/>
      <c r="N4" s="586"/>
      <c r="O4" s="584" t="s">
        <v>183</v>
      </c>
      <c r="P4" s="585"/>
      <c r="Q4" s="585"/>
      <c r="R4" s="585"/>
      <c r="S4" s="585"/>
      <c r="T4" s="586"/>
      <c r="U4" s="584" t="s">
        <v>222</v>
      </c>
      <c r="V4" s="585"/>
      <c r="W4" s="585"/>
      <c r="X4" s="585"/>
      <c r="Y4" s="585"/>
      <c r="Z4" s="585"/>
      <c r="AA4" s="585"/>
      <c r="AB4" s="585"/>
      <c r="AC4" s="586"/>
      <c r="AD4" s="599" t="s">
        <v>80</v>
      </c>
      <c r="AE4" s="599"/>
      <c r="AF4" s="594"/>
      <c r="AG4" s="595" t="s">
        <v>128</v>
      </c>
      <c r="AH4" s="596"/>
      <c r="AI4" s="596"/>
      <c r="AJ4" s="597"/>
      <c r="AK4" s="595" t="s">
        <v>235</v>
      </c>
      <c r="AL4" s="596"/>
      <c r="AM4" s="596"/>
      <c r="AN4" s="598"/>
    </row>
    <row r="5" spans="1:41" ht="15.75" customHeight="1" thickTop="1" x14ac:dyDescent="0.2">
      <c r="A5" s="591" t="s">
        <v>384</v>
      </c>
      <c r="B5" s="592"/>
      <c r="C5" s="275" t="s">
        <v>186</v>
      </c>
      <c r="D5" s="275" t="s">
        <v>562</v>
      </c>
      <c r="E5" s="275" t="s">
        <v>563</v>
      </c>
      <c r="F5" s="275" t="s">
        <v>564</v>
      </c>
      <c r="G5" s="275" t="s">
        <v>565</v>
      </c>
      <c r="H5" s="27" t="s">
        <v>41</v>
      </c>
      <c r="I5" s="27" t="s">
        <v>42</v>
      </c>
      <c r="J5" s="27" t="s">
        <v>62</v>
      </c>
      <c r="K5" s="27" t="s">
        <v>53</v>
      </c>
      <c r="L5" s="27" t="s">
        <v>43</v>
      </c>
      <c r="M5" s="27" t="s">
        <v>46</v>
      </c>
      <c r="N5" s="27" t="s">
        <v>43</v>
      </c>
      <c r="O5" s="27" t="s">
        <v>181</v>
      </c>
      <c r="P5" s="27" t="s">
        <v>42</v>
      </c>
      <c r="Q5" s="27" t="s">
        <v>62</v>
      </c>
      <c r="R5" s="27" t="s">
        <v>45</v>
      </c>
      <c r="S5" s="27" t="s">
        <v>45</v>
      </c>
      <c r="T5" s="27" t="s">
        <v>45</v>
      </c>
      <c r="U5" s="27" t="s">
        <v>77</v>
      </c>
      <c r="V5" s="27" t="s">
        <v>184</v>
      </c>
      <c r="W5" s="27" t="s">
        <v>49</v>
      </c>
      <c r="X5" s="27" t="s">
        <v>48</v>
      </c>
      <c r="Y5" s="27" t="s">
        <v>42</v>
      </c>
      <c r="Z5" s="27" t="s">
        <v>62</v>
      </c>
      <c r="AA5" s="27" t="s">
        <v>52</v>
      </c>
      <c r="AB5" s="27" t="s">
        <v>52</v>
      </c>
      <c r="AC5" s="27" t="s">
        <v>52</v>
      </c>
      <c r="AD5" s="27" t="s">
        <v>54</v>
      </c>
      <c r="AE5" s="27" t="s">
        <v>55</v>
      </c>
      <c r="AF5" s="329" t="s">
        <v>81</v>
      </c>
      <c r="AG5" s="323" t="s">
        <v>43</v>
      </c>
      <c r="AH5" s="27" t="s">
        <v>642</v>
      </c>
      <c r="AI5" s="27" t="s">
        <v>643</v>
      </c>
      <c r="AJ5" s="329" t="s">
        <v>107</v>
      </c>
      <c r="AK5" s="323" t="s">
        <v>43</v>
      </c>
      <c r="AL5" s="27" t="s">
        <v>642</v>
      </c>
      <c r="AM5" s="27" t="s">
        <v>643</v>
      </c>
      <c r="AN5" s="28" t="s">
        <v>107</v>
      </c>
    </row>
    <row r="6" spans="1:41" ht="15.75" customHeight="1" x14ac:dyDescent="0.2">
      <c r="A6" s="591" t="s">
        <v>58</v>
      </c>
      <c r="B6" s="592"/>
      <c r="C6" s="275" t="s">
        <v>566</v>
      </c>
      <c r="D6" s="275"/>
      <c r="E6" s="275"/>
      <c r="F6" s="275"/>
      <c r="G6" s="275"/>
      <c r="H6" s="303" t="s">
        <v>571</v>
      </c>
      <c r="I6" s="29"/>
      <c r="J6" s="29" t="s">
        <v>43</v>
      </c>
      <c r="K6" s="29" t="s">
        <v>83</v>
      </c>
      <c r="L6" s="29" t="s">
        <v>44</v>
      </c>
      <c r="M6" s="29" t="s">
        <v>84</v>
      </c>
      <c r="N6" s="29" t="s">
        <v>82</v>
      </c>
      <c r="O6" s="29" t="s">
        <v>182</v>
      </c>
      <c r="P6" s="29"/>
      <c r="Q6" s="29" t="s">
        <v>63</v>
      </c>
      <c r="R6" s="29" t="s">
        <v>51</v>
      </c>
      <c r="S6" s="29" t="s">
        <v>44</v>
      </c>
      <c r="T6" s="29" t="s">
        <v>82</v>
      </c>
      <c r="U6" s="29" t="s">
        <v>47</v>
      </c>
      <c r="V6" s="29" t="s">
        <v>185</v>
      </c>
      <c r="W6" s="29" t="s">
        <v>85</v>
      </c>
      <c r="X6" s="29"/>
      <c r="Y6" s="29"/>
      <c r="Z6" s="29" t="s">
        <v>48</v>
      </c>
      <c r="AA6" s="29" t="s">
        <v>51</v>
      </c>
      <c r="AB6" s="29" t="s">
        <v>44</v>
      </c>
      <c r="AC6" s="29" t="s">
        <v>82</v>
      </c>
      <c r="AD6" s="29" t="s">
        <v>50</v>
      </c>
      <c r="AE6" s="29" t="s">
        <v>56</v>
      </c>
      <c r="AF6" s="330" t="s">
        <v>82</v>
      </c>
      <c r="AG6" s="324"/>
      <c r="AH6" s="29" t="s">
        <v>644</v>
      </c>
      <c r="AI6" s="29" t="s">
        <v>644</v>
      </c>
      <c r="AJ6" s="330" t="s">
        <v>644</v>
      </c>
      <c r="AK6" s="324"/>
      <c r="AL6" s="29" t="s">
        <v>645</v>
      </c>
      <c r="AM6" s="29" t="s">
        <v>645</v>
      </c>
      <c r="AN6" s="30" t="s">
        <v>645</v>
      </c>
    </row>
    <row r="7" spans="1:41" ht="12.75" customHeight="1" thickBot="1" x14ac:dyDescent="0.25">
      <c r="A7" s="591"/>
      <c r="B7" s="592"/>
      <c r="C7" s="275"/>
      <c r="D7" s="275"/>
      <c r="E7" s="275"/>
      <c r="F7" s="275"/>
      <c r="G7" s="275"/>
      <c r="H7" s="31" t="s">
        <v>567</v>
      </c>
      <c r="I7" s="31" t="s">
        <v>59</v>
      </c>
      <c r="J7" s="31" t="s">
        <v>86</v>
      </c>
      <c r="K7" s="31" t="s">
        <v>206</v>
      </c>
      <c r="L7" s="31" t="s">
        <v>207</v>
      </c>
      <c r="M7" s="31" t="s">
        <v>208</v>
      </c>
      <c r="N7" s="31" t="s">
        <v>211</v>
      </c>
      <c r="O7" s="31" t="s">
        <v>209</v>
      </c>
      <c r="P7" s="31" t="s">
        <v>210</v>
      </c>
      <c r="Q7" s="31" t="s">
        <v>212</v>
      </c>
      <c r="R7" s="31" t="s">
        <v>213</v>
      </c>
      <c r="S7" s="31" t="s">
        <v>214</v>
      </c>
      <c r="T7" s="31" t="s">
        <v>215</v>
      </c>
      <c r="U7" s="31" t="s">
        <v>87</v>
      </c>
      <c r="V7" s="31" t="s">
        <v>216</v>
      </c>
      <c r="W7" s="31" t="s">
        <v>88</v>
      </c>
      <c r="X7" s="31" t="s">
        <v>78</v>
      </c>
      <c r="Y7" s="31" t="s">
        <v>74</v>
      </c>
      <c r="Z7" s="31" t="s">
        <v>75</v>
      </c>
      <c r="AA7" s="31" t="s">
        <v>76</v>
      </c>
      <c r="AB7" s="31" t="s">
        <v>217</v>
      </c>
      <c r="AC7" s="31" t="s">
        <v>218</v>
      </c>
      <c r="AD7" s="31" t="s">
        <v>219</v>
      </c>
      <c r="AE7" s="31" t="s">
        <v>220</v>
      </c>
      <c r="AF7" s="331" t="s">
        <v>221</v>
      </c>
      <c r="AG7" s="325" t="s">
        <v>622</v>
      </c>
      <c r="AH7" s="326" t="s">
        <v>635</v>
      </c>
      <c r="AI7" s="326" t="s">
        <v>636</v>
      </c>
      <c r="AJ7" s="340" t="s">
        <v>637</v>
      </c>
      <c r="AK7" s="325" t="s">
        <v>638</v>
      </c>
      <c r="AL7" s="326" t="s">
        <v>639</v>
      </c>
      <c r="AM7" s="326" t="s">
        <v>640</v>
      </c>
      <c r="AN7" s="327" t="s">
        <v>641</v>
      </c>
    </row>
    <row r="8" spans="1:41" ht="12.5" thickTop="1" x14ac:dyDescent="0.2">
      <c r="A8" s="32" t="s">
        <v>260</v>
      </c>
      <c r="B8" s="33" t="s">
        <v>1</v>
      </c>
      <c r="C8" s="308"/>
      <c r="D8" s="278">
        <v>0.28691970497633884</v>
      </c>
      <c r="E8" s="278">
        <v>4.9204439344822791E-2</v>
      </c>
      <c r="F8" s="279">
        <f t="shared" ref="F8" si="0">ROUND(IF(C8*D8&lt;0,0,C8*D8),)</f>
        <v>0</v>
      </c>
      <c r="G8" s="279">
        <f t="shared" ref="G8" si="1">ROUND(IF(C8*E8&lt;0,0,C8*E8),)</f>
        <v>0</v>
      </c>
      <c r="H8" s="298">
        <f t="shared" ref="H8:H70" si="2">C8-F8-G8</f>
        <v>0</v>
      </c>
      <c r="I8" s="294">
        <f>1-(-'11取引基本表'!CQ6/('11取引基本表'!BW6-'11取引基本表'!BU6))</f>
        <v>0.52256230767423828</v>
      </c>
      <c r="J8" s="65">
        <f>H8*I8</f>
        <v>0</v>
      </c>
      <c r="K8" s="66">
        <f t="array" ref="K8:K70">TRANSPOSE('12投入係数表'!C76:BM76)</f>
        <v>0.48980535927001068</v>
      </c>
      <c r="L8" s="65">
        <f t="shared" ref="L8:L39" si="3">J8*K8</f>
        <v>0</v>
      </c>
      <c r="M8" s="66">
        <f t="array" ref="M8:M70">TRANSPOSE('12投入係数表'!C71:BM71)</f>
        <v>9.3607966044849486E-2</v>
      </c>
      <c r="N8" s="67">
        <f t="shared" ref="N8:N39" si="4">J8*M8</f>
        <v>0</v>
      </c>
      <c r="O8" s="68">
        <f t="array" ref="O8:O79">MMULT('12投入係数表'!C6:BM77,J8:J70)</f>
        <v>0</v>
      </c>
      <c r="P8" s="69">
        <f>1-(-'11取引基本表'!CQ6/('11取引基本表'!BW6-'11取引基本表'!BU6))</f>
        <v>0.52256230767423828</v>
      </c>
      <c r="Q8" s="67">
        <f>O8*P8</f>
        <v>0</v>
      </c>
      <c r="R8" s="67">
        <f t="array" ref="R8:R70">MMULT('13逆行列係数表'!C6:BM68,Q8:Q70)</f>
        <v>0</v>
      </c>
      <c r="S8" s="65">
        <f t="shared" ref="S8:S39" si="5">R8*K8</f>
        <v>0</v>
      </c>
      <c r="T8" s="70">
        <f t="shared" ref="T8:T39" si="6">R8*M8</f>
        <v>0</v>
      </c>
      <c r="U8" s="71"/>
      <c r="V8" s="67">
        <f ca="1">(N8+T8)*$U$71</f>
        <v>0</v>
      </c>
      <c r="W8" s="66">
        <f>'11取引基本表'!BP6/'11取引基本表'!$BP$69</f>
        <v>8.0882834063998529E-3</v>
      </c>
      <c r="X8" s="67">
        <f ca="1">V$71*W8</f>
        <v>0</v>
      </c>
      <c r="Y8" s="69">
        <f>P8</f>
        <v>0.52256230767423828</v>
      </c>
      <c r="Z8" s="67">
        <f ca="1">X8*Y8</f>
        <v>0</v>
      </c>
      <c r="AA8" s="67">
        <f t="array" aca="1" ref="AA8:AA70" ca="1">MMULT('13逆行列係数表'!C6:BM68,Z8:Z70)</f>
        <v>0</v>
      </c>
      <c r="AB8" s="67">
        <f t="shared" ref="AB8:AB39" ca="1" si="7">K8*AA8</f>
        <v>0</v>
      </c>
      <c r="AC8" s="70">
        <f t="shared" ref="AC8:AC39" ca="1" si="8">M8*AA8</f>
        <v>0</v>
      </c>
      <c r="AD8" s="68">
        <f t="shared" ref="AD8:AD39" ca="1" si="9">J8+R8+AA8</f>
        <v>0</v>
      </c>
      <c r="AE8" s="67">
        <f t="shared" ref="AE8:AE39" ca="1" si="10">L8+S8+AB8</f>
        <v>0</v>
      </c>
      <c r="AF8" s="70">
        <f t="shared" ref="AF8:AF39" ca="1" si="11">N8+T8+AC8</f>
        <v>0</v>
      </c>
      <c r="AG8" s="75">
        <f>J8*'20就業誘発係数'!$D5</f>
        <v>0</v>
      </c>
      <c r="AH8" s="328">
        <f>R8*'20就業誘発係数'!$D5</f>
        <v>0</v>
      </c>
      <c r="AI8" s="328">
        <f ca="1">AA8*'20就業誘発係数'!$D5</f>
        <v>0</v>
      </c>
      <c r="AJ8" s="77">
        <f ca="1">SUM(AG8:AI8)</f>
        <v>0</v>
      </c>
      <c r="AK8" s="75">
        <f>J8*'30雇用誘発係数'!$D5</f>
        <v>0</v>
      </c>
      <c r="AL8" s="328">
        <f>R8*'30雇用誘発係数'!$D5</f>
        <v>0</v>
      </c>
      <c r="AM8" s="328">
        <f ca="1">AA8*'30雇用誘発係数'!$D5</f>
        <v>0</v>
      </c>
      <c r="AN8" s="77">
        <f ca="1">SUM(AK8:AM8)</f>
        <v>0</v>
      </c>
      <c r="AO8" s="25" t="s">
        <v>112</v>
      </c>
    </row>
    <row r="9" spans="1:41" x14ac:dyDescent="0.2">
      <c r="A9" s="34" t="s">
        <v>261</v>
      </c>
      <c r="B9" s="35" t="s">
        <v>2</v>
      </c>
      <c r="C9" s="309"/>
      <c r="D9" s="280">
        <v>0.28691970497633884</v>
      </c>
      <c r="E9" s="280">
        <v>4.9204439344822791E-2</v>
      </c>
      <c r="F9" s="281">
        <f t="shared" ref="F9:F70" si="12">ROUND(IF(C9*D9&lt;0,0,C9*D9),)</f>
        <v>0</v>
      </c>
      <c r="G9" s="281">
        <f t="shared" ref="G9:G70" si="13">ROUND(IF(C9*E9&lt;0,0,C9*E9),)</f>
        <v>0</v>
      </c>
      <c r="H9" s="299">
        <f t="shared" si="2"/>
        <v>0</v>
      </c>
      <c r="I9" s="295">
        <f>1-(-'11取引基本表'!CQ7/('11取引基本表'!BW7-'11取引基本表'!BU7))</f>
        <v>0.59152604548789434</v>
      </c>
      <c r="J9" s="72">
        <f t="shared" ref="J9:J70" si="14">H9*I9</f>
        <v>0</v>
      </c>
      <c r="K9" s="73">
        <v>0.51819002773656719</v>
      </c>
      <c r="L9" s="72">
        <f t="shared" si="3"/>
        <v>0</v>
      </c>
      <c r="M9" s="73">
        <v>1.986712249242082E-2</v>
      </c>
      <c r="N9" s="74">
        <f t="shared" si="4"/>
        <v>0</v>
      </c>
      <c r="O9" s="75">
        <v>0</v>
      </c>
      <c r="P9" s="76">
        <f>1-(-'11取引基本表'!CQ7/('11取引基本表'!BW7-'11取引基本表'!BU7))</f>
        <v>0.59152604548789434</v>
      </c>
      <c r="Q9" s="74">
        <f t="shared" ref="Q9:Q70" si="15">O9*P9</f>
        <v>0</v>
      </c>
      <c r="R9" s="74">
        <v>0</v>
      </c>
      <c r="S9" s="72">
        <f t="shared" si="5"/>
        <v>0</v>
      </c>
      <c r="T9" s="77">
        <f t="shared" si="6"/>
        <v>0</v>
      </c>
      <c r="U9" s="78"/>
      <c r="V9" s="74">
        <f t="shared" ref="V9:V70" ca="1" si="16">(N9+T9)*$U$71</f>
        <v>0</v>
      </c>
      <c r="W9" s="73">
        <f>'11取引基本表'!BP7/'11取引基本表'!$BP$69</f>
        <v>1.0949962676651609E-3</v>
      </c>
      <c r="X9" s="74">
        <f t="shared" ref="X9:X39" ca="1" si="17">V$71*W9</f>
        <v>0</v>
      </c>
      <c r="Y9" s="76">
        <f t="shared" ref="Y9:Y70" si="18">P9</f>
        <v>0.59152604548789434</v>
      </c>
      <c r="Z9" s="74">
        <f t="shared" ref="Z9:Z70" ca="1" si="19">X9*Y9</f>
        <v>0</v>
      </c>
      <c r="AA9" s="74">
        <f ca="1"/>
        <v>0</v>
      </c>
      <c r="AB9" s="74">
        <f t="shared" ca="1" si="7"/>
        <v>0</v>
      </c>
      <c r="AC9" s="77">
        <f t="shared" ca="1" si="8"/>
        <v>0</v>
      </c>
      <c r="AD9" s="75">
        <f t="shared" ca="1" si="9"/>
        <v>0</v>
      </c>
      <c r="AE9" s="74">
        <f t="shared" ca="1" si="10"/>
        <v>0</v>
      </c>
      <c r="AF9" s="77">
        <f t="shared" ca="1" si="11"/>
        <v>0</v>
      </c>
      <c r="AG9" s="75">
        <f>J9*'20就業誘発係数'!$D6</f>
        <v>0</v>
      </c>
      <c r="AH9" s="74">
        <f>R9*'20就業誘発係数'!$D6</f>
        <v>0</v>
      </c>
      <c r="AI9" s="74">
        <f ca="1">AA9*'20就業誘発係数'!$D6</f>
        <v>0</v>
      </c>
      <c r="AJ9" s="77">
        <f t="shared" ref="AJ9:AJ70" ca="1" si="20">SUM(AG9:AI9)</f>
        <v>0</v>
      </c>
      <c r="AK9" s="75">
        <f>J9*'30雇用誘発係数'!$D6</f>
        <v>0</v>
      </c>
      <c r="AL9" s="74">
        <f>R9*'30雇用誘発係数'!$D6</f>
        <v>0</v>
      </c>
      <c r="AM9" s="74">
        <f ca="1">AA9*'30雇用誘発係数'!$D6</f>
        <v>0</v>
      </c>
      <c r="AN9" s="77">
        <f t="shared" ref="AN9:AN70" ca="1" si="21">SUM(AK9:AM9)</f>
        <v>0</v>
      </c>
      <c r="AO9" s="25" t="s">
        <v>112</v>
      </c>
    </row>
    <row r="10" spans="1:41" x14ac:dyDescent="0.2">
      <c r="A10" s="34" t="s">
        <v>262</v>
      </c>
      <c r="B10" s="35" t="s">
        <v>3</v>
      </c>
      <c r="C10" s="309"/>
      <c r="D10" s="280">
        <v>8.5022879548837166E-2</v>
      </c>
      <c r="E10" s="280">
        <v>1.9696202485889866E-2</v>
      </c>
      <c r="F10" s="281">
        <f t="shared" si="12"/>
        <v>0</v>
      </c>
      <c r="G10" s="281">
        <f t="shared" si="13"/>
        <v>0</v>
      </c>
      <c r="H10" s="299">
        <f t="shared" si="2"/>
        <v>0</v>
      </c>
      <c r="I10" s="295">
        <f>1-(-'11取引基本表'!CQ8/('11取引基本表'!BW8-'11取引基本表'!BU8))</f>
        <v>0.95273409578270196</v>
      </c>
      <c r="J10" s="72">
        <f t="shared" si="14"/>
        <v>0</v>
      </c>
      <c r="K10" s="73">
        <v>0.32777899263794735</v>
      </c>
      <c r="L10" s="72">
        <f t="shared" si="3"/>
        <v>0</v>
      </c>
      <c r="M10" s="73">
        <v>5.2722501640061231E-2</v>
      </c>
      <c r="N10" s="74">
        <f t="shared" si="4"/>
        <v>0</v>
      </c>
      <c r="O10" s="75">
        <v>0</v>
      </c>
      <c r="P10" s="76">
        <f>1-(-'11取引基本表'!CQ8/('11取引基本表'!BW8-'11取引基本表'!BU8))</f>
        <v>0.95273409578270196</v>
      </c>
      <c r="Q10" s="74">
        <f t="shared" si="15"/>
        <v>0</v>
      </c>
      <c r="R10" s="74">
        <v>0</v>
      </c>
      <c r="S10" s="72">
        <f t="shared" si="5"/>
        <v>0</v>
      </c>
      <c r="T10" s="77">
        <f t="shared" si="6"/>
        <v>0</v>
      </c>
      <c r="U10" s="78"/>
      <c r="V10" s="74">
        <f t="shared" ca="1" si="16"/>
        <v>0</v>
      </c>
      <c r="W10" s="73">
        <f>'11取引基本表'!BP8/'11取引基本表'!$BP$69</f>
        <v>6.4497950888082036E-4</v>
      </c>
      <c r="X10" s="74">
        <f t="shared" ca="1" si="17"/>
        <v>0</v>
      </c>
      <c r="Y10" s="76">
        <f t="shared" si="18"/>
        <v>0.95273409578270196</v>
      </c>
      <c r="Z10" s="74">
        <f t="shared" ca="1" si="19"/>
        <v>0</v>
      </c>
      <c r="AA10" s="74">
        <f ca="1"/>
        <v>0</v>
      </c>
      <c r="AB10" s="74">
        <f t="shared" ca="1" si="7"/>
        <v>0</v>
      </c>
      <c r="AC10" s="77">
        <f t="shared" ca="1" si="8"/>
        <v>0</v>
      </c>
      <c r="AD10" s="75">
        <f t="shared" ca="1" si="9"/>
        <v>0</v>
      </c>
      <c r="AE10" s="74">
        <f t="shared" ca="1" si="10"/>
        <v>0</v>
      </c>
      <c r="AF10" s="77">
        <f t="shared" ca="1" si="11"/>
        <v>0</v>
      </c>
      <c r="AG10" s="75">
        <f>J10*'20就業誘発係数'!$D7</f>
        <v>0</v>
      </c>
      <c r="AH10" s="74">
        <f>R10*'20就業誘発係数'!$D7</f>
        <v>0</v>
      </c>
      <c r="AI10" s="74">
        <f ca="1">AA10*'20就業誘発係数'!$D7</f>
        <v>0</v>
      </c>
      <c r="AJ10" s="77">
        <f t="shared" ca="1" si="20"/>
        <v>0</v>
      </c>
      <c r="AK10" s="75">
        <f>J10*'30雇用誘発係数'!$D7</f>
        <v>0</v>
      </c>
      <c r="AL10" s="74">
        <f>R10*'30雇用誘発係数'!$D7</f>
        <v>0</v>
      </c>
      <c r="AM10" s="74">
        <f ca="1">AA10*'30雇用誘発係数'!$D7</f>
        <v>0</v>
      </c>
      <c r="AN10" s="77">
        <f t="shared" ca="1" si="21"/>
        <v>0</v>
      </c>
      <c r="AO10" s="25" t="s">
        <v>112</v>
      </c>
    </row>
    <row r="11" spans="1:41" x14ac:dyDescent="0.2">
      <c r="A11" s="34" t="s">
        <v>263</v>
      </c>
      <c r="B11" s="35" t="s">
        <v>4</v>
      </c>
      <c r="C11" s="309"/>
      <c r="D11" s="280">
        <v>0</v>
      </c>
      <c r="E11" s="280">
        <v>0</v>
      </c>
      <c r="F11" s="281">
        <f t="shared" si="12"/>
        <v>0</v>
      </c>
      <c r="G11" s="281">
        <f t="shared" si="13"/>
        <v>0</v>
      </c>
      <c r="H11" s="299">
        <f t="shared" si="2"/>
        <v>0</v>
      </c>
      <c r="I11" s="295">
        <f>1-(-'11取引基本表'!CQ9/('11取引基本表'!BW9-'11取引基本表'!BU9))</f>
        <v>1</v>
      </c>
      <c r="J11" s="72">
        <f t="shared" si="14"/>
        <v>0</v>
      </c>
      <c r="K11" s="73">
        <v>0.62822363054527208</v>
      </c>
      <c r="L11" s="72">
        <f t="shared" si="3"/>
        <v>0</v>
      </c>
      <c r="M11" s="73">
        <v>0.35389345548095624</v>
      </c>
      <c r="N11" s="74">
        <f t="shared" si="4"/>
        <v>0</v>
      </c>
      <c r="O11" s="75">
        <v>0</v>
      </c>
      <c r="P11" s="76">
        <f>1-(-'11取引基本表'!CQ9/('11取引基本表'!BW9-'11取引基本表'!BU9))</f>
        <v>1</v>
      </c>
      <c r="Q11" s="74">
        <f t="shared" si="15"/>
        <v>0</v>
      </c>
      <c r="R11" s="74">
        <v>0</v>
      </c>
      <c r="S11" s="72">
        <f t="shared" si="5"/>
        <v>0</v>
      </c>
      <c r="T11" s="77">
        <f t="shared" si="6"/>
        <v>0</v>
      </c>
      <c r="U11" s="78"/>
      <c r="V11" s="74">
        <f t="shared" ca="1" si="16"/>
        <v>0</v>
      </c>
      <c r="W11" s="73">
        <f>'11取引基本表'!BP9/'11取引基本表'!$BP$69</f>
        <v>1.1751179457870019E-3</v>
      </c>
      <c r="X11" s="74">
        <f t="shared" ca="1" si="17"/>
        <v>0</v>
      </c>
      <c r="Y11" s="76">
        <f t="shared" si="18"/>
        <v>1</v>
      </c>
      <c r="Z11" s="74">
        <f t="shared" ca="1" si="19"/>
        <v>0</v>
      </c>
      <c r="AA11" s="74">
        <f ca="1"/>
        <v>0</v>
      </c>
      <c r="AB11" s="74">
        <f t="shared" ca="1" si="7"/>
        <v>0</v>
      </c>
      <c r="AC11" s="77">
        <f t="shared" ca="1" si="8"/>
        <v>0</v>
      </c>
      <c r="AD11" s="75">
        <f t="shared" ca="1" si="9"/>
        <v>0</v>
      </c>
      <c r="AE11" s="74">
        <f t="shared" ca="1" si="10"/>
        <v>0</v>
      </c>
      <c r="AF11" s="77">
        <f t="shared" ca="1" si="11"/>
        <v>0</v>
      </c>
      <c r="AG11" s="75">
        <f>J11*'20就業誘発係数'!$D8</f>
        <v>0</v>
      </c>
      <c r="AH11" s="74">
        <f>R11*'20就業誘発係数'!$D8</f>
        <v>0</v>
      </c>
      <c r="AI11" s="74">
        <f ca="1">AA11*'20就業誘発係数'!$D8</f>
        <v>0</v>
      </c>
      <c r="AJ11" s="77">
        <f t="shared" ca="1" si="20"/>
        <v>0</v>
      </c>
      <c r="AK11" s="75">
        <f>J11*'30雇用誘発係数'!$D8</f>
        <v>0</v>
      </c>
      <c r="AL11" s="74">
        <f>R11*'30雇用誘発係数'!$D8</f>
        <v>0</v>
      </c>
      <c r="AM11" s="74">
        <f ca="1">AA11*'30雇用誘発係数'!$D8</f>
        <v>0</v>
      </c>
      <c r="AN11" s="77">
        <f t="shared" ca="1" si="21"/>
        <v>0</v>
      </c>
      <c r="AO11" s="25" t="s">
        <v>112</v>
      </c>
    </row>
    <row r="12" spans="1:41" x14ac:dyDescent="0.2">
      <c r="A12" s="36" t="s">
        <v>264</v>
      </c>
      <c r="B12" s="37" t="s">
        <v>5</v>
      </c>
      <c r="C12" s="310"/>
      <c r="D12" s="282">
        <v>0.2053956175519473</v>
      </c>
      <c r="E12" s="282">
        <v>2.5604471920548422E-2</v>
      </c>
      <c r="F12" s="283">
        <f t="shared" si="12"/>
        <v>0</v>
      </c>
      <c r="G12" s="283">
        <f t="shared" si="13"/>
        <v>0</v>
      </c>
      <c r="H12" s="300">
        <f t="shared" si="2"/>
        <v>0</v>
      </c>
      <c r="I12" s="296">
        <f>1-(-'11取引基本表'!CQ10/('11取引基本表'!BW10-'11取引基本表'!BU10))</f>
        <v>0.85429815983642987</v>
      </c>
      <c r="J12" s="79">
        <f t="shared" si="14"/>
        <v>0</v>
      </c>
      <c r="K12" s="80">
        <v>0.61860242937082022</v>
      </c>
      <c r="L12" s="79">
        <f t="shared" si="3"/>
        <v>0</v>
      </c>
      <c r="M12" s="80">
        <v>0.23113143169100586</v>
      </c>
      <c r="N12" s="81">
        <f t="shared" si="4"/>
        <v>0</v>
      </c>
      <c r="O12" s="82">
        <v>0</v>
      </c>
      <c r="P12" s="83">
        <f>1-(-'11取引基本表'!CQ10/('11取引基本表'!BW10-'11取引基本表'!BU10))</f>
        <v>0.85429815983642987</v>
      </c>
      <c r="Q12" s="81">
        <f t="shared" si="15"/>
        <v>0</v>
      </c>
      <c r="R12" s="81">
        <v>0</v>
      </c>
      <c r="S12" s="79">
        <f t="shared" si="5"/>
        <v>0</v>
      </c>
      <c r="T12" s="84">
        <f t="shared" si="6"/>
        <v>0</v>
      </c>
      <c r="U12" s="85"/>
      <c r="V12" s="81">
        <f t="shared" ca="1" si="16"/>
        <v>0</v>
      </c>
      <c r="W12" s="80">
        <f>'11取引基本表'!BP10/'11取引基本表'!$BP$69</f>
        <v>6.4230878627675894E-4</v>
      </c>
      <c r="X12" s="81">
        <f t="shared" ca="1" si="17"/>
        <v>0</v>
      </c>
      <c r="Y12" s="83">
        <f t="shared" si="18"/>
        <v>0.85429815983642987</v>
      </c>
      <c r="Z12" s="81">
        <f t="shared" ca="1" si="19"/>
        <v>0</v>
      </c>
      <c r="AA12" s="81">
        <f ca="1"/>
        <v>0</v>
      </c>
      <c r="AB12" s="81">
        <f t="shared" ca="1" si="7"/>
        <v>0</v>
      </c>
      <c r="AC12" s="84">
        <f t="shared" ca="1" si="8"/>
        <v>0</v>
      </c>
      <c r="AD12" s="82">
        <f t="shared" ca="1" si="9"/>
        <v>0</v>
      </c>
      <c r="AE12" s="81">
        <f t="shared" ca="1" si="10"/>
        <v>0</v>
      </c>
      <c r="AF12" s="84">
        <f t="shared" ca="1" si="11"/>
        <v>0</v>
      </c>
      <c r="AG12" s="82">
        <f>J12*'20就業誘発係数'!$D9</f>
        <v>0</v>
      </c>
      <c r="AH12" s="81">
        <f>R12*'20就業誘発係数'!$D9</f>
        <v>0</v>
      </c>
      <c r="AI12" s="81">
        <f ca="1">AA12*'20就業誘発係数'!$D9</f>
        <v>0</v>
      </c>
      <c r="AJ12" s="84">
        <f t="shared" ca="1" si="20"/>
        <v>0</v>
      </c>
      <c r="AK12" s="82">
        <f>J12*'30雇用誘発係数'!$D9</f>
        <v>0</v>
      </c>
      <c r="AL12" s="81">
        <f>R12*'30雇用誘発係数'!$D9</f>
        <v>0</v>
      </c>
      <c r="AM12" s="81">
        <f ca="1">AA12*'30雇用誘発係数'!$D9</f>
        <v>0</v>
      </c>
      <c r="AN12" s="84">
        <f t="shared" ca="1" si="21"/>
        <v>0</v>
      </c>
      <c r="AO12" s="25" t="s">
        <v>113</v>
      </c>
    </row>
    <row r="13" spans="1:41" x14ac:dyDescent="0.2">
      <c r="A13" s="38" t="s">
        <v>265</v>
      </c>
      <c r="B13" s="39" t="s">
        <v>6</v>
      </c>
      <c r="C13" s="311"/>
      <c r="D13" s="284">
        <v>0.34757150778363133</v>
      </c>
      <c r="E13" s="284">
        <v>2.7967914177520179E-2</v>
      </c>
      <c r="F13" s="285">
        <f t="shared" si="12"/>
        <v>0</v>
      </c>
      <c r="G13" s="285">
        <f t="shared" si="13"/>
        <v>0</v>
      </c>
      <c r="H13" s="301">
        <f t="shared" si="2"/>
        <v>0</v>
      </c>
      <c r="I13" s="297">
        <f>1-(-'11取引基本表'!CQ11/('11取引基本表'!BW11-'11取引基本表'!BU11))</f>
        <v>0.29320081319177771</v>
      </c>
      <c r="J13" s="86">
        <f t="shared" si="14"/>
        <v>0</v>
      </c>
      <c r="K13" s="87">
        <v>0.53978731206453989</v>
      </c>
      <c r="L13" s="86">
        <f t="shared" si="3"/>
        <v>0</v>
      </c>
      <c r="M13" s="87">
        <v>0.20058672533920058</v>
      </c>
      <c r="N13" s="88">
        <f t="shared" si="4"/>
        <v>0</v>
      </c>
      <c r="O13" s="89">
        <v>0</v>
      </c>
      <c r="P13" s="90">
        <f>1-(-'11取引基本表'!CQ11/('11取引基本表'!BW11-'11取引基本表'!BU11))</f>
        <v>0.29320081319177771</v>
      </c>
      <c r="Q13" s="88">
        <f t="shared" si="15"/>
        <v>0</v>
      </c>
      <c r="R13" s="88">
        <v>0</v>
      </c>
      <c r="S13" s="86">
        <f t="shared" si="5"/>
        <v>0</v>
      </c>
      <c r="T13" s="91">
        <f t="shared" si="6"/>
        <v>0</v>
      </c>
      <c r="U13" s="92"/>
      <c r="V13" s="88">
        <f t="shared" ca="1" si="16"/>
        <v>0</v>
      </c>
      <c r="W13" s="87">
        <f>'11取引基本表'!BP11/'11取引基本表'!$BP$69</f>
        <v>1.1884715588073088E-3</v>
      </c>
      <c r="X13" s="88">
        <f t="shared" ca="1" si="17"/>
        <v>0</v>
      </c>
      <c r="Y13" s="90">
        <f t="shared" si="18"/>
        <v>0.29320081319177771</v>
      </c>
      <c r="Z13" s="88">
        <f t="shared" ca="1" si="19"/>
        <v>0</v>
      </c>
      <c r="AA13" s="88">
        <f ca="1"/>
        <v>0</v>
      </c>
      <c r="AB13" s="88">
        <f t="shared" ca="1" si="7"/>
        <v>0</v>
      </c>
      <c r="AC13" s="91">
        <f t="shared" ca="1" si="8"/>
        <v>0</v>
      </c>
      <c r="AD13" s="89">
        <f t="shared" ca="1" si="9"/>
        <v>0</v>
      </c>
      <c r="AE13" s="88">
        <f t="shared" ca="1" si="10"/>
        <v>0</v>
      </c>
      <c r="AF13" s="91">
        <f t="shared" ca="1" si="11"/>
        <v>0</v>
      </c>
      <c r="AG13" s="89">
        <f>J13*'20就業誘発係数'!$D10</f>
        <v>0</v>
      </c>
      <c r="AH13" s="88">
        <f>R13*'20就業誘発係数'!$D10</f>
        <v>0</v>
      </c>
      <c r="AI13" s="88">
        <f ca="1">AA13*'20就業誘発係数'!$D10</f>
        <v>0</v>
      </c>
      <c r="AJ13" s="91">
        <f t="shared" ca="1" si="20"/>
        <v>0</v>
      </c>
      <c r="AK13" s="89">
        <f>J13*'30雇用誘発係数'!$D10</f>
        <v>0</v>
      </c>
      <c r="AL13" s="88">
        <f>R13*'30雇用誘発係数'!$D10</f>
        <v>0</v>
      </c>
      <c r="AM13" s="88">
        <f ca="1">AA13*'30雇用誘発係数'!$D10</f>
        <v>0</v>
      </c>
      <c r="AN13" s="91">
        <f t="shared" ca="1" si="21"/>
        <v>0</v>
      </c>
      <c r="AO13" s="25" t="s">
        <v>114</v>
      </c>
    </row>
    <row r="14" spans="1:41" x14ac:dyDescent="0.2">
      <c r="A14" s="34" t="s">
        <v>266</v>
      </c>
      <c r="B14" s="35" t="s">
        <v>385</v>
      </c>
      <c r="C14" s="309"/>
      <c r="D14" s="280">
        <v>3.2370291797793646E-2</v>
      </c>
      <c r="E14" s="280">
        <v>0.10464117832560058</v>
      </c>
      <c r="F14" s="281">
        <f t="shared" si="12"/>
        <v>0</v>
      </c>
      <c r="G14" s="281">
        <f t="shared" si="13"/>
        <v>0</v>
      </c>
      <c r="H14" s="299">
        <f t="shared" si="2"/>
        <v>0</v>
      </c>
      <c r="I14" s="295">
        <f>1-(-'11取引基本表'!CQ12/('11取引基本表'!BW12-'11取引基本表'!BU12))</f>
        <v>0.7694508009153318</v>
      </c>
      <c r="J14" s="72">
        <f t="shared" si="14"/>
        <v>0</v>
      </c>
      <c r="K14" s="73">
        <v>0.39273070568798679</v>
      </c>
      <c r="L14" s="72">
        <f t="shared" si="3"/>
        <v>0</v>
      </c>
      <c r="M14" s="73">
        <v>0.22799150342223271</v>
      </c>
      <c r="N14" s="74">
        <f t="shared" si="4"/>
        <v>0</v>
      </c>
      <c r="O14" s="75">
        <v>0</v>
      </c>
      <c r="P14" s="76">
        <f>1-(-'11取引基本表'!CQ12/('11取引基本表'!BW12-'11取引基本表'!BU12))</f>
        <v>0.7694508009153318</v>
      </c>
      <c r="Q14" s="74">
        <f t="shared" si="15"/>
        <v>0</v>
      </c>
      <c r="R14" s="74">
        <v>0</v>
      </c>
      <c r="S14" s="72">
        <f t="shared" si="5"/>
        <v>0</v>
      </c>
      <c r="T14" s="77">
        <f t="shared" si="6"/>
        <v>0</v>
      </c>
      <c r="U14" s="78"/>
      <c r="V14" s="74">
        <f t="shared" ca="1" si="16"/>
        <v>0</v>
      </c>
      <c r="W14" s="73">
        <f>'11取引基本表'!BP12/'11取引基本表'!$BP$69</f>
        <v>-1.7359696926398892E-5</v>
      </c>
      <c r="X14" s="74">
        <f t="shared" ca="1" si="17"/>
        <v>0</v>
      </c>
      <c r="Y14" s="76">
        <f t="shared" si="18"/>
        <v>0.7694508009153318</v>
      </c>
      <c r="Z14" s="74">
        <f t="shared" ca="1" si="19"/>
        <v>0</v>
      </c>
      <c r="AA14" s="74">
        <f ca="1"/>
        <v>0</v>
      </c>
      <c r="AB14" s="74">
        <f t="shared" ca="1" si="7"/>
        <v>0</v>
      </c>
      <c r="AC14" s="77">
        <f t="shared" ca="1" si="8"/>
        <v>0</v>
      </c>
      <c r="AD14" s="75">
        <f t="shared" ca="1" si="9"/>
        <v>0</v>
      </c>
      <c r="AE14" s="74">
        <f t="shared" ca="1" si="10"/>
        <v>0</v>
      </c>
      <c r="AF14" s="77">
        <f t="shared" ca="1" si="11"/>
        <v>0</v>
      </c>
      <c r="AG14" s="75">
        <f>J14*'20就業誘発係数'!$D11</f>
        <v>0</v>
      </c>
      <c r="AH14" s="74">
        <f>R14*'20就業誘発係数'!$D11</f>
        <v>0</v>
      </c>
      <c r="AI14" s="74">
        <f ca="1">AA14*'20就業誘発係数'!$D11</f>
        <v>0</v>
      </c>
      <c r="AJ14" s="77">
        <f t="shared" ca="1" si="20"/>
        <v>0</v>
      </c>
      <c r="AK14" s="75">
        <f>J14*'30雇用誘発係数'!$D11</f>
        <v>0</v>
      </c>
      <c r="AL14" s="74">
        <f>R14*'30雇用誘発係数'!$D11</f>
        <v>0</v>
      </c>
      <c r="AM14" s="74">
        <f ca="1">AA14*'30雇用誘発係数'!$D11</f>
        <v>0</v>
      </c>
      <c r="AN14" s="77">
        <f t="shared" ca="1" si="21"/>
        <v>0</v>
      </c>
      <c r="AO14" s="25" t="s">
        <v>115</v>
      </c>
    </row>
    <row r="15" spans="1:41" x14ac:dyDescent="0.2">
      <c r="A15" s="34" t="s">
        <v>267</v>
      </c>
      <c r="B15" s="35" t="s">
        <v>7</v>
      </c>
      <c r="C15" s="309"/>
      <c r="D15" s="280">
        <v>1.250563911201086E-2</v>
      </c>
      <c r="E15" s="280">
        <v>4.6321660687711576E-2</v>
      </c>
      <c r="F15" s="281">
        <f t="shared" si="12"/>
        <v>0</v>
      </c>
      <c r="G15" s="281">
        <f t="shared" si="13"/>
        <v>0</v>
      </c>
      <c r="H15" s="299">
        <f t="shared" si="2"/>
        <v>0</v>
      </c>
      <c r="I15" s="295">
        <f>1-(-'11取引基本表'!CQ13/('11取引基本表'!BW13-'11取引基本表'!BU13))</f>
        <v>0</v>
      </c>
      <c r="J15" s="72">
        <f t="shared" si="14"/>
        <v>0</v>
      </c>
      <c r="K15" s="73">
        <v>0</v>
      </c>
      <c r="L15" s="72">
        <f t="shared" si="3"/>
        <v>0</v>
      </c>
      <c r="M15" s="73">
        <v>0</v>
      </c>
      <c r="N15" s="74">
        <f t="shared" si="4"/>
        <v>0</v>
      </c>
      <c r="O15" s="75">
        <v>0</v>
      </c>
      <c r="P15" s="76">
        <f>1-(-'11取引基本表'!CQ13/('11取引基本表'!BW13-'11取引基本表'!BU13))</f>
        <v>0</v>
      </c>
      <c r="Q15" s="74">
        <f t="shared" si="15"/>
        <v>0</v>
      </c>
      <c r="R15" s="74">
        <v>0</v>
      </c>
      <c r="S15" s="72">
        <f t="shared" si="5"/>
        <v>0</v>
      </c>
      <c r="T15" s="77">
        <f t="shared" si="6"/>
        <v>0</v>
      </c>
      <c r="U15" s="78"/>
      <c r="V15" s="74">
        <f t="shared" ca="1" si="16"/>
        <v>0</v>
      </c>
      <c r="W15" s="73">
        <f>'11取引基本表'!BP13/'11取引基本表'!$BP$69</f>
        <v>0</v>
      </c>
      <c r="X15" s="74">
        <f t="shared" ca="1" si="17"/>
        <v>0</v>
      </c>
      <c r="Y15" s="76">
        <f t="shared" si="18"/>
        <v>0</v>
      </c>
      <c r="Z15" s="74">
        <f t="shared" ca="1" si="19"/>
        <v>0</v>
      </c>
      <c r="AA15" s="74">
        <f ca="1"/>
        <v>0</v>
      </c>
      <c r="AB15" s="74">
        <f t="shared" ca="1" si="7"/>
        <v>0</v>
      </c>
      <c r="AC15" s="77">
        <f t="shared" ca="1" si="8"/>
        <v>0</v>
      </c>
      <c r="AD15" s="75">
        <f t="shared" ca="1" si="9"/>
        <v>0</v>
      </c>
      <c r="AE15" s="74">
        <f t="shared" ca="1" si="10"/>
        <v>0</v>
      </c>
      <c r="AF15" s="77">
        <f t="shared" ca="1" si="11"/>
        <v>0</v>
      </c>
      <c r="AG15" s="75">
        <f>J15*'20就業誘発係数'!$D12</f>
        <v>0</v>
      </c>
      <c r="AH15" s="74">
        <f>R15*'20就業誘発係数'!$D12</f>
        <v>0</v>
      </c>
      <c r="AI15" s="74">
        <f ca="1">AA15*'20就業誘発係数'!$D12</f>
        <v>0</v>
      </c>
      <c r="AJ15" s="77">
        <f t="shared" ca="1" si="20"/>
        <v>0</v>
      </c>
      <c r="AK15" s="75">
        <f>J15*'30雇用誘発係数'!$D12</f>
        <v>0</v>
      </c>
      <c r="AL15" s="74">
        <f>R15*'30雇用誘発係数'!$D12</f>
        <v>0</v>
      </c>
      <c r="AM15" s="74">
        <f ca="1">AA15*'30雇用誘発係数'!$D12</f>
        <v>0</v>
      </c>
      <c r="AN15" s="77">
        <f t="shared" ca="1" si="21"/>
        <v>0</v>
      </c>
      <c r="AO15" s="25" t="s">
        <v>115</v>
      </c>
    </row>
    <row r="16" spans="1:41" x14ac:dyDescent="0.2">
      <c r="A16" s="34" t="s">
        <v>268</v>
      </c>
      <c r="B16" s="35" t="s">
        <v>386</v>
      </c>
      <c r="C16" s="309"/>
      <c r="D16" s="280">
        <v>0.3327495727942355</v>
      </c>
      <c r="E16" s="280">
        <v>2.664239234456529E-2</v>
      </c>
      <c r="F16" s="281">
        <f t="shared" si="12"/>
        <v>0</v>
      </c>
      <c r="G16" s="281">
        <f t="shared" si="13"/>
        <v>0</v>
      </c>
      <c r="H16" s="299">
        <f t="shared" si="2"/>
        <v>0</v>
      </c>
      <c r="I16" s="295">
        <f>1-(-'11取引基本表'!CQ14/('11取引基本表'!BW14-'11取引基本表'!BU14))</f>
        <v>0.65548127758115959</v>
      </c>
      <c r="J16" s="72">
        <f t="shared" si="14"/>
        <v>0</v>
      </c>
      <c r="K16" s="73">
        <v>0.20529994175888175</v>
      </c>
      <c r="L16" s="72">
        <f t="shared" si="3"/>
        <v>0</v>
      </c>
      <c r="M16" s="73">
        <v>0.10480627894722246</v>
      </c>
      <c r="N16" s="74">
        <f t="shared" si="4"/>
        <v>0</v>
      </c>
      <c r="O16" s="75">
        <v>0</v>
      </c>
      <c r="P16" s="76">
        <f>1-(-'11取引基本表'!CQ14/('11取引基本表'!BW14-'11取引基本表'!BU14))</f>
        <v>0.65548127758115959</v>
      </c>
      <c r="Q16" s="74">
        <f t="shared" si="15"/>
        <v>0</v>
      </c>
      <c r="R16" s="74">
        <v>0</v>
      </c>
      <c r="S16" s="72">
        <f t="shared" si="5"/>
        <v>0</v>
      </c>
      <c r="T16" s="77">
        <f t="shared" si="6"/>
        <v>0</v>
      </c>
      <c r="U16" s="78"/>
      <c r="V16" s="74">
        <f t="shared" ca="1" si="16"/>
        <v>0</v>
      </c>
      <c r="W16" s="73">
        <f>'11取引基本表'!BP14/'11取引基本表'!$BP$69</f>
        <v>1.1936794678852284E-2</v>
      </c>
      <c r="X16" s="74">
        <f t="shared" ca="1" si="17"/>
        <v>0</v>
      </c>
      <c r="Y16" s="76">
        <f t="shared" si="18"/>
        <v>0.65548127758115959</v>
      </c>
      <c r="Z16" s="74">
        <f t="shared" ca="1" si="19"/>
        <v>0</v>
      </c>
      <c r="AA16" s="74">
        <f ca="1"/>
        <v>0</v>
      </c>
      <c r="AB16" s="74">
        <f t="shared" ca="1" si="7"/>
        <v>0</v>
      </c>
      <c r="AC16" s="77">
        <f t="shared" ca="1" si="8"/>
        <v>0</v>
      </c>
      <c r="AD16" s="75">
        <f t="shared" ca="1" si="9"/>
        <v>0</v>
      </c>
      <c r="AE16" s="74">
        <f t="shared" ca="1" si="10"/>
        <v>0</v>
      </c>
      <c r="AF16" s="77">
        <f t="shared" ca="1" si="11"/>
        <v>0</v>
      </c>
      <c r="AG16" s="75">
        <f>J16*'20就業誘発係数'!$D13</f>
        <v>0</v>
      </c>
      <c r="AH16" s="74">
        <f>R16*'20就業誘発係数'!$D13</f>
        <v>0</v>
      </c>
      <c r="AI16" s="74">
        <f ca="1">AA16*'20就業誘発係数'!$D13</f>
        <v>0</v>
      </c>
      <c r="AJ16" s="77">
        <f t="shared" ca="1" si="20"/>
        <v>0</v>
      </c>
      <c r="AK16" s="75">
        <f>J16*'30雇用誘発係数'!$D13</f>
        <v>0</v>
      </c>
      <c r="AL16" s="74">
        <f>R16*'30雇用誘発係数'!$D13</f>
        <v>0</v>
      </c>
      <c r="AM16" s="74">
        <f ca="1">AA16*'30雇用誘発係数'!$D13</f>
        <v>0</v>
      </c>
      <c r="AN16" s="77">
        <f t="shared" ca="1" si="21"/>
        <v>0</v>
      </c>
      <c r="AO16" s="25" t="s">
        <v>116</v>
      </c>
    </row>
    <row r="17" spans="1:41" x14ac:dyDescent="0.2">
      <c r="A17" s="36" t="s">
        <v>269</v>
      </c>
      <c r="B17" s="37" t="s">
        <v>8</v>
      </c>
      <c r="C17" s="310"/>
      <c r="D17" s="282">
        <v>0.3327495727942355</v>
      </c>
      <c r="E17" s="282">
        <v>2.664239234456529E-2</v>
      </c>
      <c r="F17" s="283">
        <f t="shared" si="12"/>
        <v>0</v>
      </c>
      <c r="G17" s="283">
        <f t="shared" si="13"/>
        <v>0</v>
      </c>
      <c r="H17" s="300">
        <f t="shared" si="2"/>
        <v>0</v>
      </c>
      <c r="I17" s="296">
        <f>1-(-'11取引基本表'!CQ15/('11取引基本表'!BW15-'11取引基本表'!BU15))</f>
        <v>9.5134173941157418E-2</v>
      </c>
      <c r="J17" s="79">
        <f t="shared" si="14"/>
        <v>0</v>
      </c>
      <c r="K17" s="80">
        <v>0.23655450100661488</v>
      </c>
      <c r="L17" s="79">
        <f t="shared" si="3"/>
        <v>0</v>
      </c>
      <c r="M17" s="80">
        <v>0.11446649410411273</v>
      </c>
      <c r="N17" s="81">
        <f t="shared" si="4"/>
        <v>0</v>
      </c>
      <c r="O17" s="82">
        <v>0</v>
      </c>
      <c r="P17" s="83">
        <f>1-(-'11取引基本表'!CQ15/('11取引基本表'!BW15-'11取引基本表'!BU15))</f>
        <v>9.5134173941157418E-2</v>
      </c>
      <c r="Q17" s="81">
        <f t="shared" si="15"/>
        <v>0</v>
      </c>
      <c r="R17" s="81">
        <v>0</v>
      </c>
      <c r="S17" s="79">
        <f t="shared" si="5"/>
        <v>0</v>
      </c>
      <c r="T17" s="84">
        <f t="shared" si="6"/>
        <v>0</v>
      </c>
      <c r="U17" s="85"/>
      <c r="V17" s="81">
        <f t="shared" ca="1" si="16"/>
        <v>0</v>
      </c>
      <c r="W17" s="80">
        <f>'11取引基本表'!BP15/'11取引基本表'!$BP$69</f>
        <v>1.0527988505209912E-2</v>
      </c>
      <c r="X17" s="81">
        <f t="shared" ca="1" si="17"/>
        <v>0</v>
      </c>
      <c r="Y17" s="83">
        <f t="shared" si="18"/>
        <v>9.5134173941157418E-2</v>
      </c>
      <c r="Z17" s="81">
        <f t="shared" ca="1" si="19"/>
        <v>0</v>
      </c>
      <c r="AA17" s="81">
        <f ca="1"/>
        <v>0</v>
      </c>
      <c r="AB17" s="81">
        <f t="shared" ca="1" si="7"/>
        <v>0</v>
      </c>
      <c r="AC17" s="84">
        <f t="shared" ca="1" si="8"/>
        <v>0</v>
      </c>
      <c r="AD17" s="82">
        <f t="shared" ca="1" si="9"/>
        <v>0</v>
      </c>
      <c r="AE17" s="81">
        <f t="shared" ca="1" si="10"/>
        <v>0</v>
      </c>
      <c r="AF17" s="84">
        <f t="shared" ca="1" si="11"/>
        <v>0</v>
      </c>
      <c r="AG17" s="82">
        <f>J17*'20就業誘発係数'!$D14</f>
        <v>0</v>
      </c>
      <c r="AH17" s="81">
        <f>R17*'20就業誘発係数'!$D14</f>
        <v>0</v>
      </c>
      <c r="AI17" s="81">
        <f ca="1">AA17*'20就業誘発係数'!$D14</f>
        <v>0</v>
      </c>
      <c r="AJ17" s="84">
        <f t="shared" ca="1" si="20"/>
        <v>0</v>
      </c>
      <c r="AK17" s="82">
        <f>J17*'30雇用誘発係数'!$D14</f>
        <v>0</v>
      </c>
      <c r="AL17" s="81">
        <f>R17*'30雇用誘発係数'!$D14</f>
        <v>0</v>
      </c>
      <c r="AM17" s="81">
        <f ca="1">AA17*'30雇用誘発係数'!$D14</f>
        <v>0</v>
      </c>
      <c r="AN17" s="84">
        <f t="shared" ca="1" si="21"/>
        <v>0</v>
      </c>
      <c r="AO17" s="25" t="s">
        <v>116</v>
      </c>
    </row>
    <row r="18" spans="1:41" x14ac:dyDescent="0.2">
      <c r="A18" s="38" t="s">
        <v>270</v>
      </c>
      <c r="B18" s="39" t="s">
        <v>9</v>
      </c>
      <c r="C18" s="311"/>
      <c r="D18" s="284">
        <v>0.3327495727942355</v>
      </c>
      <c r="E18" s="284">
        <v>2.664239234456529E-2</v>
      </c>
      <c r="F18" s="285">
        <f t="shared" si="12"/>
        <v>0</v>
      </c>
      <c r="G18" s="285">
        <f t="shared" si="13"/>
        <v>0</v>
      </c>
      <c r="H18" s="301">
        <f t="shared" si="2"/>
        <v>0</v>
      </c>
      <c r="I18" s="297">
        <f>1-(-'11取引基本表'!CQ16/('11取引基本表'!BW16-'11取引基本表'!BU16))</f>
        <v>0.69103712075110835</v>
      </c>
      <c r="J18" s="86">
        <f t="shared" si="14"/>
        <v>0</v>
      </c>
      <c r="K18" s="87">
        <v>9.5674090838948622E-2</v>
      </c>
      <c r="L18" s="86">
        <f t="shared" si="3"/>
        <v>0</v>
      </c>
      <c r="M18" s="87">
        <v>2.9679543233372768E-2</v>
      </c>
      <c r="N18" s="88">
        <f t="shared" si="4"/>
        <v>0</v>
      </c>
      <c r="O18" s="89">
        <v>0</v>
      </c>
      <c r="P18" s="90">
        <f>1-(-'11取引基本表'!CQ16/('11取引基本表'!BW16-'11取引基本表'!BU16))</f>
        <v>0.69103712075110835</v>
      </c>
      <c r="Q18" s="88">
        <f t="shared" si="15"/>
        <v>0</v>
      </c>
      <c r="R18" s="88">
        <v>0</v>
      </c>
      <c r="S18" s="86">
        <f t="shared" si="5"/>
        <v>0</v>
      </c>
      <c r="T18" s="91">
        <f t="shared" si="6"/>
        <v>0</v>
      </c>
      <c r="U18" s="92"/>
      <c r="V18" s="88">
        <f t="shared" ca="1" si="16"/>
        <v>0</v>
      </c>
      <c r="W18" s="87">
        <f>'11取引基本表'!BP16/'11取引基本表'!$BP$69</f>
        <v>5.31073189817603E-3</v>
      </c>
      <c r="X18" s="88">
        <f t="shared" ca="1" si="17"/>
        <v>0</v>
      </c>
      <c r="Y18" s="90">
        <f t="shared" si="18"/>
        <v>0.69103712075110835</v>
      </c>
      <c r="Z18" s="88">
        <f t="shared" ca="1" si="19"/>
        <v>0</v>
      </c>
      <c r="AA18" s="88">
        <f ca="1"/>
        <v>0</v>
      </c>
      <c r="AB18" s="88">
        <f t="shared" ca="1" si="7"/>
        <v>0</v>
      </c>
      <c r="AC18" s="91">
        <f t="shared" ca="1" si="8"/>
        <v>0</v>
      </c>
      <c r="AD18" s="89">
        <f t="shared" ca="1" si="9"/>
        <v>0</v>
      </c>
      <c r="AE18" s="88">
        <f t="shared" ca="1" si="10"/>
        <v>0</v>
      </c>
      <c r="AF18" s="91">
        <f t="shared" ca="1" si="11"/>
        <v>0</v>
      </c>
      <c r="AG18" s="89">
        <f>J18*'20就業誘発係数'!$D15</f>
        <v>0</v>
      </c>
      <c r="AH18" s="88">
        <f>R18*'20就業誘発係数'!$D15</f>
        <v>0</v>
      </c>
      <c r="AI18" s="88">
        <f ca="1">AA18*'20就業誘発係数'!$D15</f>
        <v>0</v>
      </c>
      <c r="AJ18" s="91">
        <f t="shared" ca="1" si="20"/>
        <v>0</v>
      </c>
      <c r="AK18" s="89">
        <f>J18*'30雇用誘発係数'!$D15</f>
        <v>0</v>
      </c>
      <c r="AL18" s="88">
        <f>R18*'30雇用誘発係数'!$D15</f>
        <v>0</v>
      </c>
      <c r="AM18" s="88">
        <f ca="1">AA18*'30雇用誘発係数'!$D15</f>
        <v>0</v>
      </c>
      <c r="AN18" s="91">
        <f t="shared" ca="1" si="21"/>
        <v>0</v>
      </c>
      <c r="AO18" s="25" t="s">
        <v>116</v>
      </c>
    </row>
    <row r="19" spans="1:41" x14ac:dyDescent="0.2">
      <c r="A19" s="34" t="s">
        <v>271</v>
      </c>
      <c r="B19" s="35" t="s">
        <v>10</v>
      </c>
      <c r="C19" s="309"/>
      <c r="D19" s="280">
        <v>0.3327495727942355</v>
      </c>
      <c r="E19" s="280">
        <v>2.664239234456529E-2</v>
      </c>
      <c r="F19" s="281">
        <f t="shared" si="12"/>
        <v>0</v>
      </c>
      <c r="G19" s="281">
        <f t="shared" si="13"/>
        <v>0</v>
      </c>
      <c r="H19" s="299">
        <f t="shared" si="2"/>
        <v>0</v>
      </c>
      <c r="I19" s="295">
        <f>1-(-'11取引基本表'!CQ17/('11取引基本表'!BW17-'11取引基本表'!BU17))</f>
        <v>0.42616623166562506</v>
      </c>
      <c r="J19" s="72">
        <f t="shared" si="14"/>
        <v>0</v>
      </c>
      <c r="K19" s="73">
        <v>0.32768606525484961</v>
      </c>
      <c r="L19" s="72">
        <f t="shared" si="3"/>
        <v>0</v>
      </c>
      <c r="M19" s="73">
        <v>0.18000111166694457</v>
      </c>
      <c r="N19" s="74">
        <f t="shared" si="4"/>
        <v>0</v>
      </c>
      <c r="O19" s="75">
        <v>0</v>
      </c>
      <c r="P19" s="76">
        <f>1-(-'11取引基本表'!CQ17/('11取引基本表'!BW17-'11取引基本表'!BU17))</f>
        <v>0.42616623166562506</v>
      </c>
      <c r="Q19" s="74">
        <f t="shared" si="15"/>
        <v>0</v>
      </c>
      <c r="R19" s="74">
        <v>0</v>
      </c>
      <c r="S19" s="72">
        <f t="shared" si="5"/>
        <v>0</v>
      </c>
      <c r="T19" s="77">
        <f t="shared" si="6"/>
        <v>0</v>
      </c>
      <c r="U19" s="78"/>
      <c r="V19" s="74">
        <f t="shared" ca="1" si="16"/>
        <v>0</v>
      </c>
      <c r="W19" s="73">
        <f>'11取引基本表'!BP17/'11取引基本表'!$BP$69</f>
        <v>3.6594241120848865E-2</v>
      </c>
      <c r="X19" s="74">
        <f t="shared" ca="1" si="17"/>
        <v>0</v>
      </c>
      <c r="Y19" s="76">
        <f t="shared" si="18"/>
        <v>0.42616623166562506</v>
      </c>
      <c r="Z19" s="74">
        <f t="shared" ca="1" si="19"/>
        <v>0</v>
      </c>
      <c r="AA19" s="74">
        <f ca="1"/>
        <v>0</v>
      </c>
      <c r="AB19" s="74">
        <f t="shared" ca="1" si="7"/>
        <v>0</v>
      </c>
      <c r="AC19" s="77">
        <f t="shared" ca="1" si="8"/>
        <v>0</v>
      </c>
      <c r="AD19" s="75">
        <f t="shared" ca="1" si="9"/>
        <v>0</v>
      </c>
      <c r="AE19" s="74">
        <f t="shared" ca="1" si="10"/>
        <v>0</v>
      </c>
      <c r="AF19" s="77">
        <f t="shared" ca="1" si="11"/>
        <v>0</v>
      </c>
      <c r="AG19" s="75">
        <f>J19*'20就業誘発係数'!$D16</f>
        <v>0</v>
      </c>
      <c r="AH19" s="74">
        <f>R19*'20就業誘発係数'!$D16</f>
        <v>0</v>
      </c>
      <c r="AI19" s="74">
        <f ca="1">AA19*'20就業誘発係数'!$D16</f>
        <v>0</v>
      </c>
      <c r="AJ19" s="77">
        <f t="shared" ca="1" si="20"/>
        <v>0</v>
      </c>
      <c r="AK19" s="75">
        <f>J19*'30雇用誘発係数'!$D16</f>
        <v>0</v>
      </c>
      <c r="AL19" s="74">
        <f>R19*'30雇用誘発係数'!$D16</f>
        <v>0</v>
      </c>
      <c r="AM19" s="74">
        <f ca="1">AA19*'30雇用誘発係数'!$D16</f>
        <v>0</v>
      </c>
      <c r="AN19" s="77">
        <f t="shared" ca="1" si="21"/>
        <v>0</v>
      </c>
      <c r="AO19" s="25" t="s">
        <v>116</v>
      </c>
    </row>
    <row r="20" spans="1:41" x14ac:dyDescent="0.2">
      <c r="A20" s="34" t="s">
        <v>272</v>
      </c>
      <c r="B20" s="35" t="s">
        <v>11</v>
      </c>
      <c r="C20" s="309"/>
      <c r="D20" s="280">
        <v>0.2998544809849138</v>
      </c>
      <c r="E20" s="280">
        <v>4.2370131616052187E-2</v>
      </c>
      <c r="F20" s="281">
        <f t="shared" si="12"/>
        <v>0</v>
      </c>
      <c r="G20" s="281">
        <f t="shared" si="13"/>
        <v>0</v>
      </c>
      <c r="H20" s="299">
        <f>C20-F20-G20</f>
        <v>0</v>
      </c>
      <c r="I20" s="295">
        <f>1-(-'11取引基本表'!CQ18/('11取引基本表'!BW18-'11取引基本表'!BU18))</f>
        <v>0.30886511060597666</v>
      </c>
      <c r="J20" s="72">
        <f t="shared" si="14"/>
        <v>0</v>
      </c>
      <c r="K20" s="73">
        <v>0.603025391680173</v>
      </c>
      <c r="L20" s="72">
        <f t="shared" si="3"/>
        <v>0</v>
      </c>
      <c r="M20" s="73">
        <v>8.7196110210696925E-2</v>
      </c>
      <c r="N20" s="74">
        <f t="shared" si="4"/>
        <v>0</v>
      </c>
      <c r="O20" s="75">
        <v>0</v>
      </c>
      <c r="P20" s="76">
        <f>1-(-'11取引基本表'!CQ18/('11取引基本表'!BW18-'11取引基本表'!BU18))</f>
        <v>0.30886511060597666</v>
      </c>
      <c r="Q20" s="74">
        <f t="shared" si="15"/>
        <v>0</v>
      </c>
      <c r="R20" s="74">
        <v>0</v>
      </c>
      <c r="S20" s="72">
        <f t="shared" si="5"/>
        <v>0</v>
      </c>
      <c r="T20" s="77">
        <f t="shared" si="6"/>
        <v>0</v>
      </c>
      <c r="U20" s="78"/>
      <c r="V20" s="74">
        <f t="shared" ca="1" si="16"/>
        <v>0</v>
      </c>
      <c r="W20" s="73">
        <f>'11取引基本表'!BP18/'11取引基本表'!$BP$69</f>
        <v>1.5848067932500157E-2</v>
      </c>
      <c r="X20" s="74">
        <f t="shared" ca="1" si="17"/>
        <v>0</v>
      </c>
      <c r="Y20" s="76">
        <f t="shared" si="18"/>
        <v>0.30886511060597666</v>
      </c>
      <c r="Z20" s="74">
        <f t="shared" ca="1" si="19"/>
        <v>0</v>
      </c>
      <c r="AA20" s="74">
        <f ca="1"/>
        <v>0</v>
      </c>
      <c r="AB20" s="74">
        <f t="shared" ca="1" si="7"/>
        <v>0</v>
      </c>
      <c r="AC20" s="77">
        <f t="shared" ca="1" si="8"/>
        <v>0</v>
      </c>
      <c r="AD20" s="75">
        <f t="shared" ca="1" si="9"/>
        <v>0</v>
      </c>
      <c r="AE20" s="74">
        <f t="shared" ca="1" si="10"/>
        <v>0</v>
      </c>
      <c r="AF20" s="77">
        <f t="shared" ca="1" si="11"/>
        <v>0</v>
      </c>
      <c r="AG20" s="75">
        <f>J20*'20就業誘発係数'!$D17</f>
        <v>0</v>
      </c>
      <c r="AH20" s="74">
        <f>R20*'20就業誘発係数'!$D17</f>
        <v>0</v>
      </c>
      <c r="AI20" s="74">
        <f ca="1">AA20*'20就業誘発係数'!$D17</f>
        <v>0</v>
      </c>
      <c r="AJ20" s="77">
        <f t="shared" ca="1" si="20"/>
        <v>0</v>
      </c>
      <c r="AK20" s="75">
        <f>J20*'30雇用誘発係数'!$D17</f>
        <v>0</v>
      </c>
      <c r="AL20" s="74">
        <f>R20*'30雇用誘発係数'!$D17</f>
        <v>0</v>
      </c>
      <c r="AM20" s="74">
        <f ca="1">AA20*'30雇用誘発係数'!$D17</f>
        <v>0</v>
      </c>
      <c r="AN20" s="77">
        <f t="shared" ca="1" si="21"/>
        <v>0</v>
      </c>
      <c r="AO20" s="25" t="s">
        <v>116</v>
      </c>
    </row>
    <row r="21" spans="1:41" x14ac:dyDescent="0.2">
      <c r="A21" s="34" t="s">
        <v>273</v>
      </c>
      <c r="B21" s="35" t="s">
        <v>387</v>
      </c>
      <c r="C21" s="309"/>
      <c r="D21" s="280">
        <v>0.25095081432716337</v>
      </c>
      <c r="E21" s="280">
        <v>3.6210865441924166E-2</v>
      </c>
      <c r="F21" s="281">
        <f t="shared" si="12"/>
        <v>0</v>
      </c>
      <c r="G21" s="281">
        <f t="shared" si="13"/>
        <v>0</v>
      </c>
      <c r="H21" s="299">
        <f t="shared" si="2"/>
        <v>0</v>
      </c>
      <c r="I21" s="295">
        <f>1-(-'11取引基本表'!CQ19/('11取引基本表'!BW19-'11取引基本表'!BU19))</f>
        <v>0.13082531734528047</v>
      </c>
      <c r="J21" s="72">
        <f t="shared" si="14"/>
        <v>0</v>
      </c>
      <c r="K21" s="73">
        <v>0.1388599493972317</v>
      </c>
      <c r="L21" s="72">
        <f t="shared" si="3"/>
        <v>0</v>
      </c>
      <c r="M21" s="73">
        <v>5.4918886739098081E-2</v>
      </c>
      <c r="N21" s="74">
        <f t="shared" si="4"/>
        <v>0</v>
      </c>
      <c r="O21" s="75">
        <v>0</v>
      </c>
      <c r="P21" s="76">
        <f>1-(-'11取引基本表'!CQ19/('11取引基本表'!BW19-'11取引基本表'!BU19))</f>
        <v>0.13082531734528047</v>
      </c>
      <c r="Q21" s="74">
        <f t="shared" si="15"/>
        <v>0</v>
      </c>
      <c r="R21" s="74">
        <v>0</v>
      </c>
      <c r="S21" s="72">
        <f t="shared" si="5"/>
        <v>0</v>
      </c>
      <c r="T21" s="77">
        <f t="shared" si="6"/>
        <v>0</v>
      </c>
      <c r="U21" s="78"/>
      <c r="V21" s="74">
        <f t="shared" ca="1" si="16"/>
        <v>0</v>
      </c>
      <c r="W21" s="73">
        <f>'11取引基本表'!BP19/'11取引基本表'!$BP$69</f>
        <v>1.872577153837628E-2</v>
      </c>
      <c r="X21" s="74">
        <f t="shared" ca="1" si="17"/>
        <v>0</v>
      </c>
      <c r="Y21" s="76">
        <f t="shared" si="18"/>
        <v>0.13082531734528047</v>
      </c>
      <c r="Z21" s="74">
        <f t="shared" ca="1" si="19"/>
        <v>0</v>
      </c>
      <c r="AA21" s="74">
        <f ca="1"/>
        <v>0</v>
      </c>
      <c r="AB21" s="74">
        <f t="shared" ca="1" si="7"/>
        <v>0</v>
      </c>
      <c r="AC21" s="77">
        <f t="shared" ca="1" si="8"/>
        <v>0</v>
      </c>
      <c r="AD21" s="75">
        <f t="shared" ca="1" si="9"/>
        <v>0</v>
      </c>
      <c r="AE21" s="74">
        <f t="shared" ca="1" si="10"/>
        <v>0</v>
      </c>
      <c r="AF21" s="77">
        <f t="shared" ca="1" si="11"/>
        <v>0</v>
      </c>
      <c r="AG21" s="75">
        <f>J21*'20就業誘発係数'!$D18</f>
        <v>0</v>
      </c>
      <c r="AH21" s="74">
        <f>R21*'20就業誘発係数'!$D18</f>
        <v>0</v>
      </c>
      <c r="AI21" s="74">
        <f ca="1">AA21*'20就業誘発係数'!$D18</f>
        <v>0</v>
      </c>
      <c r="AJ21" s="77">
        <f t="shared" ca="1" si="20"/>
        <v>0</v>
      </c>
      <c r="AK21" s="75">
        <f>J21*'30雇用誘発係数'!$D18</f>
        <v>0</v>
      </c>
      <c r="AL21" s="74">
        <f>R21*'30雇用誘発係数'!$D18</f>
        <v>0</v>
      </c>
      <c r="AM21" s="74">
        <f ca="1">AA21*'30雇用誘発係数'!$D18</f>
        <v>0</v>
      </c>
      <c r="AN21" s="77">
        <f t="shared" ca="1" si="21"/>
        <v>0</v>
      </c>
      <c r="AO21" s="25" t="s">
        <v>116</v>
      </c>
    </row>
    <row r="22" spans="1:41" x14ac:dyDescent="0.2">
      <c r="A22" s="36" t="s">
        <v>274</v>
      </c>
      <c r="B22" s="37" t="s">
        <v>12</v>
      </c>
      <c r="C22" s="310"/>
      <c r="D22" s="282">
        <v>0.20051045642456536</v>
      </c>
      <c r="E22" s="282">
        <v>1.6375666066312675E-2</v>
      </c>
      <c r="F22" s="283">
        <f t="shared" si="12"/>
        <v>0</v>
      </c>
      <c r="G22" s="283">
        <f t="shared" si="13"/>
        <v>0</v>
      </c>
      <c r="H22" s="300">
        <f t="shared" si="2"/>
        <v>0</v>
      </c>
      <c r="I22" s="296">
        <f>1-(-'11取引基本表'!CQ20/('11取引基本表'!BW20-'11取引基本表'!BU20))</f>
        <v>6.3636363636363602E-2</v>
      </c>
      <c r="J22" s="79">
        <f t="shared" si="14"/>
        <v>0</v>
      </c>
      <c r="K22" s="80">
        <v>0.36263736263736263</v>
      </c>
      <c r="L22" s="79">
        <f t="shared" si="3"/>
        <v>0</v>
      </c>
      <c r="M22" s="80">
        <v>0.30769230769230771</v>
      </c>
      <c r="N22" s="81">
        <f t="shared" si="4"/>
        <v>0</v>
      </c>
      <c r="O22" s="82">
        <v>0</v>
      </c>
      <c r="P22" s="83">
        <f>1-(-'11取引基本表'!CQ20/('11取引基本表'!BW20-'11取引基本表'!BU20))</f>
        <v>6.3636363636363602E-2</v>
      </c>
      <c r="Q22" s="81">
        <f t="shared" si="15"/>
        <v>0</v>
      </c>
      <c r="R22" s="81">
        <v>0</v>
      </c>
      <c r="S22" s="79">
        <f t="shared" si="5"/>
        <v>0</v>
      </c>
      <c r="T22" s="84">
        <f t="shared" si="6"/>
        <v>0</v>
      </c>
      <c r="U22" s="85"/>
      <c r="V22" s="81">
        <f t="shared" ca="1" si="16"/>
        <v>0</v>
      </c>
      <c r="W22" s="80">
        <f>'11取引基本表'!BP20/'11取引基本表'!$BP$69</f>
        <v>2.6840762170816744E-4</v>
      </c>
      <c r="X22" s="81">
        <f t="shared" ca="1" si="17"/>
        <v>0</v>
      </c>
      <c r="Y22" s="83">
        <f t="shared" si="18"/>
        <v>6.3636363636363602E-2</v>
      </c>
      <c r="Z22" s="81">
        <f t="shared" ca="1" si="19"/>
        <v>0</v>
      </c>
      <c r="AA22" s="81">
        <f ca="1"/>
        <v>0</v>
      </c>
      <c r="AB22" s="81">
        <f t="shared" ca="1" si="7"/>
        <v>0</v>
      </c>
      <c r="AC22" s="84">
        <f t="shared" ca="1" si="8"/>
        <v>0</v>
      </c>
      <c r="AD22" s="82">
        <f t="shared" ca="1" si="9"/>
        <v>0</v>
      </c>
      <c r="AE22" s="81">
        <f t="shared" ca="1" si="10"/>
        <v>0</v>
      </c>
      <c r="AF22" s="84">
        <f t="shared" ca="1" si="11"/>
        <v>0</v>
      </c>
      <c r="AG22" s="82">
        <f>J22*'20就業誘発係数'!$D19</f>
        <v>0</v>
      </c>
      <c r="AH22" s="81">
        <f>R22*'20就業誘発係数'!$D19</f>
        <v>0</v>
      </c>
      <c r="AI22" s="81">
        <f ca="1">AA22*'20就業誘発係数'!$D19</f>
        <v>0</v>
      </c>
      <c r="AJ22" s="84">
        <f t="shared" ca="1" si="20"/>
        <v>0</v>
      </c>
      <c r="AK22" s="82">
        <f>J22*'30雇用誘発係数'!$D19</f>
        <v>0</v>
      </c>
      <c r="AL22" s="81">
        <f>R22*'30雇用誘発係数'!$D19</f>
        <v>0</v>
      </c>
      <c r="AM22" s="81">
        <f ca="1">AA22*'30雇用誘発係数'!$D19</f>
        <v>0</v>
      </c>
      <c r="AN22" s="84">
        <f t="shared" ca="1" si="21"/>
        <v>0</v>
      </c>
      <c r="AO22" s="25" t="s">
        <v>116</v>
      </c>
    </row>
    <row r="23" spans="1:41" x14ac:dyDescent="0.2">
      <c r="A23" s="38" t="s">
        <v>275</v>
      </c>
      <c r="B23" s="39" t="s">
        <v>13</v>
      </c>
      <c r="C23" s="311"/>
      <c r="D23" s="284">
        <v>0.52244873769219824</v>
      </c>
      <c r="E23" s="284">
        <v>2.3291967949728383E-2</v>
      </c>
      <c r="F23" s="285">
        <f t="shared" si="12"/>
        <v>0</v>
      </c>
      <c r="G23" s="285">
        <f t="shared" si="13"/>
        <v>0</v>
      </c>
      <c r="H23" s="301">
        <f t="shared" si="2"/>
        <v>0</v>
      </c>
      <c r="I23" s="297">
        <f>1-(-'11取引基本表'!CQ21/('11取引基本表'!BW21-'11取引基本表'!BU21))</f>
        <v>1.821458454013003E-2</v>
      </c>
      <c r="J23" s="86">
        <f t="shared" si="14"/>
        <v>0</v>
      </c>
      <c r="K23" s="87">
        <v>0.38792221084953937</v>
      </c>
      <c r="L23" s="86">
        <f t="shared" si="3"/>
        <v>0</v>
      </c>
      <c r="M23" s="87">
        <v>0.34186284544524054</v>
      </c>
      <c r="N23" s="88">
        <f t="shared" si="4"/>
        <v>0</v>
      </c>
      <c r="O23" s="89">
        <v>0</v>
      </c>
      <c r="P23" s="90">
        <f>1-(-'11取引基本表'!CQ21/('11取引基本表'!BW21-'11取引基本表'!BU21))</f>
        <v>1.821458454013003E-2</v>
      </c>
      <c r="Q23" s="88">
        <f t="shared" si="15"/>
        <v>0</v>
      </c>
      <c r="R23" s="88">
        <v>0</v>
      </c>
      <c r="S23" s="86">
        <f t="shared" si="5"/>
        <v>0</v>
      </c>
      <c r="T23" s="91">
        <f t="shared" si="6"/>
        <v>0</v>
      </c>
      <c r="U23" s="92"/>
      <c r="V23" s="88">
        <f t="shared" ca="1" si="16"/>
        <v>0</v>
      </c>
      <c r="W23" s="87">
        <f>'11取引基本表'!BP21/'11取引基本表'!$BP$69</f>
        <v>1.4280353763916134E-2</v>
      </c>
      <c r="X23" s="88">
        <f t="shared" ca="1" si="17"/>
        <v>0</v>
      </c>
      <c r="Y23" s="90">
        <f t="shared" si="18"/>
        <v>1.821458454013003E-2</v>
      </c>
      <c r="Z23" s="88">
        <f t="shared" ca="1" si="19"/>
        <v>0</v>
      </c>
      <c r="AA23" s="88">
        <f ca="1"/>
        <v>0</v>
      </c>
      <c r="AB23" s="88">
        <f t="shared" ca="1" si="7"/>
        <v>0</v>
      </c>
      <c r="AC23" s="91">
        <f t="shared" ca="1" si="8"/>
        <v>0</v>
      </c>
      <c r="AD23" s="89">
        <f t="shared" ca="1" si="9"/>
        <v>0</v>
      </c>
      <c r="AE23" s="88">
        <f t="shared" ca="1" si="10"/>
        <v>0</v>
      </c>
      <c r="AF23" s="91">
        <f t="shared" ca="1" si="11"/>
        <v>0</v>
      </c>
      <c r="AG23" s="89">
        <f>J23*'20就業誘発係数'!$D20</f>
        <v>0</v>
      </c>
      <c r="AH23" s="88">
        <f>R23*'20就業誘発係数'!$D20</f>
        <v>0</v>
      </c>
      <c r="AI23" s="88">
        <f ca="1">AA23*'20就業誘発係数'!$D20</f>
        <v>0</v>
      </c>
      <c r="AJ23" s="91">
        <f t="shared" ca="1" si="20"/>
        <v>0</v>
      </c>
      <c r="AK23" s="89">
        <f>J23*'30雇用誘発係数'!$D20</f>
        <v>0</v>
      </c>
      <c r="AL23" s="88">
        <f>R23*'30雇用誘発係数'!$D20</f>
        <v>0</v>
      </c>
      <c r="AM23" s="88">
        <f ca="1">AA23*'30雇用誘発係数'!$D20</f>
        <v>0</v>
      </c>
      <c r="AN23" s="91">
        <f t="shared" ca="1" si="21"/>
        <v>0</v>
      </c>
      <c r="AO23" s="25" t="s">
        <v>116</v>
      </c>
    </row>
    <row r="24" spans="1:41" x14ac:dyDescent="0.2">
      <c r="A24" s="34" t="s">
        <v>276</v>
      </c>
      <c r="B24" s="35" t="s">
        <v>388</v>
      </c>
      <c r="C24" s="309"/>
      <c r="D24" s="280">
        <v>0.17950407948410835</v>
      </c>
      <c r="E24" s="280">
        <v>6.726755648626763E-2</v>
      </c>
      <c r="F24" s="281">
        <f t="shared" si="12"/>
        <v>0</v>
      </c>
      <c r="G24" s="281">
        <f t="shared" si="13"/>
        <v>0</v>
      </c>
      <c r="H24" s="299">
        <f t="shared" si="2"/>
        <v>0</v>
      </c>
      <c r="I24" s="295">
        <f>1-(-'11取引基本表'!CQ22/('11取引基本表'!BW22-'11取引基本表'!BU22))</f>
        <v>0.74551638837353118</v>
      </c>
      <c r="J24" s="72">
        <f t="shared" si="14"/>
        <v>0</v>
      </c>
      <c r="K24" s="73">
        <v>0.31791516245487361</v>
      </c>
      <c r="L24" s="72">
        <f t="shared" si="3"/>
        <v>0</v>
      </c>
      <c r="M24" s="73">
        <v>0.17005114320096271</v>
      </c>
      <c r="N24" s="74">
        <f t="shared" si="4"/>
        <v>0</v>
      </c>
      <c r="O24" s="75">
        <v>0</v>
      </c>
      <c r="P24" s="76">
        <f>1-(-'11取引基本表'!CQ22/('11取引基本表'!BW22-'11取引基本表'!BU22))</f>
        <v>0.74551638837353118</v>
      </c>
      <c r="Q24" s="74">
        <f t="shared" si="15"/>
        <v>0</v>
      </c>
      <c r="R24" s="74">
        <v>0</v>
      </c>
      <c r="S24" s="72">
        <f t="shared" si="5"/>
        <v>0</v>
      </c>
      <c r="T24" s="77">
        <f t="shared" si="6"/>
        <v>0</v>
      </c>
      <c r="U24" s="78"/>
      <c r="V24" s="74">
        <f t="shared" ca="1" si="16"/>
        <v>0</v>
      </c>
      <c r="W24" s="73">
        <f>'11取引基本表'!BP22/'11取引基本表'!$BP$69</f>
        <v>1.4822510452540592E-4</v>
      </c>
      <c r="X24" s="74">
        <f t="shared" ca="1" si="17"/>
        <v>0</v>
      </c>
      <c r="Y24" s="76">
        <f t="shared" si="18"/>
        <v>0.74551638837353118</v>
      </c>
      <c r="Z24" s="74">
        <f t="shared" ca="1" si="19"/>
        <v>0</v>
      </c>
      <c r="AA24" s="74">
        <f ca="1"/>
        <v>0</v>
      </c>
      <c r="AB24" s="74">
        <f t="shared" ca="1" si="7"/>
        <v>0</v>
      </c>
      <c r="AC24" s="77">
        <f t="shared" ca="1" si="8"/>
        <v>0</v>
      </c>
      <c r="AD24" s="75">
        <f t="shared" ca="1" si="9"/>
        <v>0</v>
      </c>
      <c r="AE24" s="74">
        <f t="shared" ca="1" si="10"/>
        <v>0</v>
      </c>
      <c r="AF24" s="77">
        <f t="shared" ca="1" si="11"/>
        <v>0</v>
      </c>
      <c r="AG24" s="75">
        <f>J24*'20就業誘発係数'!$D21</f>
        <v>0</v>
      </c>
      <c r="AH24" s="74">
        <f>R24*'20就業誘発係数'!$D21</f>
        <v>0</v>
      </c>
      <c r="AI24" s="74">
        <f ca="1">AA24*'20就業誘発係数'!$D21</f>
        <v>0</v>
      </c>
      <c r="AJ24" s="77">
        <f t="shared" ca="1" si="20"/>
        <v>0</v>
      </c>
      <c r="AK24" s="75">
        <f>J24*'30雇用誘発係数'!$D21</f>
        <v>0</v>
      </c>
      <c r="AL24" s="74">
        <f>R24*'30雇用誘発係数'!$D21</f>
        <v>0</v>
      </c>
      <c r="AM24" s="74">
        <f ca="1">AA24*'30雇用誘発係数'!$D21</f>
        <v>0</v>
      </c>
      <c r="AN24" s="77">
        <f t="shared" ca="1" si="21"/>
        <v>0</v>
      </c>
      <c r="AO24" s="25" t="s">
        <v>116</v>
      </c>
    </row>
    <row r="25" spans="1:41" x14ac:dyDescent="0.2">
      <c r="A25" s="34" t="s">
        <v>277</v>
      </c>
      <c r="B25" s="35" t="s">
        <v>14</v>
      </c>
      <c r="C25" s="309"/>
      <c r="D25" s="280">
        <v>0.45018683504824614</v>
      </c>
      <c r="E25" s="280">
        <v>1.9878487966946107E-2</v>
      </c>
      <c r="F25" s="281">
        <f t="shared" si="12"/>
        <v>0</v>
      </c>
      <c r="G25" s="281">
        <f t="shared" si="13"/>
        <v>0</v>
      </c>
      <c r="H25" s="299">
        <f t="shared" si="2"/>
        <v>0</v>
      </c>
      <c r="I25" s="295">
        <f>1-(-'11取引基本表'!CQ23/('11取引基本表'!BW23-'11取引基本表'!BU23))</f>
        <v>0.20169696969696971</v>
      </c>
      <c r="J25" s="72">
        <f t="shared" si="14"/>
        <v>0</v>
      </c>
      <c r="K25" s="73">
        <v>0.37593283582089548</v>
      </c>
      <c r="L25" s="72">
        <f t="shared" si="3"/>
        <v>0</v>
      </c>
      <c r="M25" s="73">
        <v>0.32742537313432835</v>
      </c>
      <c r="N25" s="74">
        <f t="shared" si="4"/>
        <v>0</v>
      </c>
      <c r="O25" s="75">
        <v>0</v>
      </c>
      <c r="P25" s="76">
        <f>1-(-'11取引基本表'!CQ23/('11取引基本表'!BW23-'11取引基本表'!BU23))</f>
        <v>0.20169696969696971</v>
      </c>
      <c r="Q25" s="74">
        <f t="shared" si="15"/>
        <v>0</v>
      </c>
      <c r="R25" s="74">
        <v>0</v>
      </c>
      <c r="S25" s="72">
        <f t="shared" si="5"/>
        <v>0</v>
      </c>
      <c r="T25" s="77">
        <f t="shared" si="6"/>
        <v>0</v>
      </c>
      <c r="U25" s="78"/>
      <c r="V25" s="74">
        <f t="shared" ca="1" si="16"/>
        <v>0</v>
      </c>
      <c r="W25" s="73">
        <f>'11取引基本表'!BP23/'11取引基本表'!$BP$69</f>
        <v>5.675285533630407E-4</v>
      </c>
      <c r="X25" s="74">
        <f t="shared" ca="1" si="17"/>
        <v>0</v>
      </c>
      <c r="Y25" s="76">
        <f t="shared" si="18"/>
        <v>0.20169696969696971</v>
      </c>
      <c r="Z25" s="74">
        <f t="shared" ca="1" si="19"/>
        <v>0</v>
      </c>
      <c r="AA25" s="74">
        <f ca="1"/>
        <v>0</v>
      </c>
      <c r="AB25" s="74">
        <f t="shared" ca="1" si="7"/>
        <v>0</v>
      </c>
      <c r="AC25" s="77">
        <f t="shared" ca="1" si="8"/>
        <v>0</v>
      </c>
      <c r="AD25" s="75">
        <f t="shared" ca="1" si="9"/>
        <v>0</v>
      </c>
      <c r="AE25" s="74">
        <f t="shared" ca="1" si="10"/>
        <v>0</v>
      </c>
      <c r="AF25" s="77">
        <f t="shared" ca="1" si="11"/>
        <v>0</v>
      </c>
      <c r="AG25" s="75">
        <f>J25*'20就業誘発係数'!$D22</f>
        <v>0</v>
      </c>
      <c r="AH25" s="74">
        <f>R25*'20就業誘発係数'!$D22</f>
        <v>0</v>
      </c>
      <c r="AI25" s="74">
        <f ca="1">AA25*'20就業誘発係数'!$D22</f>
        <v>0</v>
      </c>
      <c r="AJ25" s="77">
        <f t="shared" ca="1" si="20"/>
        <v>0</v>
      </c>
      <c r="AK25" s="75">
        <f>J25*'30雇用誘発係数'!$D22</f>
        <v>0</v>
      </c>
      <c r="AL25" s="74">
        <f>R25*'30雇用誘発係数'!$D22</f>
        <v>0</v>
      </c>
      <c r="AM25" s="74">
        <f ca="1">AA25*'30雇用誘発係数'!$D22</f>
        <v>0</v>
      </c>
      <c r="AN25" s="77">
        <f t="shared" ca="1" si="21"/>
        <v>0</v>
      </c>
      <c r="AO25" s="25" t="s">
        <v>116</v>
      </c>
    </row>
    <row r="26" spans="1:41" x14ac:dyDescent="0.2">
      <c r="A26" s="34" t="s">
        <v>278</v>
      </c>
      <c r="B26" s="35" t="s">
        <v>389</v>
      </c>
      <c r="C26" s="309"/>
      <c r="D26" s="280">
        <v>0.23722920663095387</v>
      </c>
      <c r="E26" s="280">
        <v>6.0490154730940694E-2</v>
      </c>
      <c r="F26" s="281">
        <f t="shared" si="12"/>
        <v>0</v>
      </c>
      <c r="G26" s="281">
        <f t="shared" si="13"/>
        <v>0</v>
      </c>
      <c r="H26" s="299">
        <f t="shared" si="2"/>
        <v>0</v>
      </c>
      <c r="I26" s="295">
        <f>1-(-'11取引基本表'!CQ24/('11取引基本表'!BW24-'11取引基本表'!BU24))</f>
        <v>0.34528344163118974</v>
      </c>
      <c r="J26" s="72">
        <f t="shared" si="14"/>
        <v>0</v>
      </c>
      <c r="K26" s="73">
        <v>0.27572370306678129</v>
      </c>
      <c r="L26" s="72">
        <f t="shared" si="3"/>
        <v>0</v>
      </c>
      <c r="M26" s="73">
        <v>9.587274290627687E-2</v>
      </c>
      <c r="N26" s="74">
        <f t="shared" si="4"/>
        <v>0</v>
      </c>
      <c r="O26" s="75">
        <v>0</v>
      </c>
      <c r="P26" s="76">
        <f>1-(-'11取引基本表'!CQ24/('11取引基本表'!BW24-'11取引基本表'!BU24))</f>
        <v>0.34528344163118974</v>
      </c>
      <c r="Q26" s="74">
        <f t="shared" si="15"/>
        <v>0</v>
      </c>
      <c r="R26" s="74">
        <v>0</v>
      </c>
      <c r="S26" s="72">
        <f t="shared" si="5"/>
        <v>0</v>
      </c>
      <c r="T26" s="77">
        <f t="shared" si="6"/>
        <v>0</v>
      </c>
      <c r="U26" s="78"/>
      <c r="V26" s="74">
        <f t="shared" ca="1" si="16"/>
        <v>0</v>
      </c>
      <c r="W26" s="73">
        <f>'11取引基本表'!BP24/'11取引基本表'!$BP$69</f>
        <v>-3.739011645685915E-4</v>
      </c>
      <c r="X26" s="74">
        <f t="shared" ca="1" si="17"/>
        <v>0</v>
      </c>
      <c r="Y26" s="76">
        <f t="shared" si="18"/>
        <v>0.34528344163118974</v>
      </c>
      <c r="Z26" s="74">
        <f t="shared" ca="1" si="19"/>
        <v>0</v>
      </c>
      <c r="AA26" s="74">
        <f ca="1"/>
        <v>0</v>
      </c>
      <c r="AB26" s="74">
        <f t="shared" ca="1" si="7"/>
        <v>0</v>
      </c>
      <c r="AC26" s="77">
        <f t="shared" ca="1" si="8"/>
        <v>0</v>
      </c>
      <c r="AD26" s="75">
        <f t="shared" ca="1" si="9"/>
        <v>0</v>
      </c>
      <c r="AE26" s="74">
        <f t="shared" ca="1" si="10"/>
        <v>0</v>
      </c>
      <c r="AF26" s="77">
        <f t="shared" ca="1" si="11"/>
        <v>0</v>
      </c>
      <c r="AG26" s="75">
        <f>J26*'20就業誘発係数'!$D23</f>
        <v>0</v>
      </c>
      <c r="AH26" s="74">
        <f>R26*'20就業誘発係数'!$D23</f>
        <v>0</v>
      </c>
      <c r="AI26" s="74">
        <f ca="1">AA26*'20就業誘発係数'!$D23</f>
        <v>0</v>
      </c>
      <c r="AJ26" s="77">
        <f t="shared" ca="1" si="20"/>
        <v>0</v>
      </c>
      <c r="AK26" s="75">
        <f>J26*'30雇用誘発係数'!$D23</f>
        <v>0</v>
      </c>
      <c r="AL26" s="74">
        <f>R26*'30雇用誘発係数'!$D23</f>
        <v>0</v>
      </c>
      <c r="AM26" s="74">
        <f ca="1">AA26*'30雇用誘発係数'!$D23</f>
        <v>0</v>
      </c>
      <c r="AN26" s="77">
        <f t="shared" ca="1" si="21"/>
        <v>0</v>
      </c>
      <c r="AO26" s="25" t="s">
        <v>116</v>
      </c>
    </row>
    <row r="27" spans="1:41" x14ac:dyDescent="0.2">
      <c r="A27" s="36" t="s">
        <v>279</v>
      </c>
      <c r="B27" s="37" t="s">
        <v>15</v>
      </c>
      <c r="C27" s="310"/>
      <c r="D27" s="282">
        <v>0.20187058496742114</v>
      </c>
      <c r="E27" s="282">
        <v>6.7886657456106114E-2</v>
      </c>
      <c r="F27" s="283">
        <f t="shared" si="12"/>
        <v>0</v>
      </c>
      <c r="G27" s="283">
        <f t="shared" si="13"/>
        <v>0</v>
      </c>
      <c r="H27" s="300">
        <f t="shared" si="2"/>
        <v>0</v>
      </c>
      <c r="I27" s="296">
        <f>1-(-'11取引基本表'!CQ25/('11取引基本表'!BW25-'11取引基本表'!BU25))</f>
        <v>7.4575930944494662E-2</v>
      </c>
      <c r="J27" s="79">
        <f t="shared" si="14"/>
        <v>0</v>
      </c>
      <c r="K27" s="80">
        <v>0.36720321931589534</v>
      </c>
      <c r="L27" s="79">
        <f t="shared" si="3"/>
        <v>0</v>
      </c>
      <c r="M27" s="80">
        <v>0.23138832997987926</v>
      </c>
      <c r="N27" s="81">
        <f t="shared" si="4"/>
        <v>0</v>
      </c>
      <c r="O27" s="82">
        <v>0</v>
      </c>
      <c r="P27" s="83">
        <f>1-(-'11取引基本表'!CQ25/('11取引基本表'!BW25-'11取引基本表'!BU25))</f>
        <v>7.4575930944494662E-2</v>
      </c>
      <c r="Q27" s="81">
        <f t="shared" si="15"/>
        <v>0</v>
      </c>
      <c r="R27" s="81">
        <v>0</v>
      </c>
      <c r="S27" s="79">
        <f t="shared" si="5"/>
        <v>0</v>
      </c>
      <c r="T27" s="84">
        <f t="shared" si="6"/>
        <v>0</v>
      </c>
      <c r="U27" s="85"/>
      <c r="V27" s="81">
        <f t="shared" ca="1" si="16"/>
        <v>0</v>
      </c>
      <c r="W27" s="80">
        <f>'11取引基本表'!BP25/'11取引基本表'!$BP$69</f>
        <v>8.973627949646196E-4</v>
      </c>
      <c r="X27" s="81">
        <f t="shared" ca="1" si="17"/>
        <v>0</v>
      </c>
      <c r="Y27" s="83">
        <f t="shared" si="18"/>
        <v>7.4575930944494662E-2</v>
      </c>
      <c r="Z27" s="81">
        <f t="shared" ca="1" si="19"/>
        <v>0</v>
      </c>
      <c r="AA27" s="81">
        <f ca="1"/>
        <v>0</v>
      </c>
      <c r="AB27" s="81">
        <f t="shared" ca="1" si="7"/>
        <v>0</v>
      </c>
      <c r="AC27" s="84">
        <f t="shared" ca="1" si="8"/>
        <v>0</v>
      </c>
      <c r="AD27" s="82">
        <f t="shared" ca="1" si="9"/>
        <v>0</v>
      </c>
      <c r="AE27" s="81">
        <f t="shared" ca="1" si="10"/>
        <v>0</v>
      </c>
      <c r="AF27" s="84">
        <f t="shared" ca="1" si="11"/>
        <v>0</v>
      </c>
      <c r="AG27" s="82">
        <f>J27*'20就業誘発係数'!$D24</f>
        <v>0</v>
      </c>
      <c r="AH27" s="81">
        <f>R27*'20就業誘発係数'!$D24</f>
        <v>0</v>
      </c>
      <c r="AI27" s="81">
        <f ca="1">AA27*'20就業誘発係数'!$D24</f>
        <v>0</v>
      </c>
      <c r="AJ27" s="84">
        <f t="shared" ca="1" si="20"/>
        <v>0</v>
      </c>
      <c r="AK27" s="82">
        <f>J27*'30雇用誘発係数'!$D24</f>
        <v>0</v>
      </c>
      <c r="AL27" s="81">
        <f>R27*'30雇用誘発係数'!$D24</f>
        <v>0</v>
      </c>
      <c r="AM27" s="81">
        <f ca="1">AA27*'30雇用誘発係数'!$D24</f>
        <v>0</v>
      </c>
      <c r="AN27" s="84">
        <f t="shared" ca="1" si="21"/>
        <v>0</v>
      </c>
      <c r="AO27" s="25" t="s">
        <v>116</v>
      </c>
    </row>
    <row r="28" spans="1:41" x14ac:dyDescent="0.2">
      <c r="A28" s="38" t="s">
        <v>280</v>
      </c>
      <c r="B28" s="39" t="s">
        <v>16</v>
      </c>
      <c r="C28" s="311"/>
      <c r="D28" s="284">
        <v>6.4818458536360424E-2</v>
      </c>
      <c r="E28" s="284">
        <v>3.2431761149482263E-2</v>
      </c>
      <c r="F28" s="285">
        <f t="shared" si="12"/>
        <v>0</v>
      </c>
      <c r="G28" s="285">
        <f t="shared" si="13"/>
        <v>0</v>
      </c>
      <c r="H28" s="301">
        <f t="shared" si="2"/>
        <v>0</v>
      </c>
      <c r="I28" s="297">
        <f>1-(-'11取引基本表'!CQ26/('11取引基本表'!BW26-'11取引基本表'!BU26))</f>
        <v>0.38611463499019716</v>
      </c>
      <c r="J28" s="86">
        <f t="shared" si="14"/>
        <v>0</v>
      </c>
      <c r="K28" s="87">
        <v>0.53657374314986894</v>
      </c>
      <c r="L28" s="86">
        <f t="shared" si="3"/>
        <v>0</v>
      </c>
      <c r="M28" s="87">
        <v>0.30569454372170596</v>
      </c>
      <c r="N28" s="88">
        <f t="shared" si="4"/>
        <v>0</v>
      </c>
      <c r="O28" s="89">
        <v>0</v>
      </c>
      <c r="P28" s="90">
        <f>1-(-'11取引基本表'!CQ26/('11取引基本表'!BW26-'11取引基本表'!BU26))</f>
        <v>0.38611463499019716</v>
      </c>
      <c r="Q28" s="88">
        <f t="shared" si="15"/>
        <v>0</v>
      </c>
      <c r="R28" s="88">
        <v>0</v>
      </c>
      <c r="S28" s="86">
        <f t="shared" si="5"/>
        <v>0</v>
      </c>
      <c r="T28" s="91">
        <f t="shared" si="6"/>
        <v>0</v>
      </c>
      <c r="U28" s="92"/>
      <c r="V28" s="88">
        <f t="shared" ca="1" si="16"/>
        <v>0</v>
      </c>
      <c r="W28" s="87">
        <f>'11取引基本表'!BP26/'11取引基本表'!$BP$69</f>
        <v>2.0431027921069463E-4</v>
      </c>
      <c r="X28" s="88">
        <f t="shared" ca="1" si="17"/>
        <v>0</v>
      </c>
      <c r="Y28" s="90">
        <f t="shared" si="18"/>
        <v>0.38611463499019716</v>
      </c>
      <c r="Z28" s="88">
        <f t="shared" ca="1" si="19"/>
        <v>0</v>
      </c>
      <c r="AA28" s="88">
        <f ca="1"/>
        <v>0</v>
      </c>
      <c r="AB28" s="88">
        <f t="shared" ca="1" si="7"/>
        <v>0</v>
      </c>
      <c r="AC28" s="91">
        <f t="shared" ca="1" si="8"/>
        <v>0</v>
      </c>
      <c r="AD28" s="89">
        <f t="shared" ca="1" si="9"/>
        <v>0</v>
      </c>
      <c r="AE28" s="88">
        <f t="shared" ca="1" si="10"/>
        <v>0</v>
      </c>
      <c r="AF28" s="91">
        <f t="shared" ca="1" si="11"/>
        <v>0</v>
      </c>
      <c r="AG28" s="89">
        <f>J28*'20就業誘発係数'!$D25</f>
        <v>0</v>
      </c>
      <c r="AH28" s="88">
        <f>R28*'20就業誘発係数'!$D25</f>
        <v>0</v>
      </c>
      <c r="AI28" s="88">
        <f ca="1">AA28*'20就業誘発係数'!$D25</f>
        <v>0</v>
      </c>
      <c r="AJ28" s="91">
        <f t="shared" ca="1" si="20"/>
        <v>0</v>
      </c>
      <c r="AK28" s="89">
        <f>J28*'30雇用誘発係数'!$D25</f>
        <v>0</v>
      </c>
      <c r="AL28" s="88">
        <f>R28*'30雇用誘発係数'!$D25</f>
        <v>0</v>
      </c>
      <c r="AM28" s="88">
        <f ca="1">AA28*'30雇用誘発係数'!$D25</f>
        <v>0</v>
      </c>
      <c r="AN28" s="91">
        <f t="shared" ca="1" si="21"/>
        <v>0</v>
      </c>
      <c r="AO28" s="25" t="s">
        <v>116</v>
      </c>
    </row>
    <row r="29" spans="1:41" x14ac:dyDescent="0.2">
      <c r="A29" s="34" t="s">
        <v>281</v>
      </c>
      <c r="B29" s="35" t="s">
        <v>17</v>
      </c>
      <c r="C29" s="309"/>
      <c r="D29" s="280">
        <v>0.17312641912423613</v>
      </c>
      <c r="E29" s="280">
        <v>5.1320922523396602E-2</v>
      </c>
      <c r="F29" s="281">
        <f t="shared" si="12"/>
        <v>0</v>
      </c>
      <c r="G29" s="281">
        <f t="shared" si="13"/>
        <v>0</v>
      </c>
      <c r="H29" s="299">
        <f t="shared" si="2"/>
        <v>0</v>
      </c>
      <c r="I29" s="295">
        <f>1-(-'11取引基本表'!CQ27/('11取引基本表'!BW27-'11取引基本表'!BU27))</f>
        <v>6.4125969876768552E-2</v>
      </c>
      <c r="J29" s="72">
        <f t="shared" si="14"/>
        <v>0</v>
      </c>
      <c r="K29" s="73">
        <v>0.34015069967707212</v>
      </c>
      <c r="L29" s="72">
        <f t="shared" si="3"/>
        <v>0</v>
      </c>
      <c r="M29" s="73">
        <v>9.0778614998205956E-2</v>
      </c>
      <c r="N29" s="74">
        <f t="shared" si="4"/>
        <v>0</v>
      </c>
      <c r="O29" s="75">
        <v>0</v>
      </c>
      <c r="P29" s="76">
        <f>1-(-'11取引基本表'!CQ27/('11取引基本表'!BW27-'11取引基本表'!BU27))</f>
        <v>6.4125969876768552E-2</v>
      </c>
      <c r="Q29" s="74">
        <f t="shared" si="15"/>
        <v>0</v>
      </c>
      <c r="R29" s="74">
        <v>0</v>
      </c>
      <c r="S29" s="72">
        <f t="shared" si="5"/>
        <v>0</v>
      </c>
      <c r="T29" s="77">
        <f t="shared" si="6"/>
        <v>0</v>
      </c>
      <c r="U29" s="78"/>
      <c r="V29" s="74">
        <f t="shared" ca="1" si="16"/>
        <v>0</v>
      </c>
      <c r="W29" s="73">
        <f>'11取引基本表'!BP27/'11取引基本表'!$BP$69</f>
        <v>2.5371864738582994E-5</v>
      </c>
      <c r="X29" s="74">
        <f t="shared" ca="1" si="17"/>
        <v>0</v>
      </c>
      <c r="Y29" s="76">
        <f t="shared" si="18"/>
        <v>6.4125969876768552E-2</v>
      </c>
      <c r="Z29" s="74">
        <f t="shared" ca="1" si="19"/>
        <v>0</v>
      </c>
      <c r="AA29" s="74">
        <f ca="1"/>
        <v>0</v>
      </c>
      <c r="AB29" s="74">
        <f t="shared" ca="1" si="7"/>
        <v>0</v>
      </c>
      <c r="AC29" s="77">
        <f t="shared" ca="1" si="8"/>
        <v>0</v>
      </c>
      <c r="AD29" s="75">
        <f t="shared" ca="1" si="9"/>
        <v>0</v>
      </c>
      <c r="AE29" s="74">
        <f t="shared" ca="1" si="10"/>
        <v>0</v>
      </c>
      <c r="AF29" s="77">
        <f t="shared" ca="1" si="11"/>
        <v>0</v>
      </c>
      <c r="AG29" s="75">
        <f>J29*'20就業誘発係数'!$D26</f>
        <v>0</v>
      </c>
      <c r="AH29" s="74">
        <f>R29*'20就業誘発係数'!$D26</f>
        <v>0</v>
      </c>
      <c r="AI29" s="74">
        <f ca="1">AA29*'20就業誘発係数'!$D26</f>
        <v>0</v>
      </c>
      <c r="AJ29" s="77">
        <f t="shared" ca="1" si="20"/>
        <v>0</v>
      </c>
      <c r="AK29" s="75">
        <f>J29*'30雇用誘発係数'!$D26</f>
        <v>0</v>
      </c>
      <c r="AL29" s="74">
        <f>R29*'30雇用誘発係数'!$D26</f>
        <v>0</v>
      </c>
      <c r="AM29" s="74">
        <f ca="1">AA29*'30雇用誘発係数'!$D26</f>
        <v>0</v>
      </c>
      <c r="AN29" s="77">
        <f t="shared" ca="1" si="21"/>
        <v>0</v>
      </c>
      <c r="AO29" s="25" t="s">
        <v>116</v>
      </c>
    </row>
    <row r="30" spans="1:41" x14ac:dyDescent="0.2">
      <c r="A30" s="34" t="s">
        <v>282</v>
      </c>
      <c r="B30" s="35" t="s">
        <v>285</v>
      </c>
      <c r="C30" s="309"/>
      <c r="D30" s="280">
        <v>0.11417682040050076</v>
      </c>
      <c r="E30" s="280">
        <v>2.9956731610339692E-2</v>
      </c>
      <c r="F30" s="281">
        <f t="shared" si="12"/>
        <v>0</v>
      </c>
      <c r="G30" s="281">
        <f t="shared" si="13"/>
        <v>0</v>
      </c>
      <c r="H30" s="299">
        <f t="shared" si="2"/>
        <v>0</v>
      </c>
      <c r="I30" s="295">
        <f>1-(-'11取引基本表'!CQ28/('11取引基本表'!BW28-'11取引基本表'!BU28))</f>
        <v>0.43073697790678922</v>
      </c>
      <c r="J30" s="72">
        <f t="shared" si="14"/>
        <v>0</v>
      </c>
      <c r="K30" s="73">
        <v>0.24672070744288874</v>
      </c>
      <c r="L30" s="72">
        <f t="shared" si="3"/>
        <v>0</v>
      </c>
      <c r="M30" s="73">
        <v>5.9395725865880621E-2</v>
      </c>
      <c r="N30" s="74">
        <f t="shared" si="4"/>
        <v>0</v>
      </c>
      <c r="O30" s="75">
        <v>0</v>
      </c>
      <c r="P30" s="76">
        <f>1-(-'11取引基本表'!CQ28/('11取引基本表'!BW28-'11取引基本表'!BU28))</f>
        <v>0.43073697790678922</v>
      </c>
      <c r="Q30" s="74">
        <f t="shared" si="15"/>
        <v>0</v>
      </c>
      <c r="R30" s="74">
        <v>0</v>
      </c>
      <c r="S30" s="72">
        <f t="shared" si="5"/>
        <v>0</v>
      </c>
      <c r="T30" s="77">
        <f t="shared" si="6"/>
        <v>0</v>
      </c>
      <c r="U30" s="78"/>
      <c r="V30" s="74">
        <f t="shared" ca="1" si="16"/>
        <v>0</v>
      </c>
      <c r="W30" s="73">
        <f>'11取引基本表'!BP28/'11取引基本表'!$BP$69</f>
        <v>4.9408368175135302E-5</v>
      </c>
      <c r="X30" s="74">
        <f t="shared" ca="1" si="17"/>
        <v>0</v>
      </c>
      <c r="Y30" s="76">
        <f t="shared" si="18"/>
        <v>0.43073697790678922</v>
      </c>
      <c r="Z30" s="74">
        <f t="shared" ca="1" si="19"/>
        <v>0</v>
      </c>
      <c r="AA30" s="74">
        <f ca="1"/>
        <v>0</v>
      </c>
      <c r="AB30" s="74">
        <f t="shared" ca="1" si="7"/>
        <v>0</v>
      </c>
      <c r="AC30" s="77">
        <f t="shared" ca="1" si="8"/>
        <v>0</v>
      </c>
      <c r="AD30" s="75">
        <f t="shared" ca="1" si="9"/>
        <v>0</v>
      </c>
      <c r="AE30" s="74">
        <f t="shared" ca="1" si="10"/>
        <v>0</v>
      </c>
      <c r="AF30" s="77">
        <f t="shared" ca="1" si="11"/>
        <v>0</v>
      </c>
      <c r="AG30" s="75">
        <f>J30*'20就業誘発係数'!$D27</f>
        <v>0</v>
      </c>
      <c r="AH30" s="74">
        <f>R30*'20就業誘発係数'!$D27</f>
        <v>0</v>
      </c>
      <c r="AI30" s="74">
        <f ca="1">AA30*'20就業誘発係数'!$D27</f>
        <v>0</v>
      </c>
      <c r="AJ30" s="77">
        <f t="shared" ca="1" si="20"/>
        <v>0</v>
      </c>
      <c r="AK30" s="75">
        <f>J30*'30雇用誘発係数'!$D27</f>
        <v>0</v>
      </c>
      <c r="AL30" s="74">
        <f>R30*'30雇用誘発係数'!$D27</f>
        <v>0</v>
      </c>
      <c r="AM30" s="74">
        <f ca="1">AA30*'30雇用誘発係数'!$D27</f>
        <v>0</v>
      </c>
      <c r="AN30" s="77">
        <f t="shared" ca="1" si="21"/>
        <v>0</v>
      </c>
      <c r="AO30" s="25" t="s">
        <v>116</v>
      </c>
    </row>
    <row r="31" spans="1:41" x14ac:dyDescent="0.2">
      <c r="A31" s="34" t="s">
        <v>283</v>
      </c>
      <c r="B31" s="35" t="s">
        <v>288</v>
      </c>
      <c r="C31" s="309"/>
      <c r="D31" s="280">
        <v>0.29283200408246152</v>
      </c>
      <c r="E31" s="280">
        <v>2.1017464706428717E-2</v>
      </c>
      <c r="F31" s="281">
        <f t="shared" si="12"/>
        <v>0</v>
      </c>
      <c r="G31" s="281">
        <f t="shared" si="13"/>
        <v>0</v>
      </c>
      <c r="H31" s="299">
        <f t="shared" si="2"/>
        <v>0</v>
      </c>
      <c r="I31" s="295">
        <f>1-(-'11取引基本表'!CQ29/('11取引基本表'!BW29-'11取引基本表'!BU29))</f>
        <v>6.115382778547207E-2</v>
      </c>
      <c r="J31" s="72">
        <f t="shared" si="14"/>
        <v>0</v>
      </c>
      <c r="K31" s="73">
        <v>0.39541960281870586</v>
      </c>
      <c r="L31" s="72">
        <f t="shared" si="3"/>
        <v>0</v>
      </c>
      <c r="M31" s="73">
        <v>0.11627162075592569</v>
      </c>
      <c r="N31" s="74">
        <f t="shared" si="4"/>
        <v>0</v>
      </c>
      <c r="O31" s="75">
        <v>0</v>
      </c>
      <c r="P31" s="76">
        <f>1-(-'11取引基本表'!CQ29/('11取引基本表'!BW29-'11取引基本表'!BU29))</f>
        <v>6.115382778547207E-2</v>
      </c>
      <c r="Q31" s="74">
        <f t="shared" si="15"/>
        <v>0</v>
      </c>
      <c r="R31" s="74">
        <v>0</v>
      </c>
      <c r="S31" s="72">
        <f t="shared" si="5"/>
        <v>0</v>
      </c>
      <c r="T31" s="77">
        <f t="shared" si="6"/>
        <v>0</v>
      </c>
      <c r="U31" s="78"/>
      <c r="V31" s="74">
        <f t="shared" ca="1" si="16"/>
        <v>0</v>
      </c>
      <c r="W31" s="73">
        <f>'11取引基本表'!BP29/'11取引基本表'!$BP$69</f>
        <v>9.3007914686437133E-3</v>
      </c>
      <c r="X31" s="74">
        <f t="shared" ca="1" si="17"/>
        <v>0</v>
      </c>
      <c r="Y31" s="76">
        <f t="shared" si="18"/>
        <v>6.115382778547207E-2</v>
      </c>
      <c r="Z31" s="74">
        <f t="shared" ca="1" si="19"/>
        <v>0</v>
      </c>
      <c r="AA31" s="74">
        <f ca="1"/>
        <v>0</v>
      </c>
      <c r="AB31" s="74">
        <f t="shared" ca="1" si="7"/>
        <v>0</v>
      </c>
      <c r="AC31" s="77">
        <f t="shared" ca="1" si="8"/>
        <v>0</v>
      </c>
      <c r="AD31" s="75">
        <f t="shared" ca="1" si="9"/>
        <v>0</v>
      </c>
      <c r="AE31" s="74">
        <f t="shared" ca="1" si="10"/>
        <v>0</v>
      </c>
      <c r="AF31" s="77">
        <f t="shared" ca="1" si="11"/>
        <v>0</v>
      </c>
      <c r="AG31" s="75">
        <f>J31*'20就業誘発係数'!$D28</f>
        <v>0</v>
      </c>
      <c r="AH31" s="74">
        <f>R31*'20就業誘発係数'!$D28</f>
        <v>0</v>
      </c>
      <c r="AI31" s="74">
        <f ca="1">AA31*'20就業誘発係数'!$D28</f>
        <v>0</v>
      </c>
      <c r="AJ31" s="77">
        <f t="shared" ca="1" si="20"/>
        <v>0</v>
      </c>
      <c r="AK31" s="75">
        <f>J31*'30雇用誘発係数'!$D28</f>
        <v>0</v>
      </c>
      <c r="AL31" s="74">
        <f>R31*'30雇用誘発係数'!$D28</f>
        <v>0</v>
      </c>
      <c r="AM31" s="74">
        <f ca="1">AA31*'30雇用誘発係数'!$D28</f>
        <v>0</v>
      </c>
      <c r="AN31" s="77">
        <f t="shared" ca="1" si="21"/>
        <v>0</v>
      </c>
      <c r="AO31" s="25" t="s">
        <v>116</v>
      </c>
    </row>
    <row r="32" spans="1:41" x14ac:dyDescent="0.2">
      <c r="A32" s="36" t="s">
        <v>284</v>
      </c>
      <c r="B32" s="37" t="s">
        <v>390</v>
      </c>
      <c r="C32" s="310"/>
      <c r="D32" s="282">
        <v>0.17489991908870317</v>
      </c>
      <c r="E32" s="282">
        <v>1.9672477095893467E-2</v>
      </c>
      <c r="F32" s="283">
        <f t="shared" si="12"/>
        <v>0</v>
      </c>
      <c r="G32" s="283">
        <f t="shared" si="13"/>
        <v>0</v>
      </c>
      <c r="H32" s="300">
        <f t="shared" si="2"/>
        <v>0</v>
      </c>
      <c r="I32" s="296">
        <f>1-(-'11取引基本表'!CQ30/('11取引基本表'!BW30-'11取引基本表'!BU30))</f>
        <v>1.0024336539575796E-2</v>
      </c>
      <c r="J32" s="79">
        <f t="shared" si="14"/>
        <v>0</v>
      </c>
      <c r="K32" s="80">
        <v>0.30204081632653063</v>
      </c>
      <c r="L32" s="79">
        <f t="shared" si="3"/>
        <v>0</v>
      </c>
      <c r="M32" s="80">
        <v>1.2244897959183673E-2</v>
      </c>
      <c r="N32" s="81">
        <f t="shared" si="4"/>
        <v>0</v>
      </c>
      <c r="O32" s="82">
        <v>0</v>
      </c>
      <c r="P32" s="83">
        <f>1-(-'11取引基本表'!CQ30/('11取引基本表'!BW30-'11取引基本表'!BU30))</f>
        <v>1.0024336539575796E-2</v>
      </c>
      <c r="Q32" s="81">
        <f t="shared" si="15"/>
        <v>0</v>
      </c>
      <c r="R32" s="81">
        <v>0</v>
      </c>
      <c r="S32" s="79">
        <f t="shared" si="5"/>
        <v>0</v>
      </c>
      <c r="T32" s="84">
        <f t="shared" si="6"/>
        <v>0</v>
      </c>
      <c r="U32" s="85"/>
      <c r="V32" s="81">
        <f t="shared" ca="1" si="16"/>
        <v>0</v>
      </c>
      <c r="W32" s="80">
        <f>'11取引基本表'!BP30/'11取引基本表'!$BP$69</f>
        <v>3.2417230968096886E-2</v>
      </c>
      <c r="X32" s="81">
        <f t="shared" ca="1" si="17"/>
        <v>0</v>
      </c>
      <c r="Y32" s="83">
        <f t="shared" si="18"/>
        <v>1.0024336539575796E-2</v>
      </c>
      <c r="Z32" s="81">
        <f t="shared" ca="1" si="19"/>
        <v>0</v>
      </c>
      <c r="AA32" s="81">
        <f ca="1"/>
        <v>0</v>
      </c>
      <c r="AB32" s="81">
        <f t="shared" ca="1" si="7"/>
        <v>0</v>
      </c>
      <c r="AC32" s="84">
        <f t="shared" ca="1" si="8"/>
        <v>0</v>
      </c>
      <c r="AD32" s="82">
        <f t="shared" ca="1" si="9"/>
        <v>0</v>
      </c>
      <c r="AE32" s="81">
        <f t="shared" ca="1" si="10"/>
        <v>0</v>
      </c>
      <c r="AF32" s="84">
        <f t="shared" ca="1" si="11"/>
        <v>0</v>
      </c>
      <c r="AG32" s="82">
        <f>J32*'20就業誘発係数'!$D29</f>
        <v>0</v>
      </c>
      <c r="AH32" s="81">
        <f>R32*'20就業誘発係数'!$D29</f>
        <v>0</v>
      </c>
      <c r="AI32" s="81">
        <f ca="1">AA32*'20就業誘発係数'!$D29</f>
        <v>0</v>
      </c>
      <c r="AJ32" s="84">
        <f t="shared" ca="1" si="20"/>
        <v>0</v>
      </c>
      <c r="AK32" s="82">
        <f>J32*'30雇用誘発係数'!$D29</f>
        <v>0</v>
      </c>
      <c r="AL32" s="81">
        <f>R32*'30雇用誘発係数'!$D29</f>
        <v>0</v>
      </c>
      <c r="AM32" s="81">
        <f ca="1">AA32*'30雇用誘発係数'!$D29</f>
        <v>0</v>
      </c>
      <c r="AN32" s="84">
        <f t="shared" ca="1" si="21"/>
        <v>0</v>
      </c>
      <c r="AO32" s="25" t="s">
        <v>116</v>
      </c>
    </row>
    <row r="33" spans="1:41" x14ac:dyDescent="0.2">
      <c r="A33" s="38" t="s">
        <v>286</v>
      </c>
      <c r="B33" s="39" t="s">
        <v>18</v>
      </c>
      <c r="C33" s="311"/>
      <c r="D33" s="284">
        <v>0.19159544270586834</v>
      </c>
      <c r="E33" s="284">
        <v>2.9747803146809148E-2</v>
      </c>
      <c r="F33" s="285">
        <f t="shared" si="12"/>
        <v>0</v>
      </c>
      <c r="G33" s="285">
        <f t="shared" si="13"/>
        <v>0</v>
      </c>
      <c r="H33" s="301">
        <f t="shared" si="2"/>
        <v>0</v>
      </c>
      <c r="I33" s="297">
        <f>1-(-'11取引基本表'!CQ31/('11取引基本表'!BW31-'11取引基本表'!BU31))</f>
        <v>0</v>
      </c>
      <c r="J33" s="86">
        <f t="shared" si="14"/>
        <v>0</v>
      </c>
      <c r="K33" s="87">
        <v>0</v>
      </c>
      <c r="L33" s="86">
        <f t="shared" si="3"/>
        <v>0</v>
      </c>
      <c r="M33" s="87">
        <v>0</v>
      </c>
      <c r="N33" s="88">
        <f t="shared" si="4"/>
        <v>0</v>
      </c>
      <c r="O33" s="89">
        <v>0</v>
      </c>
      <c r="P33" s="90">
        <f>1-(-'11取引基本表'!CQ31/('11取引基本表'!BW31-'11取引基本表'!BU31))</f>
        <v>0</v>
      </c>
      <c r="Q33" s="88">
        <f t="shared" si="15"/>
        <v>0</v>
      </c>
      <c r="R33" s="88">
        <v>0</v>
      </c>
      <c r="S33" s="86">
        <f t="shared" si="5"/>
        <v>0</v>
      </c>
      <c r="T33" s="91">
        <f t="shared" si="6"/>
        <v>0</v>
      </c>
      <c r="U33" s="92"/>
      <c r="V33" s="88">
        <f t="shared" ca="1" si="16"/>
        <v>0</v>
      </c>
      <c r="W33" s="87">
        <f>'11取引基本表'!BP31/'11取引基本表'!$BP$69</f>
        <v>1.512964355200765E-3</v>
      </c>
      <c r="X33" s="88">
        <f t="shared" ca="1" si="17"/>
        <v>0</v>
      </c>
      <c r="Y33" s="90">
        <f t="shared" si="18"/>
        <v>0</v>
      </c>
      <c r="Z33" s="88">
        <f t="shared" ca="1" si="19"/>
        <v>0</v>
      </c>
      <c r="AA33" s="88">
        <f ca="1"/>
        <v>0</v>
      </c>
      <c r="AB33" s="88">
        <f t="shared" ca="1" si="7"/>
        <v>0</v>
      </c>
      <c r="AC33" s="91">
        <f t="shared" ca="1" si="8"/>
        <v>0</v>
      </c>
      <c r="AD33" s="89">
        <f t="shared" ca="1" si="9"/>
        <v>0</v>
      </c>
      <c r="AE33" s="88">
        <f t="shared" ca="1" si="10"/>
        <v>0</v>
      </c>
      <c r="AF33" s="91">
        <f t="shared" ca="1" si="11"/>
        <v>0</v>
      </c>
      <c r="AG33" s="89">
        <f>J33*'20就業誘発係数'!$D30</f>
        <v>0</v>
      </c>
      <c r="AH33" s="88">
        <f>R33*'20就業誘発係数'!$D30</f>
        <v>0</v>
      </c>
      <c r="AI33" s="88">
        <f ca="1">AA33*'20就業誘発係数'!$D30</f>
        <v>0</v>
      </c>
      <c r="AJ33" s="91">
        <f t="shared" ca="1" si="20"/>
        <v>0</v>
      </c>
      <c r="AK33" s="89">
        <f>J33*'30雇用誘発係数'!$D30</f>
        <v>0</v>
      </c>
      <c r="AL33" s="88">
        <f>R33*'30雇用誘発係数'!$D30</f>
        <v>0</v>
      </c>
      <c r="AM33" s="88">
        <f ca="1">AA33*'30雇用誘発係数'!$D30</f>
        <v>0</v>
      </c>
      <c r="AN33" s="91">
        <f t="shared" ca="1" si="21"/>
        <v>0</v>
      </c>
      <c r="AO33" s="25" t="s">
        <v>116</v>
      </c>
    </row>
    <row r="34" spans="1:41" x14ac:dyDescent="0.2">
      <c r="A34" s="34" t="s">
        <v>287</v>
      </c>
      <c r="B34" s="35" t="s">
        <v>391</v>
      </c>
      <c r="C34" s="309"/>
      <c r="D34" s="280">
        <v>0.40524267509233164</v>
      </c>
      <c r="E34" s="280">
        <v>1.6682774452119763E-2</v>
      </c>
      <c r="F34" s="281">
        <f t="shared" si="12"/>
        <v>0</v>
      </c>
      <c r="G34" s="281">
        <f t="shared" si="13"/>
        <v>0</v>
      </c>
      <c r="H34" s="299">
        <f t="shared" si="2"/>
        <v>0</v>
      </c>
      <c r="I34" s="295">
        <f>1-(-'11取引基本表'!CQ32/('11取引基本表'!BW32-'11取引基本表'!BU32))</f>
        <v>5.2594670406732602E-3</v>
      </c>
      <c r="J34" s="72">
        <f t="shared" si="14"/>
        <v>0</v>
      </c>
      <c r="K34" s="73">
        <v>0.38524590163934425</v>
      </c>
      <c r="L34" s="72">
        <f t="shared" si="3"/>
        <v>0</v>
      </c>
      <c r="M34" s="73">
        <v>0.31967213114754101</v>
      </c>
      <c r="N34" s="74">
        <f t="shared" si="4"/>
        <v>0</v>
      </c>
      <c r="O34" s="75">
        <v>0</v>
      </c>
      <c r="P34" s="76">
        <f>1-(-'11取引基本表'!CQ32/('11取引基本表'!BW32-'11取引基本表'!BU32))</f>
        <v>5.2594670406732602E-3</v>
      </c>
      <c r="Q34" s="74">
        <f t="shared" si="15"/>
        <v>0</v>
      </c>
      <c r="R34" s="74">
        <v>0</v>
      </c>
      <c r="S34" s="72">
        <f t="shared" si="5"/>
        <v>0</v>
      </c>
      <c r="T34" s="77">
        <f t="shared" si="6"/>
        <v>0</v>
      </c>
      <c r="U34" s="78"/>
      <c r="V34" s="74">
        <f t="shared" ca="1" si="16"/>
        <v>0</v>
      </c>
      <c r="W34" s="73">
        <f>'11取引基本表'!BP32/'11取引基本表'!$BP$69</f>
        <v>3.3143667516401577E-3</v>
      </c>
      <c r="X34" s="74">
        <f t="shared" ca="1" si="17"/>
        <v>0</v>
      </c>
      <c r="Y34" s="76">
        <f t="shared" si="18"/>
        <v>5.2594670406732602E-3</v>
      </c>
      <c r="Z34" s="74">
        <f t="shared" ca="1" si="19"/>
        <v>0</v>
      </c>
      <c r="AA34" s="74">
        <f ca="1"/>
        <v>0</v>
      </c>
      <c r="AB34" s="74">
        <f t="shared" ca="1" si="7"/>
        <v>0</v>
      </c>
      <c r="AC34" s="77">
        <f t="shared" ca="1" si="8"/>
        <v>0</v>
      </c>
      <c r="AD34" s="75">
        <f t="shared" ca="1" si="9"/>
        <v>0</v>
      </c>
      <c r="AE34" s="74">
        <f t="shared" ca="1" si="10"/>
        <v>0</v>
      </c>
      <c r="AF34" s="77">
        <f t="shared" ca="1" si="11"/>
        <v>0</v>
      </c>
      <c r="AG34" s="75">
        <f>J34*'20就業誘発係数'!$D31</f>
        <v>0</v>
      </c>
      <c r="AH34" s="74">
        <f>R34*'20就業誘発係数'!$D31</f>
        <v>0</v>
      </c>
      <c r="AI34" s="74">
        <f ca="1">AA34*'20就業誘発係数'!$D31</f>
        <v>0</v>
      </c>
      <c r="AJ34" s="77">
        <f t="shared" ca="1" si="20"/>
        <v>0</v>
      </c>
      <c r="AK34" s="75">
        <f>J34*'30雇用誘発係数'!$D31</f>
        <v>0</v>
      </c>
      <c r="AL34" s="74">
        <f>R34*'30雇用誘発係数'!$D31</f>
        <v>0</v>
      </c>
      <c r="AM34" s="74">
        <f ca="1">AA34*'30雇用誘発係数'!$D31</f>
        <v>0</v>
      </c>
      <c r="AN34" s="77">
        <f t="shared" ca="1" si="21"/>
        <v>0</v>
      </c>
      <c r="AO34" s="25" t="s">
        <v>116</v>
      </c>
    </row>
    <row r="35" spans="1:41" x14ac:dyDescent="0.2">
      <c r="A35" s="34" t="s">
        <v>289</v>
      </c>
      <c r="B35" s="35" t="s">
        <v>294</v>
      </c>
      <c r="C35" s="309"/>
      <c r="D35" s="280">
        <v>0.20717089461298105</v>
      </c>
      <c r="E35" s="280">
        <v>4.8342943559800407E-2</v>
      </c>
      <c r="F35" s="281">
        <f t="shared" si="12"/>
        <v>0</v>
      </c>
      <c r="G35" s="281">
        <f t="shared" si="13"/>
        <v>0</v>
      </c>
      <c r="H35" s="299">
        <f t="shared" si="2"/>
        <v>0</v>
      </c>
      <c r="I35" s="295">
        <f>1-(-'11取引基本表'!CQ33/('11取引基本表'!BW33-'11取引基本表'!BU33))</f>
        <v>0.54646271510516253</v>
      </c>
      <c r="J35" s="72">
        <f t="shared" si="14"/>
        <v>0</v>
      </c>
      <c r="K35" s="73">
        <v>0.43728608818200121</v>
      </c>
      <c r="L35" s="72">
        <f t="shared" si="3"/>
        <v>0</v>
      </c>
      <c r="M35" s="73">
        <v>0.2058586672035434</v>
      </c>
      <c r="N35" s="74">
        <f t="shared" si="4"/>
        <v>0</v>
      </c>
      <c r="O35" s="75">
        <v>0</v>
      </c>
      <c r="P35" s="76">
        <f>1-(-'11取引基本表'!CQ33/('11取引基本表'!BW33-'11取引基本表'!BU33))</f>
        <v>0.54646271510516253</v>
      </c>
      <c r="Q35" s="74">
        <f t="shared" si="15"/>
        <v>0</v>
      </c>
      <c r="R35" s="74">
        <v>0</v>
      </c>
      <c r="S35" s="72">
        <f t="shared" si="5"/>
        <v>0</v>
      </c>
      <c r="T35" s="77">
        <f t="shared" si="6"/>
        <v>0</v>
      </c>
      <c r="U35" s="78"/>
      <c r="V35" s="74">
        <f t="shared" ca="1" si="16"/>
        <v>0</v>
      </c>
      <c r="W35" s="73">
        <f>'11取引基本表'!BP33/'11取引基本表'!$BP$69</f>
        <v>5.675285533630407E-4</v>
      </c>
      <c r="X35" s="74">
        <f t="shared" ca="1" si="17"/>
        <v>0</v>
      </c>
      <c r="Y35" s="76">
        <f t="shared" si="18"/>
        <v>0.54646271510516253</v>
      </c>
      <c r="Z35" s="74">
        <f t="shared" ca="1" si="19"/>
        <v>0</v>
      </c>
      <c r="AA35" s="74">
        <f ca="1"/>
        <v>0</v>
      </c>
      <c r="AB35" s="74">
        <f t="shared" ca="1" si="7"/>
        <v>0</v>
      </c>
      <c r="AC35" s="77">
        <f t="shared" ca="1" si="8"/>
        <v>0</v>
      </c>
      <c r="AD35" s="75">
        <f t="shared" ca="1" si="9"/>
        <v>0</v>
      </c>
      <c r="AE35" s="74">
        <f t="shared" ca="1" si="10"/>
        <v>0</v>
      </c>
      <c r="AF35" s="77">
        <f t="shared" ca="1" si="11"/>
        <v>0</v>
      </c>
      <c r="AG35" s="75">
        <f>J35*'20就業誘発係数'!$D32</f>
        <v>0</v>
      </c>
      <c r="AH35" s="74">
        <f>R35*'20就業誘発係数'!$D32</f>
        <v>0</v>
      </c>
      <c r="AI35" s="74">
        <f ca="1">AA35*'20就業誘発係数'!$D32</f>
        <v>0</v>
      </c>
      <c r="AJ35" s="77">
        <f t="shared" ca="1" si="20"/>
        <v>0</v>
      </c>
      <c r="AK35" s="75">
        <f>J35*'30雇用誘発係数'!$D32</f>
        <v>0</v>
      </c>
      <c r="AL35" s="74">
        <f>R35*'30雇用誘発係数'!$D32</f>
        <v>0</v>
      </c>
      <c r="AM35" s="74">
        <f ca="1">AA35*'30雇用誘発係数'!$D32</f>
        <v>0</v>
      </c>
      <c r="AN35" s="77">
        <f t="shared" ca="1" si="21"/>
        <v>0</v>
      </c>
      <c r="AO35" s="25" t="s">
        <v>116</v>
      </c>
    </row>
    <row r="36" spans="1:41" x14ac:dyDescent="0.2">
      <c r="A36" s="34" t="s">
        <v>290</v>
      </c>
      <c r="B36" s="35" t="s">
        <v>19</v>
      </c>
      <c r="C36" s="309"/>
      <c r="D36" s="280">
        <v>9.4302753672586698E-3</v>
      </c>
      <c r="E36" s="280">
        <v>1.1202008675751718E-2</v>
      </c>
      <c r="F36" s="281">
        <f t="shared" si="12"/>
        <v>0</v>
      </c>
      <c r="G36" s="281">
        <f t="shared" si="13"/>
        <v>0</v>
      </c>
      <c r="H36" s="299">
        <f t="shared" si="2"/>
        <v>0</v>
      </c>
      <c r="I36" s="295">
        <f>1-(-'11取引基本表'!CQ34/('11取引基本表'!BW34-'11取引基本表'!BU34))</f>
        <v>0</v>
      </c>
      <c r="J36" s="72">
        <f t="shared" si="14"/>
        <v>0</v>
      </c>
      <c r="K36" s="73">
        <v>0</v>
      </c>
      <c r="L36" s="72">
        <f t="shared" si="3"/>
        <v>0</v>
      </c>
      <c r="M36" s="73">
        <v>0</v>
      </c>
      <c r="N36" s="74">
        <f t="shared" si="4"/>
        <v>0</v>
      </c>
      <c r="O36" s="75">
        <v>0</v>
      </c>
      <c r="P36" s="76">
        <f>1-(-'11取引基本表'!CQ34/('11取引基本表'!BW34-'11取引基本表'!BU34))</f>
        <v>0</v>
      </c>
      <c r="Q36" s="74">
        <f t="shared" si="15"/>
        <v>0</v>
      </c>
      <c r="R36" s="74">
        <v>0</v>
      </c>
      <c r="S36" s="72">
        <f t="shared" si="5"/>
        <v>0</v>
      </c>
      <c r="T36" s="77">
        <f t="shared" si="6"/>
        <v>0</v>
      </c>
      <c r="U36" s="78"/>
      <c r="V36" s="74">
        <f t="shared" ca="1" si="16"/>
        <v>0</v>
      </c>
      <c r="W36" s="73">
        <f>'11取引基本表'!BP34/'11取引基本表'!$BP$69</f>
        <v>0</v>
      </c>
      <c r="X36" s="74">
        <f t="shared" ca="1" si="17"/>
        <v>0</v>
      </c>
      <c r="Y36" s="76">
        <f t="shared" si="18"/>
        <v>0</v>
      </c>
      <c r="Z36" s="74">
        <f t="shared" ca="1" si="19"/>
        <v>0</v>
      </c>
      <c r="AA36" s="74">
        <f ca="1"/>
        <v>0</v>
      </c>
      <c r="AB36" s="74">
        <f t="shared" ca="1" si="7"/>
        <v>0</v>
      </c>
      <c r="AC36" s="77">
        <f t="shared" ca="1" si="8"/>
        <v>0</v>
      </c>
      <c r="AD36" s="75">
        <f t="shared" ca="1" si="9"/>
        <v>0</v>
      </c>
      <c r="AE36" s="74">
        <f t="shared" ca="1" si="10"/>
        <v>0</v>
      </c>
      <c r="AF36" s="77">
        <f t="shared" ca="1" si="11"/>
        <v>0</v>
      </c>
      <c r="AG36" s="75">
        <f>J36*'20就業誘発係数'!$D33</f>
        <v>0</v>
      </c>
      <c r="AH36" s="74">
        <f>R36*'20就業誘発係数'!$D33</f>
        <v>0</v>
      </c>
      <c r="AI36" s="74">
        <f ca="1">AA36*'20就業誘発係数'!$D33</f>
        <v>0</v>
      </c>
      <c r="AJ36" s="77">
        <f t="shared" ca="1" si="20"/>
        <v>0</v>
      </c>
      <c r="AK36" s="75">
        <f>J36*'30雇用誘発係数'!$D33</f>
        <v>0</v>
      </c>
      <c r="AL36" s="74">
        <f>R36*'30雇用誘発係数'!$D33</f>
        <v>0</v>
      </c>
      <c r="AM36" s="74">
        <f ca="1">AA36*'30雇用誘発係数'!$D33</f>
        <v>0</v>
      </c>
      <c r="AN36" s="77">
        <f t="shared" ca="1" si="21"/>
        <v>0</v>
      </c>
      <c r="AO36" s="25" t="s">
        <v>116</v>
      </c>
    </row>
    <row r="37" spans="1:41" x14ac:dyDescent="0.2">
      <c r="A37" s="36" t="s">
        <v>291</v>
      </c>
      <c r="B37" s="37" t="s">
        <v>297</v>
      </c>
      <c r="C37" s="310"/>
      <c r="D37" s="282">
        <v>0.11641945334513863</v>
      </c>
      <c r="E37" s="282">
        <v>3.3157922920973748E-2</v>
      </c>
      <c r="F37" s="283">
        <f t="shared" si="12"/>
        <v>0</v>
      </c>
      <c r="G37" s="283">
        <f t="shared" si="13"/>
        <v>0</v>
      </c>
      <c r="H37" s="300">
        <f t="shared" si="2"/>
        <v>0</v>
      </c>
      <c r="I37" s="296">
        <f>1-(-'11取引基本表'!CQ35/('11取引基本表'!BW35-'11取引基本表'!BU35))</f>
        <v>2.7624872579001036E-2</v>
      </c>
      <c r="J37" s="79">
        <f t="shared" si="14"/>
        <v>0</v>
      </c>
      <c r="K37" s="80">
        <v>0.23834196891191708</v>
      </c>
      <c r="L37" s="79">
        <f t="shared" si="3"/>
        <v>0</v>
      </c>
      <c r="M37" s="80">
        <v>6.7357512953367879E-2</v>
      </c>
      <c r="N37" s="81">
        <f t="shared" si="4"/>
        <v>0</v>
      </c>
      <c r="O37" s="82">
        <v>0</v>
      </c>
      <c r="P37" s="83">
        <f>1-(-'11取引基本表'!CQ35/('11取引基本表'!BW35-'11取引基本表'!BU35))</f>
        <v>2.7624872579001036E-2</v>
      </c>
      <c r="Q37" s="81">
        <f t="shared" si="15"/>
        <v>0</v>
      </c>
      <c r="R37" s="81">
        <v>0</v>
      </c>
      <c r="S37" s="79">
        <f t="shared" si="5"/>
        <v>0</v>
      </c>
      <c r="T37" s="84">
        <f t="shared" si="6"/>
        <v>0</v>
      </c>
      <c r="U37" s="85"/>
      <c r="V37" s="81">
        <f t="shared" ca="1" si="16"/>
        <v>0</v>
      </c>
      <c r="W37" s="80">
        <f>'11取引基本表'!BP35/'11取引基本表'!$BP$69</f>
        <v>0</v>
      </c>
      <c r="X37" s="81">
        <f t="shared" ca="1" si="17"/>
        <v>0</v>
      </c>
      <c r="Y37" s="83">
        <f t="shared" si="18"/>
        <v>2.7624872579001036E-2</v>
      </c>
      <c r="Z37" s="81">
        <f t="shared" ca="1" si="19"/>
        <v>0</v>
      </c>
      <c r="AA37" s="81">
        <f ca="1"/>
        <v>0</v>
      </c>
      <c r="AB37" s="81">
        <f t="shared" ca="1" si="7"/>
        <v>0</v>
      </c>
      <c r="AC37" s="84">
        <f t="shared" ca="1" si="8"/>
        <v>0</v>
      </c>
      <c r="AD37" s="82">
        <f t="shared" ca="1" si="9"/>
        <v>0</v>
      </c>
      <c r="AE37" s="81">
        <f t="shared" ca="1" si="10"/>
        <v>0</v>
      </c>
      <c r="AF37" s="84">
        <f t="shared" ca="1" si="11"/>
        <v>0</v>
      </c>
      <c r="AG37" s="82">
        <f>J37*'20就業誘発係数'!$D34</f>
        <v>0</v>
      </c>
      <c r="AH37" s="81">
        <f>R37*'20就業誘発係数'!$D34</f>
        <v>0</v>
      </c>
      <c r="AI37" s="81">
        <f ca="1">AA37*'20就業誘発係数'!$D34</f>
        <v>0</v>
      </c>
      <c r="AJ37" s="84">
        <f t="shared" ca="1" si="20"/>
        <v>0</v>
      </c>
      <c r="AK37" s="82">
        <f>J37*'30雇用誘発係数'!$D34</f>
        <v>0</v>
      </c>
      <c r="AL37" s="81">
        <f>R37*'30雇用誘発係数'!$D34</f>
        <v>0</v>
      </c>
      <c r="AM37" s="81">
        <f ca="1">AA37*'30雇用誘発係数'!$D34</f>
        <v>0</v>
      </c>
      <c r="AN37" s="84">
        <f t="shared" ca="1" si="21"/>
        <v>0</v>
      </c>
      <c r="AO37" s="25" t="s">
        <v>116</v>
      </c>
    </row>
    <row r="38" spans="1:41" x14ac:dyDescent="0.2">
      <c r="A38" s="38" t="s">
        <v>292</v>
      </c>
      <c r="B38" s="39" t="s">
        <v>299</v>
      </c>
      <c r="C38" s="311"/>
      <c r="D38" s="284">
        <v>0.12605910737576298</v>
      </c>
      <c r="E38" s="284">
        <v>2.8230628902280227E-2</v>
      </c>
      <c r="F38" s="285">
        <f t="shared" si="12"/>
        <v>0</v>
      </c>
      <c r="G38" s="285">
        <f t="shared" si="13"/>
        <v>0</v>
      </c>
      <c r="H38" s="301">
        <f t="shared" si="2"/>
        <v>0</v>
      </c>
      <c r="I38" s="297">
        <f>1-(-'11取引基本表'!CQ36/('11取引基本表'!BW36-'11取引基本表'!BU36))</f>
        <v>4.0301384264938012E-3</v>
      </c>
      <c r="J38" s="86">
        <f t="shared" si="14"/>
        <v>0</v>
      </c>
      <c r="K38" s="87">
        <v>0.22222222222222221</v>
      </c>
      <c r="L38" s="86">
        <f t="shared" si="3"/>
        <v>0</v>
      </c>
      <c r="M38" s="87">
        <v>0.19191919191919191</v>
      </c>
      <c r="N38" s="88">
        <f t="shared" si="4"/>
        <v>0</v>
      </c>
      <c r="O38" s="89">
        <v>0</v>
      </c>
      <c r="P38" s="90">
        <f>1-(-'11取引基本表'!CQ36/('11取引基本表'!BW36-'11取引基本表'!BU36))</f>
        <v>4.0301384264938012E-3</v>
      </c>
      <c r="Q38" s="88">
        <f t="shared" si="15"/>
        <v>0</v>
      </c>
      <c r="R38" s="88">
        <v>0</v>
      </c>
      <c r="S38" s="86">
        <f t="shared" si="5"/>
        <v>0</v>
      </c>
      <c r="T38" s="91">
        <f t="shared" si="6"/>
        <v>0</v>
      </c>
      <c r="U38" s="92"/>
      <c r="V38" s="88">
        <f t="shared" ca="1" si="16"/>
        <v>0</v>
      </c>
      <c r="W38" s="87">
        <f>'11取引基本表'!BP36/'11取引基本表'!$BP$69</f>
        <v>7.0373540617017045E-4</v>
      </c>
      <c r="X38" s="88">
        <f t="shared" ca="1" si="17"/>
        <v>0</v>
      </c>
      <c r="Y38" s="90">
        <f t="shared" si="18"/>
        <v>4.0301384264938012E-3</v>
      </c>
      <c r="Z38" s="88">
        <f t="shared" ca="1" si="19"/>
        <v>0</v>
      </c>
      <c r="AA38" s="88">
        <f ca="1"/>
        <v>0</v>
      </c>
      <c r="AB38" s="88">
        <f t="shared" ca="1" si="7"/>
        <v>0</v>
      </c>
      <c r="AC38" s="91">
        <f t="shared" ca="1" si="8"/>
        <v>0</v>
      </c>
      <c r="AD38" s="89">
        <f t="shared" ca="1" si="9"/>
        <v>0</v>
      </c>
      <c r="AE38" s="88">
        <f t="shared" ca="1" si="10"/>
        <v>0</v>
      </c>
      <c r="AF38" s="91">
        <f t="shared" ca="1" si="11"/>
        <v>0</v>
      </c>
      <c r="AG38" s="89">
        <f>J38*'20就業誘発係数'!$D35</f>
        <v>0</v>
      </c>
      <c r="AH38" s="88">
        <f>R38*'20就業誘発係数'!$D35</f>
        <v>0</v>
      </c>
      <c r="AI38" s="88">
        <f ca="1">AA38*'20就業誘発係数'!$D35</f>
        <v>0</v>
      </c>
      <c r="AJ38" s="91">
        <f t="shared" ca="1" si="20"/>
        <v>0</v>
      </c>
      <c r="AK38" s="89">
        <f>J38*'30雇用誘発係数'!$D35</f>
        <v>0</v>
      </c>
      <c r="AL38" s="88">
        <f>R38*'30雇用誘発係数'!$D35</f>
        <v>0</v>
      </c>
      <c r="AM38" s="88">
        <f ca="1">AA38*'30雇用誘発係数'!$D35</f>
        <v>0</v>
      </c>
      <c r="AN38" s="91">
        <f t="shared" ca="1" si="21"/>
        <v>0</v>
      </c>
      <c r="AO38" s="25" t="s">
        <v>116</v>
      </c>
    </row>
    <row r="39" spans="1:41" x14ac:dyDescent="0.2">
      <c r="A39" s="34" t="s">
        <v>293</v>
      </c>
      <c r="B39" s="35" t="s">
        <v>61</v>
      </c>
      <c r="C39" s="309"/>
      <c r="D39" s="280">
        <v>0.15579858204804881</v>
      </c>
      <c r="E39" s="280">
        <v>4.1469324077773317E-2</v>
      </c>
      <c r="F39" s="281">
        <f t="shared" si="12"/>
        <v>0</v>
      </c>
      <c r="G39" s="281">
        <f t="shared" si="13"/>
        <v>0</v>
      </c>
      <c r="H39" s="299">
        <f t="shared" si="2"/>
        <v>0</v>
      </c>
      <c r="I39" s="295">
        <f>1-(-'11取引基本表'!CQ37/('11取引基本表'!BW37-'11取引基本表'!BU37))</f>
        <v>0.31252088671048239</v>
      </c>
      <c r="J39" s="72">
        <f t="shared" si="14"/>
        <v>0</v>
      </c>
      <c r="K39" s="73">
        <v>0.3409423141796919</v>
      </c>
      <c r="L39" s="72">
        <f t="shared" si="3"/>
        <v>0</v>
      </c>
      <c r="M39" s="73">
        <v>0.29630046103677049</v>
      </c>
      <c r="N39" s="74">
        <f t="shared" si="4"/>
        <v>0</v>
      </c>
      <c r="O39" s="75">
        <v>0</v>
      </c>
      <c r="P39" s="76">
        <f>1-(-'11取引基本表'!CQ37/('11取引基本表'!BW37-'11取引基本表'!BU37))</f>
        <v>0.31252088671048239</v>
      </c>
      <c r="Q39" s="74">
        <f t="shared" si="15"/>
        <v>0</v>
      </c>
      <c r="R39" s="74">
        <v>0</v>
      </c>
      <c r="S39" s="72">
        <f t="shared" si="5"/>
        <v>0</v>
      </c>
      <c r="T39" s="77">
        <f t="shared" si="6"/>
        <v>0</v>
      </c>
      <c r="U39" s="78"/>
      <c r="V39" s="74">
        <f t="shared" ca="1" si="16"/>
        <v>0</v>
      </c>
      <c r="W39" s="73">
        <f>'11取引基本表'!BP37/'11取引基本表'!$BP$69</f>
        <v>1.0883194611550073E-3</v>
      </c>
      <c r="X39" s="74">
        <f t="shared" ca="1" si="17"/>
        <v>0</v>
      </c>
      <c r="Y39" s="76">
        <f t="shared" si="18"/>
        <v>0.31252088671048239</v>
      </c>
      <c r="Z39" s="74">
        <f t="shared" ca="1" si="19"/>
        <v>0</v>
      </c>
      <c r="AA39" s="74">
        <f ca="1"/>
        <v>0</v>
      </c>
      <c r="AB39" s="74">
        <f t="shared" ca="1" si="7"/>
        <v>0</v>
      </c>
      <c r="AC39" s="77">
        <f t="shared" ca="1" si="8"/>
        <v>0</v>
      </c>
      <c r="AD39" s="75">
        <f t="shared" ca="1" si="9"/>
        <v>0</v>
      </c>
      <c r="AE39" s="74">
        <f t="shared" ca="1" si="10"/>
        <v>0</v>
      </c>
      <c r="AF39" s="77">
        <f t="shared" ca="1" si="11"/>
        <v>0</v>
      </c>
      <c r="AG39" s="75">
        <f>J39*'20就業誘発係数'!$D36</f>
        <v>0</v>
      </c>
      <c r="AH39" s="74">
        <f>R39*'20就業誘発係数'!$D36</f>
        <v>0</v>
      </c>
      <c r="AI39" s="74">
        <f ca="1">AA39*'20就業誘発係数'!$D36</f>
        <v>0</v>
      </c>
      <c r="AJ39" s="77">
        <f t="shared" ca="1" si="20"/>
        <v>0</v>
      </c>
      <c r="AK39" s="75">
        <f>J39*'30雇用誘発係数'!$D36</f>
        <v>0</v>
      </c>
      <c r="AL39" s="74">
        <f>R39*'30雇用誘発係数'!$D36</f>
        <v>0</v>
      </c>
      <c r="AM39" s="74">
        <f ca="1">AA39*'30雇用誘発係数'!$D36</f>
        <v>0</v>
      </c>
      <c r="AN39" s="77">
        <f t="shared" ca="1" si="21"/>
        <v>0</v>
      </c>
      <c r="AO39" s="25" t="s">
        <v>116</v>
      </c>
    </row>
    <row r="40" spans="1:41" x14ac:dyDescent="0.2">
      <c r="A40" s="34" t="s">
        <v>295</v>
      </c>
      <c r="B40" s="35" t="s">
        <v>302</v>
      </c>
      <c r="C40" s="309"/>
      <c r="D40" s="280">
        <v>0.14260241809905899</v>
      </c>
      <c r="E40" s="280">
        <v>1.2149022095188157E-2</v>
      </c>
      <c r="F40" s="281">
        <f t="shared" si="12"/>
        <v>0</v>
      </c>
      <c r="G40" s="281">
        <f t="shared" si="13"/>
        <v>0</v>
      </c>
      <c r="H40" s="299">
        <f t="shared" si="2"/>
        <v>0</v>
      </c>
      <c r="I40" s="295">
        <f>1-(-'11取引基本表'!CQ38/('11取引基本表'!BW38-'11取引基本表'!BU38))</f>
        <v>0.10607168983174831</v>
      </c>
      <c r="J40" s="72">
        <f t="shared" si="14"/>
        <v>0</v>
      </c>
      <c r="K40" s="73">
        <v>0.42841574717340969</v>
      </c>
      <c r="L40" s="72">
        <f t="shared" ref="L40:L70" si="22">J40*K40</f>
        <v>0</v>
      </c>
      <c r="M40" s="73">
        <v>0.27952595014303228</v>
      </c>
      <c r="N40" s="74">
        <f t="shared" ref="N40:N70" si="23">J40*M40</f>
        <v>0</v>
      </c>
      <c r="O40" s="75">
        <v>0</v>
      </c>
      <c r="P40" s="76">
        <f>1-(-'11取引基本表'!CQ38/('11取引基本表'!BW38-'11取引基本表'!BU38))</f>
        <v>0.10607168983174831</v>
      </c>
      <c r="Q40" s="74">
        <f t="shared" si="15"/>
        <v>0</v>
      </c>
      <c r="R40" s="74">
        <v>0</v>
      </c>
      <c r="S40" s="72">
        <f t="shared" ref="S40:S70" si="24">R40*K40</f>
        <v>0</v>
      </c>
      <c r="T40" s="77">
        <f t="shared" ref="T40:T70" si="25">R40*M40</f>
        <v>0</v>
      </c>
      <c r="U40" s="78"/>
      <c r="V40" s="74">
        <f t="shared" ca="1" si="16"/>
        <v>0</v>
      </c>
      <c r="W40" s="73">
        <f>'11取引基本表'!BP38/'11取引基本表'!$BP$69</f>
        <v>8.5596659460166835E-4</v>
      </c>
      <c r="X40" s="74">
        <f t="shared" ref="X40:X70" ca="1" si="26">V$71*W40</f>
        <v>0</v>
      </c>
      <c r="Y40" s="76">
        <f t="shared" si="18"/>
        <v>0.10607168983174831</v>
      </c>
      <c r="Z40" s="74">
        <f t="shared" ca="1" si="19"/>
        <v>0</v>
      </c>
      <c r="AA40" s="74">
        <f ca="1"/>
        <v>0</v>
      </c>
      <c r="AB40" s="74">
        <f t="shared" ref="AB40:AB70" ca="1" si="27">K40*AA40</f>
        <v>0</v>
      </c>
      <c r="AC40" s="77">
        <f t="shared" ref="AC40:AC70" ca="1" si="28">M40*AA40</f>
        <v>0</v>
      </c>
      <c r="AD40" s="75">
        <f t="shared" ref="AD40:AD70" ca="1" si="29">J40+R40+AA40</f>
        <v>0</v>
      </c>
      <c r="AE40" s="74">
        <f t="shared" ref="AE40:AE70" ca="1" si="30">L40+S40+AB40</f>
        <v>0</v>
      </c>
      <c r="AF40" s="77">
        <f t="shared" ref="AF40:AF70" ca="1" si="31">N40+T40+AC40</f>
        <v>0</v>
      </c>
      <c r="AG40" s="75">
        <f>J40*'20就業誘発係数'!$D37</f>
        <v>0</v>
      </c>
      <c r="AH40" s="74">
        <f>R40*'20就業誘発係数'!$D37</f>
        <v>0</v>
      </c>
      <c r="AI40" s="74">
        <f ca="1">AA40*'20就業誘発係数'!$D37</f>
        <v>0</v>
      </c>
      <c r="AJ40" s="77">
        <f t="shared" ca="1" si="20"/>
        <v>0</v>
      </c>
      <c r="AK40" s="75">
        <f>J40*'30雇用誘発係数'!$D37</f>
        <v>0</v>
      </c>
      <c r="AL40" s="74">
        <f>R40*'30雇用誘発係数'!$D37</f>
        <v>0</v>
      </c>
      <c r="AM40" s="74">
        <f ca="1">AA40*'30雇用誘発係数'!$D37</f>
        <v>0</v>
      </c>
      <c r="AN40" s="77">
        <f t="shared" ca="1" si="21"/>
        <v>0</v>
      </c>
      <c r="AO40" s="25" t="s">
        <v>116</v>
      </c>
    </row>
    <row r="41" spans="1:41" x14ac:dyDescent="0.2">
      <c r="A41" s="34" t="s">
        <v>296</v>
      </c>
      <c r="B41" s="35" t="s">
        <v>304</v>
      </c>
      <c r="C41" s="286"/>
      <c r="D41" s="280">
        <v>0.15052615246621531</v>
      </c>
      <c r="E41" s="280">
        <v>8.5781931397312609E-3</v>
      </c>
      <c r="F41" s="281">
        <f t="shared" si="12"/>
        <v>0</v>
      </c>
      <c r="G41" s="287">
        <f t="shared" si="13"/>
        <v>0</v>
      </c>
      <c r="H41" s="299">
        <f t="shared" si="2"/>
        <v>0</v>
      </c>
      <c r="I41" s="295">
        <f>1-(-'11取引基本表'!CQ39/('11取引基本表'!BW39-'11取引基本表'!BU39))</f>
        <v>8.8286662956067796E-2</v>
      </c>
      <c r="J41" s="72">
        <f t="shared" si="14"/>
        <v>0</v>
      </c>
      <c r="K41" s="73">
        <v>0.33220276270350274</v>
      </c>
      <c r="L41" s="72">
        <f t="shared" si="22"/>
        <v>0</v>
      </c>
      <c r="M41" s="73">
        <v>0.22258880118401578</v>
      </c>
      <c r="N41" s="74">
        <f t="shared" si="23"/>
        <v>0</v>
      </c>
      <c r="O41" s="75">
        <v>0</v>
      </c>
      <c r="P41" s="76">
        <f>1-(-'11取引基本表'!CQ39/('11取引基本表'!BW39-'11取引基本表'!BU39))</f>
        <v>8.8286662956067796E-2</v>
      </c>
      <c r="Q41" s="74">
        <f t="shared" si="15"/>
        <v>0</v>
      </c>
      <c r="R41" s="74">
        <v>0</v>
      </c>
      <c r="S41" s="72">
        <f t="shared" si="24"/>
        <v>0</v>
      </c>
      <c r="T41" s="77">
        <f t="shared" si="25"/>
        <v>0</v>
      </c>
      <c r="U41" s="78"/>
      <c r="V41" s="74">
        <f t="shared" ca="1" si="16"/>
        <v>0</v>
      </c>
      <c r="W41" s="73">
        <f>'11取引基本表'!BP39/'11取引基本表'!$BP$69</f>
        <v>2.8285623099613948E-2</v>
      </c>
      <c r="X41" s="74">
        <f t="shared" ca="1" si="26"/>
        <v>0</v>
      </c>
      <c r="Y41" s="76">
        <f t="shared" si="18"/>
        <v>8.8286662956067796E-2</v>
      </c>
      <c r="Z41" s="74">
        <f t="shared" ca="1" si="19"/>
        <v>0</v>
      </c>
      <c r="AA41" s="74">
        <f ca="1"/>
        <v>0</v>
      </c>
      <c r="AB41" s="74">
        <f t="shared" ca="1" si="27"/>
        <v>0</v>
      </c>
      <c r="AC41" s="77">
        <f t="shared" ca="1" si="28"/>
        <v>0</v>
      </c>
      <c r="AD41" s="75">
        <f t="shared" ca="1" si="29"/>
        <v>0</v>
      </c>
      <c r="AE41" s="74">
        <f t="shared" ca="1" si="30"/>
        <v>0</v>
      </c>
      <c r="AF41" s="77">
        <f t="shared" ca="1" si="31"/>
        <v>0</v>
      </c>
      <c r="AG41" s="75">
        <f>J41*'20就業誘発係数'!$D38</f>
        <v>0</v>
      </c>
      <c r="AH41" s="74">
        <f>R41*'20就業誘発係数'!$D38</f>
        <v>0</v>
      </c>
      <c r="AI41" s="74">
        <f ca="1">AA41*'20就業誘発係数'!$D38</f>
        <v>0</v>
      </c>
      <c r="AJ41" s="77">
        <f t="shared" ca="1" si="20"/>
        <v>0</v>
      </c>
      <c r="AK41" s="75">
        <f>J41*'30雇用誘発係数'!$D38</f>
        <v>0</v>
      </c>
      <c r="AL41" s="74">
        <f>R41*'30雇用誘発係数'!$D38</f>
        <v>0</v>
      </c>
      <c r="AM41" s="74">
        <f ca="1">AA41*'30雇用誘発係数'!$D38</f>
        <v>0</v>
      </c>
      <c r="AN41" s="77">
        <f t="shared" ca="1" si="21"/>
        <v>0</v>
      </c>
      <c r="AO41" s="25" t="s">
        <v>116</v>
      </c>
    </row>
    <row r="42" spans="1:41" x14ac:dyDescent="0.2">
      <c r="A42" s="36" t="s">
        <v>298</v>
      </c>
      <c r="B42" s="37" t="s">
        <v>60</v>
      </c>
      <c r="C42" s="309"/>
      <c r="D42" s="280">
        <v>8.1789210565068007E-2</v>
      </c>
      <c r="E42" s="280">
        <v>1.5314180459841235E-2</v>
      </c>
      <c r="F42" s="281">
        <f t="shared" si="12"/>
        <v>0</v>
      </c>
      <c r="G42" s="281">
        <f t="shared" si="13"/>
        <v>0</v>
      </c>
      <c r="H42" s="300">
        <f t="shared" si="2"/>
        <v>0</v>
      </c>
      <c r="I42" s="296">
        <f>1-(-'11取引基本表'!CQ40/('11取引基本表'!BW40-'11取引基本表'!BU40))</f>
        <v>1.3457682726775611E-2</v>
      </c>
      <c r="J42" s="79">
        <f t="shared" si="14"/>
        <v>0</v>
      </c>
      <c r="K42" s="80">
        <v>0.25812274368231047</v>
      </c>
      <c r="L42" s="79">
        <f t="shared" si="22"/>
        <v>0</v>
      </c>
      <c r="M42" s="80">
        <v>0.16967509025270758</v>
      </c>
      <c r="N42" s="81">
        <f t="shared" si="23"/>
        <v>0</v>
      </c>
      <c r="O42" s="82">
        <v>0</v>
      </c>
      <c r="P42" s="83">
        <f>1-(-'11取引基本表'!CQ40/('11取引基本表'!BW40-'11取引基本表'!BU40))</f>
        <v>1.3457682726775611E-2</v>
      </c>
      <c r="Q42" s="81">
        <f t="shared" si="15"/>
        <v>0</v>
      </c>
      <c r="R42" s="81">
        <v>0</v>
      </c>
      <c r="S42" s="79">
        <f t="shared" si="24"/>
        <v>0</v>
      </c>
      <c r="T42" s="84">
        <f t="shared" si="25"/>
        <v>0</v>
      </c>
      <c r="U42" s="85"/>
      <c r="V42" s="81">
        <f t="shared" ca="1" si="16"/>
        <v>0</v>
      </c>
      <c r="W42" s="80">
        <f>'11取引基本表'!BP40/'11取引基本表'!$BP$69</f>
        <v>1.4303054906050655E-2</v>
      </c>
      <c r="X42" s="81">
        <f t="shared" ca="1" si="26"/>
        <v>0</v>
      </c>
      <c r="Y42" s="83">
        <f t="shared" si="18"/>
        <v>1.3457682726775611E-2</v>
      </c>
      <c r="Z42" s="81">
        <f t="shared" ca="1" si="19"/>
        <v>0</v>
      </c>
      <c r="AA42" s="81">
        <f ca="1"/>
        <v>0</v>
      </c>
      <c r="AB42" s="81">
        <f t="shared" ca="1" si="27"/>
        <v>0</v>
      </c>
      <c r="AC42" s="84">
        <f t="shared" ca="1" si="28"/>
        <v>0</v>
      </c>
      <c r="AD42" s="82">
        <f t="shared" ca="1" si="29"/>
        <v>0</v>
      </c>
      <c r="AE42" s="81">
        <f t="shared" ca="1" si="30"/>
        <v>0</v>
      </c>
      <c r="AF42" s="84">
        <f t="shared" ca="1" si="31"/>
        <v>0</v>
      </c>
      <c r="AG42" s="82">
        <f>J42*'20就業誘発係数'!$D39</f>
        <v>0</v>
      </c>
      <c r="AH42" s="81">
        <f>R42*'20就業誘発係数'!$D39</f>
        <v>0</v>
      </c>
      <c r="AI42" s="81">
        <f ca="1">AA42*'20就業誘発係数'!$D39</f>
        <v>0</v>
      </c>
      <c r="AJ42" s="84">
        <f t="shared" ca="1" si="20"/>
        <v>0</v>
      </c>
      <c r="AK42" s="82">
        <f>J42*'30雇用誘発係数'!$D39</f>
        <v>0</v>
      </c>
      <c r="AL42" s="81">
        <f>R42*'30雇用誘発係数'!$D39</f>
        <v>0</v>
      </c>
      <c r="AM42" s="81">
        <f ca="1">AA42*'30雇用誘発係数'!$D39</f>
        <v>0</v>
      </c>
      <c r="AN42" s="84">
        <f t="shared" ca="1" si="21"/>
        <v>0</v>
      </c>
      <c r="AO42" s="25" t="s">
        <v>116</v>
      </c>
    </row>
    <row r="43" spans="1:41" x14ac:dyDescent="0.2">
      <c r="A43" s="38" t="s">
        <v>300</v>
      </c>
      <c r="B43" s="39" t="s">
        <v>392</v>
      </c>
      <c r="C43" s="312"/>
      <c r="D43" s="284">
        <v>0.31730820317614788</v>
      </c>
      <c r="E43" s="284">
        <v>3.209282816588787E-2</v>
      </c>
      <c r="F43" s="285">
        <f t="shared" si="12"/>
        <v>0</v>
      </c>
      <c r="G43" s="288">
        <f t="shared" si="13"/>
        <v>0</v>
      </c>
      <c r="H43" s="301">
        <f t="shared" si="2"/>
        <v>0</v>
      </c>
      <c r="I43" s="297">
        <f>1-(-'11取引基本表'!CQ41/('11取引基本表'!BW41-'11取引基本表'!BU41))</f>
        <v>6.7818961051193671E-3</v>
      </c>
      <c r="J43" s="86">
        <f t="shared" si="14"/>
        <v>0</v>
      </c>
      <c r="K43" s="87">
        <v>0.36352509179926562</v>
      </c>
      <c r="L43" s="86">
        <f t="shared" si="22"/>
        <v>0</v>
      </c>
      <c r="M43" s="87">
        <v>0.2405140758873929</v>
      </c>
      <c r="N43" s="88">
        <f t="shared" si="23"/>
        <v>0</v>
      </c>
      <c r="O43" s="89">
        <v>0</v>
      </c>
      <c r="P43" s="90">
        <f>1-(-'11取引基本表'!CQ41/('11取引基本表'!BW41-'11取引基本表'!BU41))</f>
        <v>6.7818961051193671E-3</v>
      </c>
      <c r="Q43" s="88">
        <f t="shared" si="15"/>
        <v>0</v>
      </c>
      <c r="R43" s="88">
        <v>0</v>
      </c>
      <c r="S43" s="86">
        <f t="shared" si="24"/>
        <v>0</v>
      </c>
      <c r="T43" s="91">
        <f t="shared" si="25"/>
        <v>0</v>
      </c>
      <c r="U43" s="92"/>
      <c r="V43" s="88">
        <f t="shared" ca="1" si="16"/>
        <v>0</v>
      </c>
      <c r="W43" s="87">
        <f>'11取引基本表'!BP41/'11取引基本表'!$BP$69</f>
        <v>7.2563533152347369E-3</v>
      </c>
      <c r="X43" s="88">
        <f t="shared" ca="1" si="26"/>
        <v>0</v>
      </c>
      <c r="Y43" s="90">
        <f t="shared" si="18"/>
        <v>6.7818961051193671E-3</v>
      </c>
      <c r="Z43" s="88">
        <f t="shared" ca="1" si="19"/>
        <v>0</v>
      </c>
      <c r="AA43" s="88">
        <f ca="1"/>
        <v>0</v>
      </c>
      <c r="AB43" s="88">
        <f t="shared" ca="1" si="27"/>
        <v>0</v>
      </c>
      <c r="AC43" s="91">
        <f t="shared" ca="1" si="28"/>
        <v>0</v>
      </c>
      <c r="AD43" s="89">
        <f t="shared" ca="1" si="29"/>
        <v>0</v>
      </c>
      <c r="AE43" s="88">
        <f t="shared" ca="1" si="30"/>
        <v>0</v>
      </c>
      <c r="AF43" s="91">
        <f t="shared" ca="1" si="31"/>
        <v>0</v>
      </c>
      <c r="AG43" s="89">
        <f>J43*'20就業誘発係数'!$D40</f>
        <v>0</v>
      </c>
      <c r="AH43" s="88">
        <f>R43*'20就業誘発係数'!$D40</f>
        <v>0</v>
      </c>
      <c r="AI43" s="88">
        <f ca="1">AA43*'20就業誘発係数'!$D40</f>
        <v>0</v>
      </c>
      <c r="AJ43" s="91">
        <f t="shared" ca="1" si="20"/>
        <v>0</v>
      </c>
      <c r="AK43" s="89">
        <f>J43*'30雇用誘発係数'!$D40</f>
        <v>0</v>
      </c>
      <c r="AL43" s="88">
        <f>R43*'30雇用誘発係数'!$D40</f>
        <v>0</v>
      </c>
      <c r="AM43" s="88">
        <f ca="1">AA43*'30雇用誘発係数'!$D40</f>
        <v>0</v>
      </c>
      <c r="AN43" s="91">
        <f t="shared" ca="1" si="21"/>
        <v>0</v>
      </c>
      <c r="AO43" s="25" t="s">
        <v>116</v>
      </c>
    </row>
    <row r="44" spans="1:41" x14ac:dyDescent="0.2">
      <c r="A44" s="34" t="s">
        <v>301</v>
      </c>
      <c r="B44" s="35" t="s">
        <v>20</v>
      </c>
      <c r="C44" s="286"/>
      <c r="D44" s="280">
        <v>0</v>
      </c>
      <c r="E44" s="280">
        <v>0</v>
      </c>
      <c r="F44" s="281">
        <f t="shared" si="12"/>
        <v>0</v>
      </c>
      <c r="G44" s="287">
        <f t="shared" si="13"/>
        <v>0</v>
      </c>
      <c r="H44" s="299">
        <f t="shared" si="2"/>
        <v>0</v>
      </c>
      <c r="I44" s="295">
        <f>1-(-'11取引基本表'!CQ42/('11取引基本表'!BW42-'11取引基本表'!BU42))</f>
        <v>0.40378787878787881</v>
      </c>
      <c r="J44" s="72">
        <f t="shared" si="14"/>
        <v>0</v>
      </c>
      <c r="K44" s="73">
        <v>0.35184466019417482</v>
      </c>
      <c r="L44" s="72">
        <f t="shared" si="22"/>
        <v>0</v>
      </c>
      <c r="M44" s="73">
        <v>0.2512621359223301</v>
      </c>
      <c r="N44" s="74">
        <f t="shared" si="23"/>
        <v>0</v>
      </c>
      <c r="O44" s="75">
        <v>0</v>
      </c>
      <c r="P44" s="76">
        <f>1-(-'11取引基本表'!CQ42/('11取引基本表'!BW42-'11取引基本表'!BU42))</f>
        <v>0.40378787878787881</v>
      </c>
      <c r="Q44" s="74">
        <f t="shared" si="15"/>
        <v>0</v>
      </c>
      <c r="R44" s="74">
        <v>0</v>
      </c>
      <c r="S44" s="72">
        <f t="shared" si="24"/>
        <v>0</v>
      </c>
      <c r="T44" s="77">
        <f t="shared" si="25"/>
        <v>0</v>
      </c>
      <c r="U44" s="78"/>
      <c r="V44" s="74">
        <f t="shared" ca="1" si="16"/>
        <v>0</v>
      </c>
      <c r="W44" s="73">
        <f>'11取引基本表'!BP42/'11取引基本表'!$BP$69</f>
        <v>2.3502358915740036E-4</v>
      </c>
      <c r="X44" s="74">
        <f t="shared" ca="1" si="26"/>
        <v>0</v>
      </c>
      <c r="Y44" s="76">
        <f t="shared" si="18"/>
        <v>0.40378787878787881</v>
      </c>
      <c r="Z44" s="74">
        <f t="shared" ca="1" si="19"/>
        <v>0</v>
      </c>
      <c r="AA44" s="74">
        <f ca="1"/>
        <v>0</v>
      </c>
      <c r="AB44" s="74">
        <f t="shared" ca="1" si="27"/>
        <v>0</v>
      </c>
      <c r="AC44" s="77">
        <f t="shared" ca="1" si="28"/>
        <v>0</v>
      </c>
      <c r="AD44" s="75">
        <f t="shared" ca="1" si="29"/>
        <v>0</v>
      </c>
      <c r="AE44" s="74">
        <f t="shared" ca="1" si="30"/>
        <v>0</v>
      </c>
      <c r="AF44" s="77">
        <f t="shared" ca="1" si="31"/>
        <v>0</v>
      </c>
      <c r="AG44" s="75">
        <f>J44*'20就業誘発係数'!$D41</f>
        <v>0</v>
      </c>
      <c r="AH44" s="74">
        <f>R44*'20就業誘発係数'!$D41</f>
        <v>0</v>
      </c>
      <c r="AI44" s="74">
        <f ca="1">AA44*'20就業誘発係数'!$D41</f>
        <v>0</v>
      </c>
      <c r="AJ44" s="77">
        <f t="shared" ca="1" si="20"/>
        <v>0</v>
      </c>
      <c r="AK44" s="75">
        <f>J44*'30雇用誘発係数'!$D41</f>
        <v>0</v>
      </c>
      <c r="AL44" s="74">
        <f>R44*'30雇用誘発係数'!$D41</f>
        <v>0</v>
      </c>
      <c r="AM44" s="74">
        <f ca="1">AA44*'30雇用誘発係数'!$D41</f>
        <v>0</v>
      </c>
      <c r="AN44" s="77">
        <f t="shared" ca="1" si="21"/>
        <v>0</v>
      </c>
      <c r="AO44" s="25" t="s">
        <v>116</v>
      </c>
    </row>
    <row r="45" spans="1:41" x14ac:dyDescent="0.2">
      <c r="A45" s="34" t="s">
        <v>303</v>
      </c>
      <c r="B45" s="35" t="s">
        <v>21</v>
      </c>
      <c r="C45" s="286"/>
      <c r="D45" s="280">
        <v>0</v>
      </c>
      <c r="E45" s="280">
        <v>0</v>
      </c>
      <c r="F45" s="281">
        <f t="shared" si="12"/>
        <v>0</v>
      </c>
      <c r="G45" s="287">
        <f t="shared" si="13"/>
        <v>0</v>
      </c>
      <c r="H45" s="299">
        <f t="shared" si="2"/>
        <v>0</v>
      </c>
      <c r="I45" s="295">
        <f>1-(-'11取引基本表'!CQ43/('11取引基本表'!BW43-'11取引基本表'!BU43))</f>
        <v>1</v>
      </c>
      <c r="J45" s="72">
        <f t="shared" si="14"/>
        <v>0</v>
      </c>
      <c r="K45" s="73">
        <v>0.44958051715077824</v>
      </c>
      <c r="L45" s="72">
        <f t="shared" si="22"/>
        <v>0</v>
      </c>
      <c r="M45" s="73">
        <v>0.33458966785656041</v>
      </c>
      <c r="N45" s="74">
        <f t="shared" si="23"/>
        <v>0</v>
      </c>
      <c r="O45" s="75">
        <v>0</v>
      </c>
      <c r="P45" s="76">
        <f>1-(-'11取引基本表'!CQ43/('11取引基本表'!BW43-'11取引基本表'!BU43))</f>
        <v>1</v>
      </c>
      <c r="Q45" s="74">
        <f t="shared" si="15"/>
        <v>0</v>
      </c>
      <c r="R45" s="74">
        <v>0</v>
      </c>
      <c r="S45" s="72">
        <f t="shared" si="24"/>
        <v>0</v>
      </c>
      <c r="T45" s="77">
        <f t="shared" si="25"/>
        <v>0</v>
      </c>
      <c r="U45" s="78"/>
      <c r="V45" s="74">
        <f t="shared" ca="1" si="16"/>
        <v>0</v>
      </c>
      <c r="W45" s="73">
        <f>'11取引基本表'!BP43/'11取引基本表'!$BP$69</f>
        <v>0</v>
      </c>
      <c r="X45" s="74">
        <f t="shared" ca="1" si="26"/>
        <v>0</v>
      </c>
      <c r="Y45" s="76">
        <f t="shared" si="18"/>
        <v>1</v>
      </c>
      <c r="Z45" s="74">
        <f t="shared" ca="1" si="19"/>
        <v>0</v>
      </c>
      <c r="AA45" s="74">
        <f ca="1"/>
        <v>0</v>
      </c>
      <c r="AB45" s="74">
        <f t="shared" ca="1" si="27"/>
        <v>0</v>
      </c>
      <c r="AC45" s="77">
        <f t="shared" ca="1" si="28"/>
        <v>0</v>
      </c>
      <c r="AD45" s="75">
        <f t="shared" ca="1" si="29"/>
        <v>0</v>
      </c>
      <c r="AE45" s="74">
        <f t="shared" ca="1" si="30"/>
        <v>0</v>
      </c>
      <c r="AF45" s="77">
        <f t="shared" ca="1" si="31"/>
        <v>0</v>
      </c>
      <c r="AG45" s="75">
        <f>J45*'20就業誘発係数'!$D42</f>
        <v>0</v>
      </c>
      <c r="AH45" s="74">
        <f>R45*'20就業誘発係数'!$D42</f>
        <v>0</v>
      </c>
      <c r="AI45" s="74">
        <f ca="1">AA45*'20就業誘発係数'!$D42</f>
        <v>0</v>
      </c>
      <c r="AJ45" s="77">
        <f t="shared" ca="1" si="20"/>
        <v>0</v>
      </c>
      <c r="AK45" s="75">
        <f>J45*'30雇用誘発係数'!$D42</f>
        <v>0</v>
      </c>
      <c r="AL45" s="74">
        <f>R45*'30雇用誘発係数'!$D42</f>
        <v>0</v>
      </c>
      <c r="AM45" s="74">
        <f ca="1">AA45*'30雇用誘発係数'!$D42</f>
        <v>0</v>
      </c>
      <c r="AN45" s="77">
        <f t="shared" ca="1" si="21"/>
        <v>0</v>
      </c>
      <c r="AO45" s="25" t="s">
        <v>117</v>
      </c>
    </row>
    <row r="46" spans="1:41" x14ac:dyDescent="0.2">
      <c r="A46" s="34" t="s">
        <v>305</v>
      </c>
      <c r="B46" s="35" t="s">
        <v>22</v>
      </c>
      <c r="C46" s="286"/>
      <c r="D46" s="280">
        <v>0</v>
      </c>
      <c r="E46" s="280">
        <v>0</v>
      </c>
      <c r="F46" s="281">
        <f t="shared" si="12"/>
        <v>0</v>
      </c>
      <c r="G46" s="287">
        <f t="shared" si="13"/>
        <v>0</v>
      </c>
      <c r="H46" s="299">
        <f t="shared" si="2"/>
        <v>0</v>
      </c>
      <c r="I46" s="295">
        <f>1-(-'11取引基本表'!CQ44/('11取引基本表'!BW44-'11取引基本表'!BU44))</f>
        <v>1</v>
      </c>
      <c r="J46" s="72">
        <f t="shared" si="14"/>
        <v>0</v>
      </c>
      <c r="K46" s="73">
        <v>0.44291527931927482</v>
      </c>
      <c r="L46" s="72">
        <f t="shared" si="22"/>
        <v>0</v>
      </c>
      <c r="M46" s="73">
        <v>0.35072142064372919</v>
      </c>
      <c r="N46" s="74">
        <f t="shared" si="23"/>
        <v>0</v>
      </c>
      <c r="O46" s="75">
        <v>0</v>
      </c>
      <c r="P46" s="76">
        <f>1-(-'11取引基本表'!CQ44/('11取引基本表'!BW44-'11取引基本表'!BU44))</f>
        <v>1</v>
      </c>
      <c r="Q46" s="74">
        <f t="shared" si="15"/>
        <v>0</v>
      </c>
      <c r="R46" s="74">
        <v>0</v>
      </c>
      <c r="S46" s="72">
        <f t="shared" si="24"/>
        <v>0</v>
      </c>
      <c r="T46" s="77">
        <f t="shared" si="25"/>
        <v>0</v>
      </c>
      <c r="U46" s="78"/>
      <c r="V46" s="74">
        <f t="shared" ca="1" si="16"/>
        <v>0</v>
      </c>
      <c r="W46" s="73">
        <f>'11取引基本表'!BP44/'11取引基本表'!$BP$69</f>
        <v>0</v>
      </c>
      <c r="X46" s="74">
        <f t="shared" ca="1" si="26"/>
        <v>0</v>
      </c>
      <c r="Y46" s="76">
        <f t="shared" si="18"/>
        <v>1</v>
      </c>
      <c r="Z46" s="74">
        <f t="shared" ca="1" si="19"/>
        <v>0</v>
      </c>
      <c r="AA46" s="74">
        <f ca="1"/>
        <v>0</v>
      </c>
      <c r="AB46" s="74">
        <f t="shared" ca="1" si="27"/>
        <v>0</v>
      </c>
      <c r="AC46" s="77">
        <f t="shared" ca="1" si="28"/>
        <v>0</v>
      </c>
      <c r="AD46" s="75">
        <f t="shared" ca="1" si="29"/>
        <v>0</v>
      </c>
      <c r="AE46" s="74">
        <f t="shared" ca="1" si="30"/>
        <v>0</v>
      </c>
      <c r="AF46" s="77">
        <f t="shared" ca="1" si="31"/>
        <v>0</v>
      </c>
      <c r="AG46" s="75">
        <f>J46*'20就業誘発係数'!$D43</f>
        <v>0</v>
      </c>
      <c r="AH46" s="74">
        <f>R46*'20就業誘発係数'!$D43</f>
        <v>0</v>
      </c>
      <c r="AI46" s="74">
        <f ca="1">AA46*'20就業誘発係数'!$D43</f>
        <v>0</v>
      </c>
      <c r="AJ46" s="77">
        <f t="shared" ca="1" si="20"/>
        <v>0</v>
      </c>
      <c r="AK46" s="75">
        <f>J46*'30雇用誘発係数'!$D43</f>
        <v>0</v>
      </c>
      <c r="AL46" s="74">
        <f>R46*'30雇用誘発係数'!$D43</f>
        <v>0</v>
      </c>
      <c r="AM46" s="74">
        <f ca="1">AA46*'30雇用誘発係数'!$D43</f>
        <v>0</v>
      </c>
      <c r="AN46" s="77">
        <f t="shared" ca="1" si="21"/>
        <v>0</v>
      </c>
      <c r="AO46" s="25" t="s">
        <v>117</v>
      </c>
    </row>
    <row r="47" spans="1:41" x14ac:dyDescent="0.2">
      <c r="A47" s="36" t="s">
        <v>306</v>
      </c>
      <c r="B47" s="37" t="s">
        <v>393</v>
      </c>
      <c r="C47" s="313"/>
      <c r="D47" s="282">
        <v>0</v>
      </c>
      <c r="E47" s="282">
        <v>0</v>
      </c>
      <c r="F47" s="283">
        <f t="shared" si="12"/>
        <v>0</v>
      </c>
      <c r="G47" s="289">
        <f t="shared" si="13"/>
        <v>0</v>
      </c>
      <c r="H47" s="300">
        <f t="shared" si="2"/>
        <v>0</v>
      </c>
      <c r="I47" s="296">
        <f>1-(-'11取引基本表'!CQ45/('11取引基本表'!BW45-'11取引基本表'!BU45))</f>
        <v>1</v>
      </c>
      <c r="J47" s="79">
        <f t="shared" si="14"/>
        <v>0</v>
      </c>
      <c r="K47" s="80">
        <v>0.46096072788928816</v>
      </c>
      <c r="L47" s="79">
        <f t="shared" si="22"/>
        <v>0</v>
      </c>
      <c r="M47" s="80">
        <v>0.34291752737346115</v>
      </c>
      <c r="N47" s="81">
        <f t="shared" si="23"/>
        <v>0</v>
      </c>
      <c r="O47" s="82">
        <v>0</v>
      </c>
      <c r="P47" s="83">
        <f>1-(-'11取引基本表'!CQ45/('11取引基本表'!BW45-'11取引基本表'!BU45))</f>
        <v>1</v>
      </c>
      <c r="Q47" s="81">
        <f t="shared" si="15"/>
        <v>0</v>
      </c>
      <c r="R47" s="81">
        <v>0</v>
      </c>
      <c r="S47" s="79">
        <f t="shared" si="24"/>
        <v>0</v>
      </c>
      <c r="T47" s="84">
        <f t="shared" si="25"/>
        <v>0</v>
      </c>
      <c r="U47" s="85"/>
      <c r="V47" s="81">
        <f t="shared" ca="1" si="16"/>
        <v>0</v>
      </c>
      <c r="W47" s="80">
        <f>'11取引基本表'!BP45/'11取引基本表'!$BP$69</f>
        <v>0</v>
      </c>
      <c r="X47" s="81">
        <f t="shared" ca="1" si="26"/>
        <v>0</v>
      </c>
      <c r="Y47" s="83">
        <f t="shared" si="18"/>
        <v>1</v>
      </c>
      <c r="Z47" s="81">
        <f t="shared" ca="1" si="19"/>
        <v>0</v>
      </c>
      <c r="AA47" s="81">
        <f ca="1"/>
        <v>0</v>
      </c>
      <c r="AB47" s="81">
        <f t="shared" ca="1" si="27"/>
        <v>0</v>
      </c>
      <c r="AC47" s="84">
        <f t="shared" ca="1" si="28"/>
        <v>0</v>
      </c>
      <c r="AD47" s="82">
        <f t="shared" ca="1" si="29"/>
        <v>0</v>
      </c>
      <c r="AE47" s="81">
        <f t="shared" ca="1" si="30"/>
        <v>0</v>
      </c>
      <c r="AF47" s="84">
        <f t="shared" ca="1" si="31"/>
        <v>0</v>
      </c>
      <c r="AG47" s="82">
        <f>J47*'20就業誘発係数'!$D44</f>
        <v>0</v>
      </c>
      <c r="AH47" s="81">
        <f>R47*'20就業誘発係数'!$D44</f>
        <v>0</v>
      </c>
      <c r="AI47" s="81">
        <f ca="1">AA47*'20就業誘発係数'!$D44</f>
        <v>0</v>
      </c>
      <c r="AJ47" s="84">
        <f t="shared" ca="1" si="20"/>
        <v>0</v>
      </c>
      <c r="AK47" s="82">
        <f>J47*'30雇用誘発係数'!$D44</f>
        <v>0</v>
      </c>
      <c r="AL47" s="81">
        <f>R47*'30雇用誘発係数'!$D44</f>
        <v>0</v>
      </c>
      <c r="AM47" s="81">
        <f ca="1">AA47*'30雇用誘発係数'!$D44</f>
        <v>0</v>
      </c>
      <c r="AN47" s="84">
        <f t="shared" ca="1" si="21"/>
        <v>0</v>
      </c>
      <c r="AO47" s="25" t="s">
        <v>117</v>
      </c>
    </row>
    <row r="48" spans="1:41" x14ac:dyDescent="0.2">
      <c r="A48" s="38" t="s">
        <v>307</v>
      </c>
      <c r="B48" s="39" t="s">
        <v>394</v>
      </c>
      <c r="C48" s="309"/>
      <c r="D48" s="280">
        <v>0</v>
      </c>
      <c r="E48" s="280">
        <v>0</v>
      </c>
      <c r="F48" s="281">
        <f t="shared" si="12"/>
        <v>0</v>
      </c>
      <c r="G48" s="281">
        <f t="shared" si="13"/>
        <v>0</v>
      </c>
      <c r="H48" s="301">
        <f t="shared" si="2"/>
        <v>0</v>
      </c>
      <c r="I48" s="297">
        <f>1-(-'11取引基本表'!CQ46/('11取引基本表'!BW46-'11取引基本表'!BU46))</f>
        <v>1</v>
      </c>
      <c r="J48" s="86">
        <f t="shared" si="14"/>
        <v>0</v>
      </c>
      <c r="K48" s="87">
        <v>0.47942221712713512</v>
      </c>
      <c r="L48" s="86">
        <f t="shared" si="22"/>
        <v>0</v>
      </c>
      <c r="M48" s="87">
        <v>0.43763613435744581</v>
      </c>
      <c r="N48" s="88">
        <f t="shared" si="23"/>
        <v>0</v>
      </c>
      <c r="O48" s="89">
        <v>0</v>
      </c>
      <c r="P48" s="90">
        <f>1-(-'11取引基本表'!CQ46/('11取引基本表'!BW46-'11取引基本表'!BU46))</f>
        <v>1</v>
      </c>
      <c r="Q48" s="88">
        <f t="shared" si="15"/>
        <v>0</v>
      </c>
      <c r="R48" s="88">
        <v>0</v>
      </c>
      <c r="S48" s="86">
        <f t="shared" si="24"/>
        <v>0</v>
      </c>
      <c r="T48" s="91">
        <f t="shared" si="25"/>
        <v>0</v>
      </c>
      <c r="U48" s="92"/>
      <c r="V48" s="88">
        <f t="shared" ca="1" si="16"/>
        <v>0</v>
      </c>
      <c r="W48" s="87">
        <f>'11取引基本表'!BP46/'11取引基本表'!$BP$69</f>
        <v>0</v>
      </c>
      <c r="X48" s="88">
        <f t="shared" ca="1" si="26"/>
        <v>0</v>
      </c>
      <c r="Y48" s="90">
        <f t="shared" si="18"/>
        <v>1</v>
      </c>
      <c r="Z48" s="88">
        <f t="shared" ca="1" si="19"/>
        <v>0</v>
      </c>
      <c r="AA48" s="88">
        <f ca="1"/>
        <v>0</v>
      </c>
      <c r="AB48" s="88">
        <f t="shared" ca="1" si="27"/>
        <v>0</v>
      </c>
      <c r="AC48" s="91">
        <f t="shared" ca="1" si="28"/>
        <v>0</v>
      </c>
      <c r="AD48" s="89">
        <f t="shared" ca="1" si="29"/>
        <v>0</v>
      </c>
      <c r="AE48" s="88">
        <f t="shared" ca="1" si="30"/>
        <v>0</v>
      </c>
      <c r="AF48" s="91">
        <f t="shared" ca="1" si="31"/>
        <v>0</v>
      </c>
      <c r="AG48" s="89">
        <f>J48*'20就業誘発係数'!$D45</f>
        <v>0</v>
      </c>
      <c r="AH48" s="88">
        <f>R48*'20就業誘発係数'!$D45</f>
        <v>0</v>
      </c>
      <c r="AI48" s="88">
        <f ca="1">AA48*'20就業誘発係数'!$D45</f>
        <v>0</v>
      </c>
      <c r="AJ48" s="91">
        <f t="shared" ca="1" si="20"/>
        <v>0</v>
      </c>
      <c r="AK48" s="89">
        <f>J48*'30雇用誘発係数'!$D45</f>
        <v>0</v>
      </c>
      <c r="AL48" s="88">
        <f>R48*'30雇用誘発係数'!$D45</f>
        <v>0</v>
      </c>
      <c r="AM48" s="88">
        <f ca="1">AA48*'30雇用誘発係数'!$D45</f>
        <v>0</v>
      </c>
      <c r="AN48" s="91">
        <f t="shared" ca="1" si="21"/>
        <v>0</v>
      </c>
      <c r="AO48" s="25" t="s">
        <v>117</v>
      </c>
    </row>
    <row r="49" spans="1:41" x14ac:dyDescent="0.2">
      <c r="A49" s="34" t="s">
        <v>308</v>
      </c>
      <c r="B49" s="35" t="s">
        <v>23</v>
      </c>
      <c r="C49" s="309"/>
      <c r="D49" s="280">
        <v>0</v>
      </c>
      <c r="E49" s="280">
        <v>0</v>
      </c>
      <c r="F49" s="281">
        <f t="shared" si="12"/>
        <v>0</v>
      </c>
      <c r="G49" s="281">
        <f t="shared" si="13"/>
        <v>0</v>
      </c>
      <c r="H49" s="299">
        <f t="shared" si="2"/>
        <v>0</v>
      </c>
      <c r="I49" s="295">
        <f>1-(-'11取引基本表'!CQ47/('11取引基本表'!BW47-'11取引基本表'!BU47))</f>
        <v>0.39417562501551673</v>
      </c>
      <c r="J49" s="72">
        <f t="shared" si="14"/>
        <v>0</v>
      </c>
      <c r="K49" s="73">
        <v>0.43258114374034007</v>
      </c>
      <c r="L49" s="72">
        <f t="shared" si="22"/>
        <v>0</v>
      </c>
      <c r="M49" s="73">
        <v>0.11721792890262751</v>
      </c>
      <c r="N49" s="74">
        <f t="shared" si="23"/>
        <v>0</v>
      </c>
      <c r="O49" s="75">
        <v>0</v>
      </c>
      <c r="P49" s="76">
        <f>1-(-'11取引基本表'!CQ47/('11取引基本表'!BW47-'11取引基本表'!BU47))</f>
        <v>0.39417562501551673</v>
      </c>
      <c r="Q49" s="74">
        <f t="shared" si="15"/>
        <v>0</v>
      </c>
      <c r="R49" s="74">
        <v>0</v>
      </c>
      <c r="S49" s="72">
        <f t="shared" si="24"/>
        <v>0</v>
      </c>
      <c r="T49" s="77">
        <f t="shared" si="25"/>
        <v>0</v>
      </c>
      <c r="U49" s="78"/>
      <c r="V49" s="74">
        <f t="shared" ca="1" si="16"/>
        <v>0</v>
      </c>
      <c r="W49" s="73">
        <f>'11取引基本表'!BP47/'11取引基本表'!$BP$69</f>
        <v>1.8724436177074252E-2</v>
      </c>
      <c r="X49" s="74">
        <f t="shared" ca="1" si="26"/>
        <v>0</v>
      </c>
      <c r="Y49" s="76">
        <f t="shared" si="18"/>
        <v>0.39417562501551673</v>
      </c>
      <c r="Z49" s="74">
        <f t="shared" ca="1" si="19"/>
        <v>0</v>
      </c>
      <c r="AA49" s="74">
        <f ca="1"/>
        <v>0</v>
      </c>
      <c r="AB49" s="74">
        <f t="shared" ca="1" si="27"/>
        <v>0</v>
      </c>
      <c r="AC49" s="77">
        <f t="shared" ca="1" si="28"/>
        <v>0</v>
      </c>
      <c r="AD49" s="75">
        <f t="shared" ca="1" si="29"/>
        <v>0</v>
      </c>
      <c r="AE49" s="74">
        <f t="shared" ca="1" si="30"/>
        <v>0</v>
      </c>
      <c r="AF49" s="77">
        <f t="shared" ca="1" si="31"/>
        <v>0</v>
      </c>
      <c r="AG49" s="75">
        <f>J49*'20就業誘発係数'!$D46</f>
        <v>0</v>
      </c>
      <c r="AH49" s="74">
        <f>R49*'20就業誘発係数'!$D46</f>
        <v>0</v>
      </c>
      <c r="AI49" s="74">
        <f ca="1">AA49*'20就業誘発係数'!$D46</f>
        <v>0</v>
      </c>
      <c r="AJ49" s="77">
        <f t="shared" ca="1" si="20"/>
        <v>0</v>
      </c>
      <c r="AK49" s="75">
        <f>J49*'30雇用誘発係数'!$D46</f>
        <v>0</v>
      </c>
      <c r="AL49" s="74">
        <f>R49*'30雇用誘発係数'!$D46</f>
        <v>0</v>
      </c>
      <c r="AM49" s="74">
        <f ca="1">AA49*'30雇用誘発係数'!$D46</f>
        <v>0</v>
      </c>
      <c r="AN49" s="77">
        <f t="shared" ca="1" si="21"/>
        <v>0</v>
      </c>
      <c r="AO49" s="25" t="s">
        <v>118</v>
      </c>
    </row>
    <row r="50" spans="1:41" x14ac:dyDescent="0.2">
      <c r="A50" s="34" t="s">
        <v>309</v>
      </c>
      <c r="B50" s="35" t="s">
        <v>24</v>
      </c>
      <c r="C50" s="309"/>
      <c r="D50" s="280">
        <v>0</v>
      </c>
      <c r="E50" s="280">
        <v>0</v>
      </c>
      <c r="F50" s="281">
        <f t="shared" si="12"/>
        <v>0</v>
      </c>
      <c r="G50" s="281">
        <f t="shared" si="13"/>
        <v>0</v>
      </c>
      <c r="H50" s="299">
        <f t="shared" si="2"/>
        <v>0</v>
      </c>
      <c r="I50" s="295">
        <f>1-(-'11取引基本表'!CQ48/('11取引基本表'!BW48-'11取引基本表'!BU48))</f>
        <v>1</v>
      </c>
      <c r="J50" s="72">
        <f t="shared" si="14"/>
        <v>0</v>
      </c>
      <c r="K50" s="73">
        <v>0.33813838550247116</v>
      </c>
      <c r="L50" s="72">
        <f t="shared" si="22"/>
        <v>0</v>
      </c>
      <c r="M50" s="73">
        <v>0.10626029654036244</v>
      </c>
      <c r="N50" s="74">
        <f t="shared" si="23"/>
        <v>0</v>
      </c>
      <c r="O50" s="75">
        <v>0</v>
      </c>
      <c r="P50" s="76">
        <f>1-(-'11取引基本表'!CQ48/('11取引基本表'!BW48-'11取引基本表'!BU48))</f>
        <v>1</v>
      </c>
      <c r="Q50" s="74">
        <f t="shared" si="15"/>
        <v>0</v>
      </c>
      <c r="R50" s="74">
        <v>0</v>
      </c>
      <c r="S50" s="72">
        <f t="shared" si="24"/>
        <v>0</v>
      </c>
      <c r="T50" s="77">
        <f t="shared" si="25"/>
        <v>0</v>
      </c>
      <c r="U50" s="78"/>
      <c r="V50" s="74">
        <f t="shared" ca="1" si="16"/>
        <v>0</v>
      </c>
      <c r="W50" s="73">
        <f>'11取引基本表'!BP48/'11取引基本表'!$BP$69</f>
        <v>2.6319971263024781E-3</v>
      </c>
      <c r="X50" s="74">
        <f t="shared" ca="1" si="26"/>
        <v>0</v>
      </c>
      <c r="Y50" s="76">
        <f t="shared" si="18"/>
        <v>1</v>
      </c>
      <c r="Z50" s="74">
        <f t="shared" ca="1" si="19"/>
        <v>0</v>
      </c>
      <c r="AA50" s="74">
        <f ca="1"/>
        <v>0</v>
      </c>
      <c r="AB50" s="74">
        <f t="shared" ca="1" si="27"/>
        <v>0</v>
      </c>
      <c r="AC50" s="77">
        <f t="shared" ca="1" si="28"/>
        <v>0</v>
      </c>
      <c r="AD50" s="75">
        <f t="shared" ca="1" si="29"/>
        <v>0</v>
      </c>
      <c r="AE50" s="74">
        <f t="shared" ca="1" si="30"/>
        <v>0</v>
      </c>
      <c r="AF50" s="77">
        <f t="shared" ca="1" si="31"/>
        <v>0</v>
      </c>
      <c r="AG50" s="75">
        <f>J50*'20就業誘発係数'!$D47</f>
        <v>0</v>
      </c>
      <c r="AH50" s="74">
        <f>R50*'20就業誘発係数'!$D47</f>
        <v>0</v>
      </c>
      <c r="AI50" s="74">
        <f ca="1">AA50*'20就業誘発係数'!$D47</f>
        <v>0</v>
      </c>
      <c r="AJ50" s="77">
        <f t="shared" ca="1" si="20"/>
        <v>0</v>
      </c>
      <c r="AK50" s="75">
        <f>J50*'30雇用誘発係数'!$D47</f>
        <v>0</v>
      </c>
      <c r="AL50" s="74">
        <f>R50*'30雇用誘発係数'!$D47</f>
        <v>0</v>
      </c>
      <c r="AM50" s="74">
        <f ca="1">AA50*'30雇用誘発係数'!$D47</f>
        <v>0</v>
      </c>
      <c r="AN50" s="77">
        <f t="shared" ca="1" si="21"/>
        <v>0</v>
      </c>
      <c r="AO50" s="25" t="s">
        <v>118</v>
      </c>
    </row>
    <row r="51" spans="1:41" x14ac:dyDescent="0.2">
      <c r="A51" s="34" t="s">
        <v>310</v>
      </c>
      <c r="B51" s="35" t="s">
        <v>315</v>
      </c>
      <c r="C51" s="314"/>
      <c r="D51" s="290">
        <v>0</v>
      </c>
      <c r="E51" s="290">
        <v>0</v>
      </c>
      <c r="F51" s="291">
        <f t="shared" si="12"/>
        <v>0</v>
      </c>
      <c r="G51" s="291">
        <f t="shared" si="13"/>
        <v>0</v>
      </c>
      <c r="H51" s="299">
        <f t="shared" si="2"/>
        <v>0</v>
      </c>
      <c r="I51" s="295">
        <f>1-(-'11取引基本表'!CQ49/('11取引基本表'!BW49-'11取引基本表'!BU49))</f>
        <v>0.99888260101647264</v>
      </c>
      <c r="J51" s="72">
        <f t="shared" si="14"/>
        <v>0</v>
      </c>
      <c r="K51" s="73">
        <v>0.58408197135332096</v>
      </c>
      <c r="L51" s="72">
        <f t="shared" si="22"/>
        <v>0</v>
      </c>
      <c r="M51" s="73">
        <v>0.31377854746184652</v>
      </c>
      <c r="N51" s="74">
        <f t="shared" si="23"/>
        <v>0</v>
      </c>
      <c r="O51" s="75">
        <v>0</v>
      </c>
      <c r="P51" s="76">
        <f>1-(-'11取引基本表'!CQ49/('11取引基本表'!BW49-'11取引基本表'!BU49))</f>
        <v>0.99888260101647264</v>
      </c>
      <c r="Q51" s="74">
        <f t="shared" si="15"/>
        <v>0</v>
      </c>
      <c r="R51" s="74">
        <v>0</v>
      </c>
      <c r="S51" s="72">
        <f t="shared" si="24"/>
        <v>0</v>
      </c>
      <c r="T51" s="77">
        <f t="shared" si="25"/>
        <v>0</v>
      </c>
      <c r="U51" s="78"/>
      <c r="V51" s="74">
        <f t="shared" ca="1" si="16"/>
        <v>0</v>
      </c>
      <c r="W51" s="73">
        <f>'11取引基本表'!BP49/'11取引基本表'!$BP$69</f>
        <v>1.081509118514651E-2</v>
      </c>
      <c r="X51" s="74">
        <f t="shared" ca="1" si="26"/>
        <v>0</v>
      </c>
      <c r="Y51" s="76">
        <f t="shared" si="18"/>
        <v>0.99888260101647264</v>
      </c>
      <c r="Z51" s="74">
        <f t="shared" ca="1" si="19"/>
        <v>0</v>
      </c>
      <c r="AA51" s="74">
        <f ca="1"/>
        <v>0</v>
      </c>
      <c r="AB51" s="74">
        <f t="shared" ca="1" si="27"/>
        <v>0</v>
      </c>
      <c r="AC51" s="77">
        <f t="shared" ca="1" si="28"/>
        <v>0</v>
      </c>
      <c r="AD51" s="75">
        <f t="shared" ca="1" si="29"/>
        <v>0</v>
      </c>
      <c r="AE51" s="74">
        <f t="shared" ca="1" si="30"/>
        <v>0</v>
      </c>
      <c r="AF51" s="77">
        <f t="shared" ca="1" si="31"/>
        <v>0</v>
      </c>
      <c r="AG51" s="75">
        <f>J51*'20就業誘発係数'!$D48</f>
        <v>0</v>
      </c>
      <c r="AH51" s="74">
        <f>R51*'20就業誘発係数'!$D48</f>
        <v>0</v>
      </c>
      <c r="AI51" s="74">
        <f ca="1">AA51*'20就業誘発係数'!$D48</f>
        <v>0</v>
      </c>
      <c r="AJ51" s="77">
        <f t="shared" ca="1" si="20"/>
        <v>0</v>
      </c>
      <c r="AK51" s="75">
        <f>J51*'30雇用誘発係数'!$D48</f>
        <v>0</v>
      </c>
      <c r="AL51" s="74">
        <f>R51*'30雇用誘発係数'!$D48</f>
        <v>0</v>
      </c>
      <c r="AM51" s="74">
        <f ca="1">AA51*'30雇用誘発係数'!$D48</f>
        <v>0</v>
      </c>
      <c r="AN51" s="77">
        <f t="shared" ca="1" si="21"/>
        <v>0</v>
      </c>
      <c r="AO51" s="25" t="s">
        <v>118</v>
      </c>
    </row>
    <row r="52" spans="1:41" x14ac:dyDescent="0.2">
      <c r="A52" s="36" t="s">
        <v>311</v>
      </c>
      <c r="B52" s="37" t="s">
        <v>25</v>
      </c>
      <c r="C52" s="314"/>
      <c r="D52" s="290">
        <v>-33.28802207018478</v>
      </c>
      <c r="E52" s="290">
        <v>0</v>
      </c>
      <c r="F52" s="341">
        <f t="shared" si="12"/>
        <v>0</v>
      </c>
      <c r="G52" s="341">
        <f t="shared" si="13"/>
        <v>0</v>
      </c>
      <c r="H52" s="300">
        <f>C52-F52-G52+F71</f>
        <v>0</v>
      </c>
      <c r="I52" s="296">
        <f>1-(-'11取引基本表'!CQ50/('11取引基本表'!BW50-'11取引基本表'!BU50))</f>
        <v>0.63188581459500126</v>
      </c>
      <c r="J52" s="79">
        <f t="shared" si="14"/>
        <v>0</v>
      </c>
      <c r="K52" s="80">
        <v>0.69570725137830902</v>
      </c>
      <c r="L52" s="79">
        <f t="shared" si="22"/>
        <v>0</v>
      </c>
      <c r="M52" s="80">
        <v>0.41239846807794284</v>
      </c>
      <c r="N52" s="81">
        <f t="shared" si="23"/>
        <v>0</v>
      </c>
      <c r="O52" s="82">
        <v>0</v>
      </c>
      <c r="P52" s="83">
        <f>1-(-'11取引基本表'!CQ50/('11取引基本表'!BW50-'11取引基本表'!BU50))</f>
        <v>0.63188581459500126</v>
      </c>
      <c r="Q52" s="81">
        <f t="shared" si="15"/>
        <v>0</v>
      </c>
      <c r="R52" s="81">
        <v>0</v>
      </c>
      <c r="S52" s="79">
        <f t="shared" si="24"/>
        <v>0</v>
      </c>
      <c r="T52" s="84">
        <f t="shared" si="25"/>
        <v>0</v>
      </c>
      <c r="U52" s="85"/>
      <c r="V52" s="81">
        <f t="shared" ca="1" si="16"/>
        <v>0</v>
      </c>
      <c r="W52" s="80">
        <f>'11取引基本表'!BP50/'11取引基本表'!$BP$69</f>
        <v>0.19156826166671787</v>
      </c>
      <c r="X52" s="81">
        <f t="shared" ca="1" si="26"/>
        <v>0</v>
      </c>
      <c r="Y52" s="83">
        <f t="shared" si="18"/>
        <v>0.63188581459500126</v>
      </c>
      <c r="Z52" s="81">
        <f t="shared" ca="1" si="19"/>
        <v>0</v>
      </c>
      <c r="AA52" s="81">
        <f ca="1"/>
        <v>0</v>
      </c>
      <c r="AB52" s="81">
        <f t="shared" ca="1" si="27"/>
        <v>0</v>
      </c>
      <c r="AC52" s="84">
        <f t="shared" ca="1" si="28"/>
        <v>0</v>
      </c>
      <c r="AD52" s="82">
        <f t="shared" ca="1" si="29"/>
        <v>0</v>
      </c>
      <c r="AE52" s="81">
        <f t="shared" ca="1" si="30"/>
        <v>0</v>
      </c>
      <c r="AF52" s="84">
        <f t="shared" ca="1" si="31"/>
        <v>0</v>
      </c>
      <c r="AG52" s="82">
        <f>J52*'20就業誘発係数'!$D49</f>
        <v>0</v>
      </c>
      <c r="AH52" s="81">
        <f>R52*'20就業誘発係数'!$D49</f>
        <v>0</v>
      </c>
      <c r="AI52" s="81">
        <f ca="1">AA52*'20就業誘発係数'!$D49</f>
        <v>0</v>
      </c>
      <c r="AJ52" s="84">
        <f t="shared" ca="1" si="20"/>
        <v>0</v>
      </c>
      <c r="AK52" s="82">
        <f>J52*'30雇用誘発係数'!$D49</f>
        <v>0</v>
      </c>
      <c r="AL52" s="81">
        <f>R52*'30雇用誘発係数'!$D49</f>
        <v>0</v>
      </c>
      <c r="AM52" s="81">
        <f ca="1">AA52*'30雇用誘発係数'!$D49</f>
        <v>0</v>
      </c>
      <c r="AN52" s="84">
        <f t="shared" ca="1" si="21"/>
        <v>0</v>
      </c>
      <c r="AO52" s="25" t="s">
        <v>119</v>
      </c>
    </row>
    <row r="53" spans="1:41" x14ac:dyDescent="0.2">
      <c r="A53" s="38" t="s">
        <v>312</v>
      </c>
      <c r="B53" s="39" t="s">
        <v>26</v>
      </c>
      <c r="C53" s="315"/>
      <c r="D53" s="284">
        <v>0</v>
      </c>
      <c r="E53" s="284">
        <v>0</v>
      </c>
      <c r="F53" s="342">
        <f t="shared" si="12"/>
        <v>0</v>
      </c>
      <c r="G53" s="343">
        <f t="shared" si="13"/>
        <v>0</v>
      </c>
      <c r="H53" s="301">
        <f t="shared" si="2"/>
        <v>0</v>
      </c>
      <c r="I53" s="297">
        <f>1-(-'11取引基本表'!CQ51/('11取引基本表'!BW51-'11取引基本表'!BU51))</f>
        <v>0.77645184606080275</v>
      </c>
      <c r="J53" s="86">
        <f t="shared" si="14"/>
        <v>0</v>
      </c>
      <c r="K53" s="87">
        <v>0.68488685748538891</v>
      </c>
      <c r="L53" s="86">
        <f t="shared" si="22"/>
        <v>0</v>
      </c>
      <c r="M53" s="87">
        <v>0.32348643788401021</v>
      </c>
      <c r="N53" s="88">
        <f t="shared" si="23"/>
        <v>0</v>
      </c>
      <c r="O53" s="89">
        <v>0</v>
      </c>
      <c r="P53" s="90">
        <f>1-(-'11取引基本表'!CQ51/('11取引基本表'!BW51-'11取引基本表'!BU51))</f>
        <v>0.77645184606080275</v>
      </c>
      <c r="Q53" s="88">
        <f t="shared" si="15"/>
        <v>0</v>
      </c>
      <c r="R53" s="88">
        <v>0</v>
      </c>
      <c r="S53" s="86">
        <f t="shared" si="24"/>
        <v>0</v>
      </c>
      <c r="T53" s="91">
        <f t="shared" si="25"/>
        <v>0</v>
      </c>
      <c r="U53" s="92"/>
      <c r="V53" s="88">
        <f t="shared" ca="1" si="16"/>
        <v>0</v>
      </c>
      <c r="W53" s="87">
        <f>'11取引基本表'!BP51/'11取引基本表'!$BP$69</f>
        <v>4.6167446295106836E-2</v>
      </c>
      <c r="X53" s="88">
        <f t="shared" ca="1" si="26"/>
        <v>0</v>
      </c>
      <c r="Y53" s="90">
        <f t="shared" si="18"/>
        <v>0.77645184606080275</v>
      </c>
      <c r="Z53" s="88">
        <f t="shared" ca="1" si="19"/>
        <v>0</v>
      </c>
      <c r="AA53" s="88">
        <f ca="1"/>
        <v>0</v>
      </c>
      <c r="AB53" s="88">
        <f t="shared" ca="1" si="27"/>
        <v>0</v>
      </c>
      <c r="AC53" s="91">
        <f t="shared" ca="1" si="28"/>
        <v>0</v>
      </c>
      <c r="AD53" s="89">
        <f t="shared" ca="1" si="29"/>
        <v>0</v>
      </c>
      <c r="AE53" s="88">
        <f t="shared" ca="1" si="30"/>
        <v>0</v>
      </c>
      <c r="AF53" s="91">
        <f t="shared" ca="1" si="31"/>
        <v>0</v>
      </c>
      <c r="AG53" s="89">
        <f>J53*'20就業誘発係数'!$D50</f>
        <v>0</v>
      </c>
      <c r="AH53" s="88">
        <f>R53*'20就業誘発係数'!$D50</f>
        <v>0</v>
      </c>
      <c r="AI53" s="88">
        <f ca="1">AA53*'20就業誘発係数'!$D50</f>
        <v>0</v>
      </c>
      <c r="AJ53" s="91">
        <f t="shared" ca="1" si="20"/>
        <v>0</v>
      </c>
      <c r="AK53" s="89">
        <f>J53*'30雇用誘発係数'!$D50</f>
        <v>0</v>
      </c>
      <c r="AL53" s="88">
        <f>R53*'30雇用誘発係数'!$D50</f>
        <v>0</v>
      </c>
      <c r="AM53" s="88">
        <f ca="1">AA53*'30雇用誘発係数'!$D50</f>
        <v>0</v>
      </c>
      <c r="AN53" s="91">
        <f t="shared" ca="1" si="21"/>
        <v>0</v>
      </c>
      <c r="AO53" s="25" t="s">
        <v>120</v>
      </c>
    </row>
    <row r="54" spans="1:41" x14ac:dyDescent="0.2">
      <c r="A54" s="34" t="s">
        <v>313</v>
      </c>
      <c r="B54" s="35" t="s">
        <v>319</v>
      </c>
      <c r="C54" s="316"/>
      <c r="D54" s="280">
        <v>0</v>
      </c>
      <c r="E54" s="280">
        <v>0</v>
      </c>
      <c r="F54" s="344">
        <f t="shared" si="12"/>
        <v>0</v>
      </c>
      <c r="G54" s="345">
        <f t="shared" si="13"/>
        <v>0</v>
      </c>
      <c r="H54" s="299">
        <f t="shared" si="2"/>
        <v>0</v>
      </c>
      <c r="I54" s="295">
        <f>1-(-'11取引基本表'!CQ52/('11取引基本表'!BW52-'11取引基本表'!BU52))</f>
        <v>0.26041276446145245</v>
      </c>
      <c r="J54" s="72">
        <f t="shared" si="14"/>
        <v>0</v>
      </c>
      <c r="K54" s="73">
        <v>0.80553037613185574</v>
      </c>
      <c r="L54" s="72">
        <f t="shared" si="22"/>
        <v>0</v>
      </c>
      <c r="M54" s="73">
        <v>5.6034776845326859E-2</v>
      </c>
      <c r="N54" s="74">
        <f t="shared" si="23"/>
        <v>0</v>
      </c>
      <c r="O54" s="75">
        <v>0</v>
      </c>
      <c r="P54" s="76">
        <f>1-(-'11取引基本表'!CQ52/('11取引基本表'!BW52-'11取引基本表'!BU52))</f>
        <v>0.26041276446145245</v>
      </c>
      <c r="Q54" s="74">
        <f t="shared" si="15"/>
        <v>0</v>
      </c>
      <c r="R54" s="74">
        <v>0</v>
      </c>
      <c r="S54" s="72">
        <f t="shared" si="24"/>
        <v>0</v>
      </c>
      <c r="T54" s="77">
        <f t="shared" si="25"/>
        <v>0</v>
      </c>
      <c r="U54" s="78"/>
      <c r="V54" s="74">
        <f t="shared" ca="1" si="16"/>
        <v>0</v>
      </c>
      <c r="W54" s="73">
        <f>'11取引基本表'!BP52/'11取引基本表'!$BP$69</f>
        <v>0.19617392279742168</v>
      </c>
      <c r="X54" s="74">
        <f t="shared" ca="1" si="26"/>
        <v>0</v>
      </c>
      <c r="Y54" s="76">
        <f t="shared" si="18"/>
        <v>0.26041276446145245</v>
      </c>
      <c r="Z54" s="74">
        <f t="shared" ca="1" si="19"/>
        <v>0</v>
      </c>
      <c r="AA54" s="74">
        <f ca="1"/>
        <v>0</v>
      </c>
      <c r="AB54" s="74">
        <f t="shared" ca="1" si="27"/>
        <v>0</v>
      </c>
      <c r="AC54" s="77">
        <f t="shared" ca="1" si="28"/>
        <v>0</v>
      </c>
      <c r="AD54" s="75">
        <f t="shared" ca="1" si="29"/>
        <v>0</v>
      </c>
      <c r="AE54" s="74">
        <f t="shared" ca="1" si="30"/>
        <v>0</v>
      </c>
      <c r="AF54" s="77">
        <f t="shared" ca="1" si="31"/>
        <v>0</v>
      </c>
      <c r="AG54" s="75">
        <f>J54*'20就業誘発係数'!$D51</f>
        <v>0</v>
      </c>
      <c r="AH54" s="74">
        <f>R54*'20就業誘発係数'!$D51</f>
        <v>0</v>
      </c>
      <c r="AI54" s="74">
        <f ca="1">AA54*'20就業誘発係数'!$D51</f>
        <v>0</v>
      </c>
      <c r="AJ54" s="77">
        <f t="shared" ca="1" si="20"/>
        <v>0</v>
      </c>
      <c r="AK54" s="75">
        <f>J54*'30雇用誘発係数'!$D51</f>
        <v>0</v>
      </c>
      <c r="AL54" s="74">
        <f>R54*'30雇用誘発係数'!$D51</f>
        <v>0</v>
      </c>
      <c r="AM54" s="74">
        <f ca="1">AA54*'30雇用誘発係数'!$D51</f>
        <v>0</v>
      </c>
      <c r="AN54" s="77">
        <f t="shared" ca="1" si="21"/>
        <v>0</v>
      </c>
      <c r="AO54" s="25" t="s">
        <v>120</v>
      </c>
    </row>
    <row r="55" spans="1:41" x14ac:dyDescent="0.2">
      <c r="A55" s="34" t="s">
        <v>314</v>
      </c>
      <c r="B55" s="35" t="s">
        <v>321</v>
      </c>
      <c r="C55" s="316"/>
      <c r="D55" s="280">
        <v>0</v>
      </c>
      <c r="E55" s="280">
        <v>-0.45044151028981355</v>
      </c>
      <c r="F55" s="344">
        <f t="shared" si="12"/>
        <v>0</v>
      </c>
      <c r="G55" s="345">
        <f t="shared" si="13"/>
        <v>0</v>
      </c>
      <c r="H55" s="299">
        <f>C55-F55-G55+G71</f>
        <v>0</v>
      </c>
      <c r="I55" s="295">
        <f>1-(-'11取引基本表'!CQ53/('11取引基本表'!BW53-'11取引基本表'!BU53))</f>
        <v>0.67245903262537743</v>
      </c>
      <c r="J55" s="72">
        <f t="shared" si="14"/>
        <v>0</v>
      </c>
      <c r="K55" s="73">
        <v>0.57137909649567897</v>
      </c>
      <c r="L55" s="72">
        <f t="shared" si="22"/>
        <v>0</v>
      </c>
      <c r="M55" s="73">
        <v>0.34940923478386932</v>
      </c>
      <c r="N55" s="74">
        <f t="shared" si="23"/>
        <v>0</v>
      </c>
      <c r="O55" s="75">
        <v>0</v>
      </c>
      <c r="P55" s="76">
        <f>1-(-'11取引基本表'!CQ53/('11取引基本表'!BW53-'11取引基本表'!BU53))</f>
        <v>0.67245903262537743</v>
      </c>
      <c r="Q55" s="74">
        <f t="shared" si="15"/>
        <v>0</v>
      </c>
      <c r="R55" s="74">
        <v>0</v>
      </c>
      <c r="S55" s="72">
        <f t="shared" si="24"/>
        <v>0</v>
      </c>
      <c r="T55" s="77">
        <f t="shared" si="25"/>
        <v>0</v>
      </c>
      <c r="U55" s="78"/>
      <c r="V55" s="74">
        <f t="shared" ca="1" si="16"/>
        <v>0</v>
      </c>
      <c r="W55" s="73">
        <f>'11取引基本表'!BP53/'11取引基本表'!$BP$69</f>
        <v>4.4410110821634458E-2</v>
      </c>
      <c r="X55" s="74">
        <f t="shared" ca="1" si="26"/>
        <v>0</v>
      </c>
      <c r="Y55" s="76">
        <f t="shared" si="18"/>
        <v>0.67245903262537743</v>
      </c>
      <c r="Z55" s="74">
        <f t="shared" ca="1" si="19"/>
        <v>0</v>
      </c>
      <c r="AA55" s="74">
        <f ca="1"/>
        <v>0</v>
      </c>
      <c r="AB55" s="74">
        <f t="shared" ca="1" si="27"/>
        <v>0</v>
      </c>
      <c r="AC55" s="77">
        <f t="shared" ca="1" si="28"/>
        <v>0</v>
      </c>
      <c r="AD55" s="75">
        <f t="shared" ca="1" si="29"/>
        <v>0</v>
      </c>
      <c r="AE55" s="74">
        <f t="shared" ca="1" si="30"/>
        <v>0</v>
      </c>
      <c r="AF55" s="77">
        <f t="shared" ca="1" si="31"/>
        <v>0</v>
      </c>
      <c r="AG55" s="75">
        <f>J55*'20就業誘発係数'!$D52</f>
        <v>0</v>
      </c>
      <c r="AH55" s="74">
        <f>R55*'20就業誘発係数'!$D52</f>
        <v>0</v>
      </c>
      <c r="AI55" s="74">
        <f ca="1">AA55*'20就業誘発係数'!$D52</f>
        <v>0</v>
      </c>
      <c r="AJ55" s="77">
        <f t="shared" ca="1" si="20"/>
        <v>0</v>
      </c>
      <c r="AK55" s="75">
        <f>J55*'30雇用誘発係数'!$D52</f>
        <v>0</v>
      </c>
      <c r="AL55" s="74">
        <f>R55*'30雇用誘発係数'!$D52</f>
        <v>0</v>
      </c>
      <c r="AM55" s="74">
        <f ca="1">AA55*'30雇用誘発係数'!$D52</f>
        <v>0</v>
      </c>
      <c r="AN55" s="77">
        <f t="shared" ca="1" si="21"/>
        <v>0</v>
      </c>
      <c r="AO55" s="25" t="s">
        <v>121</v>
      </c>
    </row>
    <row r="56" spans="1:41" x14ac:dyDescent="0.2">
      <c r="A56" s="34" t="s">
        <v>316</v>
      </c>
      <c r="B56" s="35" t="s">
        <v>395</v>
      </c>
      <c r="C56" s="316"/>
      <c r="D56" s="280">
        <v>0</v>
      </c>
      <c r="E56" s="280">
        <v>0</v>
      </c>
      <c r="F56" s="344">
        <f t="shared" si="12"/>
        <v>0</v>
      </c>
      <c r="G56" s="345">
        <f t="shared" si="13"/>
        <v>0</v>
      </c>
      <c r="H56" s="299">
        <f t="shared" si="2"/>
        <v>0</v>
      </c>
      <c r="I56" s="295">
        <f>1-(-'11取引基本表'!CQ54/('11取引基本表'!BW54-'11取引基本表'!BU54))</f>
        <v>0.169414953693246</v>
      </c>
      <c r="J56" s="72">
        <f t="shared" si="14"/>
        <v>0</v>
      </c>
      <c r="K56" s="73">
        <v>0.81757420876744646</v>
      </c>
      <c r="L56" s="72">
        <f t="shared" si="22"/>
        <v>0</v>
      </c>
      <c r="M56" s="73">
        <v>0.72085708669156678</v>
      </c>
      <c r="N56" s="74">
        <f t="shared" si="23"/>
        <v>0</v>
      </c>
      <c r="O56" s="75">
        <v>0</v>
      </c>
      <c r="P56" s="76">
        <f>1-(-'11取引基本表'!CQ54/('11取引基本表'!BW54-'11取引基本表'!BU54))</f>
        <v>0.169414953693246</v>
      </c>
      <c r="Q56" s="74">
        <f t="shared" si="15"/>
        <v>0</v>
      </c>
      <c r="R56" s="74">
        <v>0</v>
      </c>
      <c r="S56" s="72">
        <f t="shared" si="24"/>
        <v>0</v>
      </c>
      <c r="T56" s="77">
        <f t="shared" si="25"/>
        <v>0</v>
      </c>
      <c r="U56" s="78"/>
      <c r="V56" s="74">
        <f t="shared" ca="1" si="16"/>
        <v>0</v>
      </c>
      <c r="W56" s="73">
        <f>'11取引基本表'!BP54/'11取引基本表'!$BP$69</f>
        <v>1.1831301135991859E-3</v>
      </c>
      <c r="X56" s="74">
        <f t="shared" ca="1" si="26"/>
        <v>0</v>
      </c>
      <c r="Y56" s="76">
        <f t="shared" si="18"/>
        <v>0.169414953693246</v>
      </c>
      <c r="Z56" s="74">
        <f t="shared" ca="1" si="19"/>
        <v>0</v>
      </c>
      <c r="AA56" s="74">
        <f ca="1"/>
        <v>0</v>
      </c>
      <c r="AB56" s="74">
        <f t="shared" ca="1" si="27"/>
        <v>0</v>
      </c>
      <c r="AC56" s="77">
        <f t="shared" ca="1" si="28"/>
        <v>0</v>
      </c>
      <c r="AD56" s="75">
        <f t="shared" ca="1" si="29"/>
        <v>0</v>
      </c>
      <c r="AE56" s="74">
        <f t="shared" ca="1" si="30"/>
        <v>0</v>
      </c>
      <c r="AF56" s="77">
        <f t="shared" ca="1" si="31"/>
        <v>0</v>
      </c>
      <c r="AG56" s="75">
        <f>J56*'20就業誘発係数'!$D53</f>
        <v>0</v>
      </c>
      <c r="AH56" s="74">
        <f>R56*'20就業誘発係数'!$D53</f>
        <v>0</v>
      </c>
      <c r="AI56" s="74">
        <f ca="1">AA56*'20就業誘発係数'!$D53</f>
        <v>0</v>
      </c>
      <c r="AJ56" s="77">
        <f t="shared" ca="1" si="20"/>
        <v>0</v>
      </c>
      <c r="AK56" s="75">
        <f>J56*'30雇用誘発係数'!$D53</f>
        <v>0</v>
      </c>
      <c r="AL56" s="74">
        <f>R56*'30雇用誘発係数'!$D53</f>
        <v>0</v>
      </c>
      <c r="AM56" s="74">
        <f ca="1">AA56*'30雇用誘発係数'!$D53</f>
        <v>0</v>
      </c>
      <c r="AN56" s="77">
        <f t="shared" ca="1" si="21"/>
        <v>0</v>
      </c>
      <c r="AO56" s="25" t="s">
        <v>121</v>
      </c>
    </row>
    <row r="57" spans="1:41" x14ac:dyDescent="0.2">
      <c r="A57" s="34" t="s">
        <v>317</v>
      </c>
      <c r="B57" s="35" t="s">
        <v>323</v>
      </c>
      <c r="C57" s="317"/>
      <c r="D57" s="282">
        <v>0</v>
      </c>
      <c r="E57" s="282">
        <v>0</v>
      </c>
      <c r="F57" s="283">
        <f t="shared" si="12"/>
        <v>0</v>
      </c>
      <c r="G57" s="289">
        <f t="shared" si="13"/>
        <v>0</v>
      </c>
      <c r="H57" s="300">
        <f t="shared" si="2"/>
        <v>0</v>
      </c>
      <c r="I57" s="296">
        <f>1-(-'11取引基本表'!CQ55/('11取引基本表'!BW55-'11取引基本表'!BU55))</f>
        <v>0.16320114026997568</v>
      </c>
      <c r="J57" s="72">
        <f t="shared" si="14"/>
        <v>0</v>
      </c>
      <c r="K57" s="80">
        <v>0.57190889370932763</v>
      </c>
      <c r="L57" s="72">
        <f t="shared" si="22"/>
        <v>0</v>
      </c>
      <c r="M57" s="80">
        <v>0.13579175704989155</v>
      </c>
      <c r="N57" s="74">
        <f t="shared" si="23"/>
        <v>0</v>
      </c>
      <c r="O57" s="75">
        <v>0</v>
      </c>
      <c r="P57" s="76">
        <f>1-(-'11取引基本表'!CQ55/('11取引基本表'!BW55-'11取引基本表'!BU55))</f>
        <v>0.16320114026997568</v>
      </c>
      <c r="Q57" s="74">
        <f t="shared" si="15"/>
        <v>0</v>
      </c>
      <c r="R57" s="74">
        <v>0</v>
      </c>
      <c r="S57" s="72">
        <f t="shared" si="24"/>
        <v>0</v>
      </c>
      <c r="T57" s="77">
        <f t="shared" si="25"/>
        <v>0</v>
      </c>
      <c r="U57" s="78"/>
      <c r="V57" s="74">
        <f t="shared" ca="1" si="16"/>
        <v>0</v>
      </c>
      <c r="W57" s="80">
        <f>'11取引基本表'!BP55/'11取引基本表'!$BP$69</f>
        <v>3.6351205363879278E-2</v>
      </c>
      <c r="X57" s="74">
        <f t="shared" ca="1" si="26"/>
        <v>0</v>
      </c>
      <c r="Y57" s="76">
        <f t="shared" si="18"/>
        <v>0.16320114026997568</v>
      </c>
      <c r="Z57" s="74">
        <f t="shared" ca="1" si="19"/>
        <v>0</v>
      </c>
      <c r="AA57" s="74">
        <f ca="1"/>
        <v>0</v>
      </c>
      <c r="AB57" s="74">
        <f t="shared" ca="1" si="27"/>
        <v>0</v>
      </c>
      <c r="AC57" s="77">
        <f t="shared" ca="1" si="28"/>
        <v>0</v>
      </c>
      <c r="AD57" s="75">
        <f t="shared" ca="1" si="29"/>
        <v>0</v>
      </c>
      <c r="AE57" s="74">
        <f t="shared" ca="1" si="30"/>
        <v>0</v>
      </c>
      <c r="AF57" s="77">
        <f t="shared" ca="1" si="31"/>
        <v>0</v>
      </c>
      <c r="AG57" s="75">
        <f>J57*'20就業誘発係数'!$D54</f>
        <v>0</v>
      </c>
      <c r="AH57" s="74">
        <f>R57*'20就業誘発係数'!$D54</f>
        <v>0</v>
      </c>
      <c r="AI57" s="74">
        <f ca="1">AA57*'20就業誘発係数'!$D54</f>
        <v>0</v>
      </c>
      <c r="AJ57" s="77">
        <f t="shared" ca="1" si="20"/>
        <v>0</v>
      </c>
      <c r="AK57" s="75">
        <f>J57*'30雇用誘発係数'!$D54</f>
        <v>0</v>
      </c>
      <c r="AL57" s="74">
        <f>R57*'30雇用誘発係数'!$D54</f>
        <v>0</v>
      </c>
      <c r="AM57" s="74">
        <f ca="1">AA57*'30雇用誘発係数'!$D54</f>
        <v>0</v>
      </c>
      <c r="AN57" s="77">
        <f t="shared" ca="1" si="21"/>
        <v>0</v>
      </c>
      <c r="AO57" s="25" t="s">
        <v>121</v>
      </c>
    </row>
    <row r="58" spans="1:41" x14ac:dyDescent="0.2">
      <c r="A58" s="38" t="s">
        <v>318</v>
      </c>
      <c r="B58" s="39" t="s">
        <v>325</v>
      </c>
      <c r="C58" s="314"/>
      <c r="D58" s="290">
        <v>8.6070928510442554E-2</v>
      </c>
      <c r="E58" s="290">
        <v>7.2486832487223965E-3</v>
      </c>
      <c r="F58" s="291">
        <f t="shared" si="12"/>
        <v>0</v>
      </c>
      <c r="G58" s="291">
        <f t="shared" si="13"/>
        <v>0</v>
      </c>
      <c r="H58" s="301">
        <f>C58-F58-G58</f>
        <v>0</v>
      </c>
      <c r="I58" s="297">
        <f>1-(-'11取引基本表'!CQ56/('11取引基本表'!BW56-'11取引基本表'!BU56))</f>
        <v>1.02753260439995E-2</v>
      </c>
      <c r="J58" s="86">
        <f t="shared" si="14"/>
        <v>0</v>
      </c>
      <c r="K58" s="87">
        <v>0.56212207644038792</v>
      </c>
      <c r="L58" s="86">
        <f t="shared" si="22"/>
        <v>0</v>
      </c>
      <c r="M58" s="87">
        <v>0.3249286936679977</v>
      </c>
      <c r="N58" s="88">
        <f t="shared" si="23"/>
        <v>0</v>
      </c>
      <c r="O58" s="89">
        <v>0</v>
      </c>
      <c r="P58" s="90">
        <f>1-(-'11取引基本表'!CQ56/('11取引基本表'!BW56-'11取引基本表'!BU56))</f>
        <v>1.02753260439995E-2</v>
      </c>
      <c r="Q58" s="88">
        <f t="shared" si="15"/>
        <v>0</v>
      </c>
      <c r="R58" s="88">
        <v>0</v>
      </c>
      <c r="S58" s="86">
        <f t="shared" si="24"/>
        <v>0</v>
      </c>
      <c r="T58" s="91">
        <f t="shared" si="25"/>
        <v>0</v>
      </c>
      <c r="U58" s="92"/>
      <c r="V58" s="88">
        <f t="shared" ca="1" si="16"/>
        <v>0</v>
      </c>
      <c r="W58" s="87">
        <f>'11取引基本表'!BP56/'11取引基本表'!$BP$69</f>
        <v>8.1136552711384355E-3</v>
      </c>
      <c r="X58" s="88">
        <f t="shared" ca="1" si="26"/>
        <v>0</v>
      </c>
      <c r="Y58" s="90">
        <f t="shared" si="18"/>
        <v>1.02753260439995E-2</v>
      </c>
      <c r="Z58" s="88">
        <f t="shared" ca="1" si="19"/>
        <v>0</v>
      </c>
      <c r="AA58" s="88">
        <f ca="1"/>
        <v>0</v>
      </c>
      <c r="AB58" s="88">
        <f t="shared" ca="1" si="27"/>
        <v>0</v>
      </c>
      <c r="AC58" s="91">
        <f t="shared" ca="1" si="28"/>
        <v>0</v>
      </c>
      <c r="AD58" s="89">
        <f t="shared" ca="1" si="29"/>
        <v>0</v>
      </c>
      <c r="AE58" s="88">
        <f t="shared" ca="1" si="30"/>
        <v>0</v>
      </c>
      <c r="AF58" s="91">
        <f t="shared" ca="1" si="31"/>
        <v>0</v>
      </c>
      <c r="AG58" s="89">
        <f>J58*'20就業誘発係数'!$D55</f>
        <v>0</v>
      </c>
      <c r="AH58" s="88">
        <f>R58*'20就業誘発係数'!$D55</f>
        <v>0</v>
      </c>
      <c r="AI58" s="88">
        <f ca="1">AA58*'20就業誘発係数'!$D55</f>
        <v>0</v>
      </c>
      <c r="AJ58" s="91">
        <f t="shared" ca="1" si="20"/>
        <v>0</v>
      </c>
      <c r="AK58" s="89">
        <f>J58*'30雇用誘発係数'!$D55</f>
        <v>0</v>
      </c>
      <c r="AL58" s="88">
        <f>R58*'30雇用誘発係数'!$D55</f>
        <v>0</v>
      </c>
      <c r="AM58" s="88">
        <f ca="1">AA58*'30雇用誘発係数'!$D55</f>
        <v>0</v>
      </c>
      <c r="AN58" s="91">
        <f t="shared" ca="1" si="21"/>
        <v>0</v>
      </c>
      <c r="AO58" s="25" t="s">
        <v>121</v>
      </c>
    </row>
    <row r="59" spans="1:41" x14ac:dyDescent="0.2">
      <c r="A59" s="34" t="s">
        <v>320</v>
      </c>
      <c r="B59" s="35" t="s">
        <v>27</v>
      </c>
      <c r="C59" s="314"/>
      <c r="D59" s="290">
        <v>0</v>
      </c>
      <c r="E59" s="290">
        <v>0</v>
      </c>
      <c r="F59" s="291">
        <f t="shared" si="12"/>
        <v>0</v>
      </c>
      <c r="G59" s="291">
        <f t="shared" si="13"/>
        <v>0</v>
      </c>
      <c r="H59" s="299">
        <f>C59-F59-G59</f>
        <v>0</v>
      </c>
      <c r="I59" s="295">
        <f>1-(-'11取引基本表'!CQ57/('11取引基本表'!BW57-'11取引基本表'!BU57))</f>
        <v>1</v>
      </c>
      <c r="J59" s="72">
        <f t="shared" si="14"/>
        <v>0</v>
      </c>
      <c r="K59" s="73">
        <v>0.69716555977229611</v>
      </c>
      <c r="L59" s="72">
        <f t="shared" si="22"/>
        <v>0</v>
      </c>
      <c r="M59" s="73">
        <v>0.37923387096774192</v>
      </c>
      <c r="N59" s="74">
        <f t="shared" si="23"/>
        <v>0</v>
      </c>
      <c r="O59" s="75">
        <v>0</v>
      </c>
      <c r="P59" s="76">
        <f>1-(-'11取引基本表'!CQ57/('11取引基本表'!BW57-'11取引基本表'!BU57))</f>
        <v>1</v>
      </c>
      <c r="Q59" s="74">
        <f t="shared" si="15"/>
        <v>0</v>
      </c>
      <c r="R59" s="74">
        <v>0</v>
      </c>
      <c r="S59" s="72">
        <f t="shared" si="24"/>
        <v>0</v>
      </c>
      <c r="T59" s="77">
        <f t="shared" si="25"/>
        <v>0</v>
      </c>
      <c r="U59" s="78"/>
      <c r="V59" s="74">
        <f t="shared" ca="1" si="16"/>
        <v>0</v>
      </c>
      <c r="W59" s="73">
        <f>'11取引基本表'!BP57/'11取引基本表'!$BP$69</f>
        <v>3.2796473577873598E-3</v>
      </c>
      <c r="X59" s="74">
        <f t="shared" ca="1" si="26"/>
        <v>0</v>
      </c>
      <c r="Y59" s="76">
        <f t="shared" si="18"/>
        <v>1</v>
      </c>
      <c r="Z59" s="74">
        <f t="shared" ca="1" si="19"/>
        <v>0</v>
      </c>
      <c r="AA59" s="74">
        <f ca="1"/>
        <v>0</v>
      </c>
      <c r="AB59" s="74">
        <f t="shared" ca="1" si="27"/>
        <v>0</v>
      </c>
      <c r="AC59" s="77">
        <f t="shared" ca="1" si="28"/>
        <v>0</v>
      </c>
      <c r="AD59" s="75">
        <f t="shared" ca="1" si="29"/>
        <v>0</v>
      </c>
      <c r="AE59" s="74">
        <f t="shared" ca="1" si="30"/>
        <v>0</v>
      </c>
      <c r="AF59" s="77">
        <f t="shared" ca="1" si="31"/>
        <v>0</v>
      </c>
      <c r="AG59" s="75">
        <f>J59*'20就業誘発係数'!$D56</f>
        <v>0</v>
      </c>
      <c r="AH59" s="74">
        <f>R59*'20就業誘発係数'!$D56</f>
        <v>0</v>
      </c>
      <c r="AI59" s="74">
        <f ca="1">AA59*'20就業誘発係数'!$D56</f>
        <v>0</v>
      </c>
      <c r="AJ59" s="77">
        <f t="shared" ca="1" si="20"/>
        <v>0</v>
      </c>
      <c r="AK59" s="75">
        <f>J59*'30雇用誘発係数'!$D56</f>
        <v>0</v>
      </c>
      <c r="AL59" s="74">
        <f>R59*'30雇用誘発係数'!$D56</f>
        <v>0</v>
      </c>
      <c r="AM59" s="74">
        <f ca="1">AA59*'30雇用誘発係数'!$D56</f>
        <v>0</v>
      </c>
      <c r="AN59" s="77">
        <f t="shared" ca="1" si="21"/>
        <v>0</v>
      </c>
      <c r="AO59" s="25" t="s">
        <v>122</v>
      </c>
    </row>
    <row r="60" spans="1:41" x14ac:dyDescent="0.2">
      <c r="A60" s="34" t="s">
        <v>322</v>
      </c>
      <c r="B60" s="35" t="s">
        <v>328</v>
      </c>
      <c r="C60" s="314"/>
      <c r="D60" s="290">
        <v>0</v>
      </c>
      <c r="E60" s="290">
        <v>0</v>
      </c>
      <c r="F60" s="291">
        <f t="shared" si="12"/>
        <v>0</v>
      </c>
      <c r="G60" s="291">
        <f t="shared" si="13"/>
        <v>0</v>
      </c>
      <c r="H60" s="299">
        <f t="shared" si="2"/>
        <v>0</v>
      </c>
      <c r="I60" s="295">
        <f>1-(-'11取引基本表'!CQ58/('11取引基本表'!BW58-'11取引基本表'!BU58))</f>
        <v>0.89620921435763468</v>
      </c>
      <c r="J60" s="72">
        <f t="shared" si="14"/>
        <v>0</v>
      </c>
      <c r="K60" s="73">
        <v>0.7537185120493437</v>
      </c>
      <c r="L60" s="72">
        <f t="shared" si="22"/>
        <v>0</v>
      </c>
      <c r="M60" s="73">
        <v>0.67167926639556785</v>
      </c>
      <c r="N60" s="74">
        <f t="shared" si="23"/>
        <v>0</v>
      </c>
      <c r="O60" s="75">
        <v>0</v>
      </c>
      <c r="P60" s="76">
        <f>1-(-'11取引基本表'!CQ58/('11取引基本表'!BW58-'11取引基本表'!BU58))</f>
        <v>0.89620921435763468</v>
      </c>
      <c r="Q60" s="74">
        <f t="shared" si="15"/>
        <v>0</v>
      </c>
      <c r="R60" s="74">
        <v>0</v>
      </c>
      <c r="S60" s="72">
        <f t="shared" si="24"/>
        <v>0</v>
      </c>
      <c r="T60" s="77">
        <f t="shared" si="25"/>
        <v>0</v>
      </c>
      <c r="U60" s="78"/>
      <c r="V60" s="74">
        <f t="shared" ca="1" si="16"/>
        <v>0</v>
      </c>
      <c r="W60" s="73">
        <f>'11取引基本表'!BP58/'11取引基本表'!$BP$69</f>
        <v>1.7923219395855838E-2</v>
      </c>
      <c r="X60" s="74">
        <f t="shared" ca="1" si="26"/>
        <v>0</v>
      </c>
      <c r="Y60" s="76">
        <f t="shared" si="18"/>
        <v>0.89620921435763468</v>
      </c>
      <c r="Z60" s="74">
        <f t="shared" ca="1" si="19"/>
        <v>0</v>
      </c>
      <c r="AA60" s="74">
        <f ca="1"/>
        <v>0</v>
      </c>
      <c r="AB60" s="74">
        <f t="shared" ca="1" si="27"/>
        <v>0</v>
      </c>
      <c r="AC60" s="77">
        <f t="shared" ca="1" si="28"/>
        <v>0</v>
      </c>
      <c r="AD60" s="75">
        <f t="shared" ca="1" si="29"/>
        <v>0</v>
      </c>
      <c r="AE60" s="74">
        <f t="shared" ca="1" si="30"/>
        <v>0</v>
      </c>
      <c r="AF60" s="77">
        <f t="shared" ca="1" si="31"/>
        <v>0</v>
      </c>
      <c r="AG60" s="75">
        <f>J60*'20就業誘発係数'!$D57</f>
        <v>0</v>
      </c>
      <c r="AH60" s="74">
        <f>R60*'20就業誘発係数'!$D57</f>
        <v>0</v>
      </c>
      <c r="AI60" s="74">
        <f ca="1">AA60*'20就業誘発係数'!$D57</f>
        <v>0</v>
      </c>
      <c r="AJ60" s="77">
        <f t="shared" ca="1" si="20"/>
        <v>0</v>
      </c>
      <c r="AK60" s="75">
        <f>J60*'30雇用誘発係数'!$D57</f>
        <v>0</v>
      </c>
      <c r="AL60" s="74">
        <f>R60*'30雇用誘発係数'!$D57</f>
        <v>0</v>
      </c>
      <c r="AM60" s="74">
        <f ca="1">AA60*'30雇用誘発係数'!$D57</f>
        <v>0</v>
      </c>
      <c r="AN60" s="77">
        <f t="shared" ca="1" si="21"/>
        <v>0</v>
      </c>
      <c r="AO60" s="25" t="s">
        <v>123</v>
      </c>
    </row>
    <row r="61" spans="1:41" x14ac:dyDescent="0.2">
      <c r="A61" s="34" t="s">
        <v>324</v>
      </c>
      <c r="B61" s="35" t="s">
        <v>330</v>
      </c>
      <c r="C61" s="314"/>
      <c r="D61" s="290">
        <v>0</v>
      </c>
      <c r="E61" s="290">
        <v>0</v>
      </c>
      <c r="F61" s="291">
        <f t="shared" si="12"/>
        <v>0</v>
      </c>
      <c r="G61" s="291">
        <f t="shared" si="13"/>
        <v>0</v>
      </c>
      <c r="H61" s="299">
        <f t="shared" si="2"/>
        <v>0</v>
      </c>
      <c r="I61" s="295">
        <f>1-(-'11取引基本表'!CQ59/('11取引基本表'!BW59-'11取引基本表'!BU59))</f>
        <v>0.99998017918021087</v>
      </c>
      <c r="J61" s="72">
        <f t="shared" si="14"/>
        <v>0</v>
      </c>
      <c r="K61" s="73">
        <v>0.58298426206112819</v>
      </c>
      <c r="L61" s="72">
        <f t="shared" si="22"/>
        <v>0</v>
      </c>
      <c r="M61" s="73">
        <v>0.45735824623069099</v>
      </c>
      <c r="N61" s="74">
        <f t="shared" si="23"/>
        <v>0</v>
      </c>
      <c r="O61" s="75">
        <v>0</v>
      </c>
      <c r="P61" s="76">
        <f>1-(-'11取引基本表'!CQ59/('11取引基本表'!BW59-'11取引基本表'!BU59))</f>
        <v>0.99998017918021087</v>
      </c>
      <c r="Q61" s="74">
        <f t="shared" si="15"/>
        <v>0</v>
      </c>
      <c r="R61" s="74">
        <v>0</v>
      </c>
      <c r="S61" s="72">
        <f t="shared" si="24"/>
        <v>0</v>
      </c>
      <c r="T61" s="77">
        <f t="shared" si="25"/>
        <v>0</v>
      </c>
      <c r="U61" s="78"/>
      <c r="V61" s="74">
        <f t="shared" ca="1" si="16"/>
        <v>0</v>
      </c>
      <c r="W61" s="73">
        <f>'11取引基本表'!BP59/'11取引基本表'!$BP$69</f>
        <v>4.8680596265528585E-2</v>
      </c>
      <c r="X61" s="74">
        <f t="shared" ca="1" si="26"/>
        <v>0</v>
      </c>
      <c r="Y61" s="76">
        <f t="shared" si="18"/>
        <v>0.99998017918021087</v>
      </c>
      <c r="Z61" s="74">
        <f t="shared" ca="1" si="19"/>
        <v>0</v>
      </c>
      <c r="AA61" s="74">
        <f ca="1"/>
        <v>0</v>
      </c>
      <c r="AB61" s="74">
        <f t="shared" ca="1" si="27"/>
        <v>0</v>
      </c>
      <c r="AC61" s="77">
        <f t="shared" ca="1" si="28"/>
        <v>0</v>
      </c>
      <c r="AD61" s="75">
        <f t="shared" ca="1" si="29"/>
        <v>0</v>
      </c>
      <c r="AE61" s="74">
        <f t="shared" ca="1" si="30"/>
        <v>0</v>
      </c>
      <c r="AF61" s="77">
        <f t="shared" ca="1" si="31"/>
        <v>0</v>
      </c>
      <c r="AG61" s="75">
        <f>J61*'20就業誘発係数'!$D58</f>
        <v>0</v>
      </c>
      <c r="AH61" s="74">
        <f>R61*'20就業誘発係数'!$D58</f>
        <v>0</v>
      </c>
      <c r="AI61" s="74">
        <f ca="1">AA61*'20就業誘発係数'!$D58</f>
        <v>0</v>
      </c>
      <c r="AJ61" s="77">
        <f t="shared" ca="1" si="20"/>
        <v>0</v>
      </c>
      <c r="AK61" s="75">
        <f>J61*'30雇用誘発係数'!$D58</f>
        <v>0</v>
      </c>
      <c r="AL61" s="74">
        <f>R61*'30雇用誘発係数'!$D58</f>
        <v>0</v>
      </c>
      <c r="AM61" s="74">
        <f ca="1">AA61*'30雇用誘発係数'!$D58</f>
        <v>0</v>
      </c>
      <c r="AN61" s="77">
        <f t="shared" ca="1" si="21"/>
        <v>0</v>
      </c>
      <c r="AO61" s="25" t="s">
        <v>123</v>
      </c>
    </row>
    <row r="62" spans="1:41" x14ac:dyDescent="0.2">
      <c r="A62" s="36" t="s">
        <v>326</v>
      </c>
      <c r="B62" s="37" t="s">
        <v>28</v>
      </c>
      <c r="C62" s="314"/>
      <c r="D62" s="290">
        <v>0</v>
      </c>
      <c r="E62" s="290">
        <v>0</v>
      </c>
      <c r="F62" s="291">
        <f t="shared" si="12"/>
        <v>0</v>
      </c>
      <c r="G62" s="291">
        <f t="shared" si="13"/>
        <v>0</v>
      </c>
      <c r="H62" s="300">
        <f t="shared" si="2"/>
        <v>0</v>
      </c>
      <c r="I62" s="296">
        <f>1-(-'11取引基本表'!CQ60/('11取引基本表'!BW60-'11取引基本表'!BU60))</f>
        <v>1</v>
      </c>
      <c r="J62" s="79">
        <f t="shared" si="14"/>
        <v>0</v>
      </c>
      <c r="K62" s="80">
        <v>0.77285644689834354</v>
      </c>
      <c r="L62" s="79">
        <f t="shared" si="22"/>
        <v>0</v>
      </c>
      <c r="M62" s="80">
        <v>0.61582494316336478</v>
      </c>
      <c r="N62" s="81">
        <f t="shared" si="23"/>
        <v>0</v>
      </c>
      <c r="O62" s="82">
        <v>0</v>
      </c>
      <c r="P62" s="83">
        <f>1-(-'11取引基本表'!CQ60/('11取引基本表'!BW60-'11取引基本表'!BU60))</f>
        <v>1</v>
      </c>
      <c r="Q62" s="81">
        <f t="shared" si="15"/>
        <v>0</v>
      </c>
      <c r="R62" s="81">
        <v>0</v>
      </c>
      <c r="S62" s="79">
        <f t="shared" si="24"/>
        <v>0</v>
      </c>
      <c r="T62" s="84">
        <f t="shared" si="25"/>
        <v>0</v>
      </c>
      <c r="U62" s="85"/>
      <c r="V62" s="81">
        <f t="shared" ca="1" si="16"/>
        <v>0</v>
      </c>
      <c r="W62" s="80">
        <f>'11取引基本表'!BP60/'11取引基本表'!$BP$69</f>
        <v>2.1579438640815852E-3</v>
      </c>
      <c r="X62" s="81">
        <f t="shared" ca="1" si="26"/>
        <v>0</v>
      </c>
      <c r="Y62" s="83">
        <f t="shared" si="18"/>
        <v>1</v>
      </c>
      <c r="Z62" s="81">
        <f t="shared" ca="1" si="19"/>
        <v>0</v>
      </c>
      <c r="AA62" s="81">
        <f ca="1"/>
        <v>0</v>
      </c>
      <c r="AB62" s="81">
        <f t="shared" ca="1" si="27"/>
        <v>0</v>
      </c>
      <c r="AC62" s="84">
        <f t="shared" ca="1" si="28"/>
        <v>0</v>
      </c>
      <c r="AD62" s="82">
        <f t="shared" ca="1" si="29"/>
        <v>0</v>
      </c>
      <c r="AE62" s="81">
        <f t="shared" ca="1" si="30"/>
        <v>0</v>
      </c>
      <c r="AF62" s="84">
        <f t="shared" ca="1" si="31"/>
        <v>0</v>
      </c>
      <c r="AG62" s="82">
        <f>J62*'20就業誘発係数'!$D59</f>
        <v>0</v>
      </c>
      <c r="AH62" s="81">
        <f>R62*'20就業誘発係数'!$D59</f>
        <v>0</v>
      </c>
      <c r="AI62" s="81">
        <f ca="1">AA62*'20就業誘発係数'!$D59</f>
        <v>0</v>
      </c>
      <c r="AJ62" s="84">
        <f t="shared" ca="1" si="20"/>
        <v>0</v>
      </c>
      <c r="AK62" s="82">
        <f>J62*'30雇用誘発係数'!$D59</f>
        <v>0</v>
      </c>
      <c r="AL62" s="81">
        <f>R62*'30雇用誘発係数'!$D59</f>
        <v>0</v>
      </c>
      <c r="AM62" s="81">
        <f ca="1">AA62*'30雇用誘発係数'!$D59</f>
        <v>0</v>
      </c>
      <c r="AN62" s="84">
        <f t="shared" ca="1" si="21"/>
        <v>0</v>
      </c>
      <c r="AO62" s="25" t="s">
        <v>123</v>
      </c>
    </row>
    <row r="63" spans="1:41" x14ac:dyDescent="0.2">
      <c r="A63" s="38" t="s">
        <v>327</v>
      </c>
      <c r="B63" s="39" t="s">
        <v>396</v>
      </c>
      <c r="C63" s="315"/>
      <c r="D63" s="284">
        <v>0</v>
      </c>
      <c r="E63" s="284">
        <v>0</v>
      </c>
      <c r="F63" s="285">
        <f t="shared" si="12"/>
        <v>0</v>
      </c>
      <c r="G63" s="288">
        <f t="shared" si="13"/>
        <v>0</v>
      </c>
      <c r="H63" s="301">
        <f t="shared" si="2"/>
        <v>0</v>
      </c>
      <c r="I63" s="297">
        <f>1-(-'11取引基本表'!CQ61/('11取引基本表'!BW61-'11取引基本表'!BU61))</f>
        <v>0.99960625492181343</v>
      </c>
      <c r="J63" s="86">
        <f t="shared" si="14"/>
        <v>0</v>
      </c>
      <c r="K63" s="87">
        <v>0.58867202879802005</v>
      </c>
      <c r="L63" s="86">
        <f t="shared" si="22"/>
        <v>0</v>
      </c>
      <c r="M63" s="87">
        <v>0.51982676191011867</v>
      </c>
      <c r="N63" s="88">
        <f t="shared" si="23"/>
        <v>0</v>
      </c>
      <c r="O63" s="89">
        <v>0</v>
      </c>
      <c r="P63" s="90">
        <f>1-(-'11取引基本表'!CQ61/('11取引基本表'!BW61-'11取引基本表'!BU61))</f>
        <v>0.99960625492181343</v>
      </c>
      <c r="Q63" s="88">
        <f t="shared" si="15"/>
        <v>0</v>
      </c>
      <c r="R63" s="88">
        <v>0</v>
      </c>
      <c r="S63" s="86">
        <f t="shared" si="24"/>
        <v>0</v>
      </c>
      <c r="T63" s="91">
        <f t="shared" si="25"/>
        <v>0</v>
      </c>
      <c r="U63" s="92"/>
      <c r="V63" s="88">
        <f t="shared" ca="1" si="16"/>
        <v>0</v>
      </c>
      <c r="W63" s="87">
        <f>'11取引基本表'!BP61/'11取引基本表'!$BP$69</f>
        <v>1.8550839207810262E-2</v>
      </c>
      <c r="X63" s="88">
        <f t="shared" ca="1" si="26"/>
        <v>0</v>
      </c>
      <c r="Y63" s="90">
        <f t="shared" si="18"/>
        <v>0.99960625492181343</v>
      </c>
      <c r="Z63" s="88">
        <f t="shared" ca="1" si="19"/>
        <v>0</v>
      </c>
      <c r="AA63" s="88">
        <f ca="1"/>
        <v>0</v>
      </c>
      <c r="AB63" s="88">
        <f t="shared" ca="1" si="27"/>
        <v>0</v>
      </c>
      <c r="AC63" s="91">
        <f t="shared" ca="1" si="28"/>
        <v>0</v>
      </c>
      <c r="AD63" s="89">
        <f t="shared" ca="1" si="29"/>
        <v>0</v>
      </c>
      <c r="AE63" s="88">
        <f t="shared" ca="1" si="30"/>
        <v>0</v>
      </c>
      <c r="AF63" s="91">
        <f t="shared" ca="1" si="31"/>
        <v>0</v>
      </c>
      <c r="AG63" s="89">
        <f>J63*'20就業誘発係数'!$D60</f>
        <v>0</v>
      </c>
      <c r="AH63" s="88">
        <f>R63*'20就業誘発係数'!$D60</f>
        <v>0</v>
      </c>
      <c r="AI63" s="88">
        <f ca="1">AA63*'20就業誘発係数'!$D60</f>
        <v>0</v>
      </c>
      <c r="AJ63" s="91">
        <f t="shared" ca="1" si="20"/>
        <v>0</v>
      </c>
      <c r="AK63" s="89">
        <f>J63*'30雇用誘発係数'!$D60</f>
        <v>0</v>
      </c>
      <c r="AL63" s="88">
        <f>R63*'30雇用誘発係数'!$D60</f>
        <v>0</v>
      </c>
      <c r="AM63" s="88">
        <f ca="1">AA63*'30雇用誘発係数'!$D60</f>
        <v>0</v>
      </c>
      <c r="AN63" s="91">
        <f t="shared" ca="1" si="21"/>
        <v>0</v>
      </c>
      <c r="AO63" s="25" t="s">
        <v>339</v>
      </c>
    </row>
    <row r="64" spans="1:41" x14ac:dyDescent="0.2">
      <c r="A64" s="34" t="s">
        <v>329</v>
      </c>
      <c r="B64" s="35" t="s">
        <v>334</v>
      </c>
      <c r="C64" s="316"/>
      <c r="D64" s="280">
        <v>0</v>
      </c>
      <c r="E64" s="280">
        <v>0</v>
      </c>
      <c r="F64" s="281">
        <f t="shared" si="12"/>
        <v>0</v>
      </c>
      <c r="G64" s="287">
        <f t="shared" si="13"/>
        <v>0</v>
      </c>
      <c r="H64" s="299">
        <f t="shared" si="2"/>
        <v>0</v>
      </c>
      <c r="I64" s="295">
        <f>1-(-'11取引基本表'!CQ62/('11取引基本表'!BW62-'11取引基本表'!BU62))</f>
        <v>0.87262436213656225</v>
      </c>
      <c r="J64" s="72">
        <f t="shared" si="14"/>
        <v>0</v>
      </c>
      <c r="K64" s="73">
        <v>0.6267287824927793</v>
      </c>
      <c r="L64" s="72">
        <f t="shared" si="22"/>
        <v>0</v>
      </c>
      <c r="M64" s="73">
        <v>0.35038047100644304</v>
      </c>
      <c r="N64" s="74">
        <f t="shared" si="23"/>
        <v>0</v>
      </c>
      <c r="O64" s="75">
        <v>0</v>
      </c>
      <c r="P64" s="76">
        <f>1-(-'11取引基本表'!CQ62/('11取引基本表'!BW62-'11取引基本表'!BU62))</f>
        <v>0.87262436213656225</v>
      </c>
      <c r="Q64" s="74">
        <f t="shared" si="15"/>
        <v>0</v>
      </c>
      <c r="R64" s="74">
        <v>0</v>
      </c>
      <c r="S64" s="72">
        <f t="shared" si="24"/>
        <v>0</v>
      </c>
      <c r="T64" s="77">
        <f t="shared" si="25"/>
        <v>0</v>
      </c>
      <c r="U64" s="78"/>
      <c r="V64" s="74">
        <f t="shared" ca="1" si="16"/>
        <v>0</v>
      </c>
      <c r="W64" s="73">
        <f>'11取引基本表'!BP62/'11取引基本表'!$BP$69</f>
        <v>1.8188956294959945E-2</v>
      </c>
      <c r="X64" s="74">
        <f t="shared" ca="1" si="26"/>
        <v>0</v>
      </c>
      <c r="Y64" s="76">
        <f t="shared" si="18"/>
        <v>0.87262436213656225</v>
      </c>
      <c r="Z64" s="74">
        <f t="shared" ca="1" si="19"/>
        <v>0</v>
      </c>
      <c r="AA64" s="74">
        <f ca="1"/>
        <v>0</v>
      </c>
      <c r="AB64" s="74">
        <f t="shared" ca="1" si="27"/>
        <v>0</v>
      </c>
      <c r="AC64" s="77">
        <f t="shared" ca="1" si="28"/>
        <v>0</v>
      </c>
      <c r="AD64" s="75">
        <f t="shared" ca="1" si="29"/>
        <v>0</v>
      </c>
      <c r="AE64" s="74">
        <f t="shared" ca="1" si="30"/>
        <v>0</v>
      </c>
      <c r="AF64" s="77">
        <f t="shared" ca="1" si="31"/>
        <v>0</v>
      </c>
      <c r="AG64" s="75">
        <f>J64*'20就業誘発係数'!$D61</f>
        <v>0</v>
      </c>
      <c r="AH64" s="74">
        <f>R64*'20就業誘発係数'!$D61</f>
        <v>0</v>
      </c>
      <c r="AI64" s="74">
        <f ca="1">AA64*'20就業誘発係数'!$D61</f>
        <v>0</v>
      </c>
      <c r="AJ64" s="77">
        <f t="shared" ca="1" si="20"/>
        <v>0</v>
      </c>
      <c r="AK64" s="75">
        <f>J64*'30雇用誘発係数'!$D61</f>
        <v>0</v>
      </c>
      <c r="AL64" s="74">
        <f>R64*'30雇用誘発係数'!$D61</f>
        <v>0</v>
      </c>
      <c r="AM64" s="74">
        <f ca="1">AA64*'30雇用誘発係数'!$D61</f>
        <v>0</v>
      </c>
      <c r="AN64" s="77">
        <f t="shared" ca="1" si="21"/>
        <v>0</v>
      </c>
      <c r="AO64" s="25" t="s">
        <v>339</v>
      </c>
    </row>
    <row r="65" spans="1:41" x14ac:dyDescent="0.2">
      <c r="A65" s="34" t="s">
        <v>331</v>
      </c>
      <c r="B65" s="35" t="s">
        <v>397</v>
      </c>
      <c r="C65" s="316"/>
      <c r="D65" s="280">
        <v>0</v>
      </c>
      <c r="E65" s="280">
        <v>0</v>
      </c>
      <c r="F65" s="281">
        <f t="shared" si="12"/>
        <v>0</v>
      </c>
      <c r="G65" s="287">
        <f t="shared" si="13"/>
        <v>0</v>
      </c>
      <c r="H65" s="299">
        <f t="shared" si="2"/>
        <v>0</v>
      </c>
      <c r="I65" s="295">
        <f>1-(-'11取引基本表'!CQ63/('11取引基本表'!BW63-'11取引基本表'!BU63))</f>
        <v>0.63195057369814656</v>
      </c>
      <c r="J65" s="72">
        <f t="shared" si="14"/>
        <v>0</v>
      </c>
      <c r="K65" s="73">
        <v>0.46223032512914014</v>
      </c>
      <c r="L65" s="72">
        <f t="shared" si="22"/>
        <v>0</v>
      </c>
      <c r="M65" s="73">
        <v>0.27341233667578246</v>
      </c>
      <c r="N65" s="74">
        <f t="shared" si="23"/>
        <v>0</v>
      </c>
      <c r="O65" s="75">
        <v>0</v>
      </c>
      <c r="P65" s="76">
        <f>1-(-'11取引基本表'!CQ63/('11取引基本表'!BW63-'11取引基本表'!BU63))</f>
        <v>0.63195057369814656</v>
      </c>
      <c r="Q65" s="74">
        <f t="shared" si="15"/>
        <v>0</v>
      </c>
      <c r="R65" s="74">
        <v>0</v>
      </c>
      <c r="S65" s="72">
        <f t="shared" si="24"/>
        <v>0</v>
      </c>
      <c r="T65" s="77">
        <f t="shared" si="25"/>
        <v>0</v>
      </c>
      <c r="U65" s="78"/>
      <c r="V65" s="74">
        <f t="shared" ca="1" si="16"/>
        <v>0</v>
      </c>
      <c r="W65" s="73">
        <f>'11取引基本表'!BP63/'11取引基本表'!$BP$69</f>
        <v>1.239749432805287E-2</v>
      </c>
      <c r="X65" s="74">
        <f t="shared" ca="1" si="26"/>
        <v>0</v>
      </c>
      <c r="Y65" s="76">
        <f t="shared" si="18"/>
        <v>0.63195057369814656</v>
      </c>
      <c r="Z65" s="74">
        <f t="shared" ca="1" si="19"/>
        <v>0</v>
      </c>
      <c r="AA65" s="74">
        <f ca="1"/>
        <v>0</v>
      </c>
      <c r="AB65" s="74">
        <f t="shared" ca="1" si="27"/>
        <v>0</v>
      </c>
      <c r="AC65" s="77">
        <f t="shared" ca="1" si="28"/>
        <v>0</v>
      </c>
      <c r="AD65" s="75">
        <f t="shared" ca="1" si="29"/>
        <v>0</v>
      </c>
      <c r="AE65" s="74">
        <f t="shared" ca="1" si="30"/>
        <v>0</v>
      </c>
      <c r="AF65" s="77">
        <f t="shared" ca="1" si="31"/>
        <v>0</v>
      </c>
      <c r="AG65" s="75">
        <f>J65*'20就業誘発係数'!$D62</f>
        <v>0</v>
      </c>
      <c r="AH65" s="74">
        <f>R65*'20就業誘発係数'!$D62</f>
        <v>0</v>
      </c>
      <c r="AI65" s="74">
        <f ca="1">AA65*'20就業誘発係数'!$D62</f>
        <v>0</v>
      </c>
      <c r="AJ65" s="77">
        <f t="shared" ca="1" si="20"/>
        <v>0</v>
      </c>
      <c r="AK65" s="75">
        <f>J65*'30雇用誘発係数'!$D62</f>
        <v>0</v>
      </c>
      <c r="AL65" s="74">
        <f>R65*'30雇用誘発係数'!$D62</f>
        <v>0</v>
      </c>
      <c r="AM65" s="74">
        <f ca="1">AA65*'30雇用誘発係数'!$D62</f>
        <v>0</v>
      </c>
      <c r="AN65" s="77">
        <f t="shared" ca="1" si="21"/>
        <v>0</v>
      </c>
      <c r="AO65" s="25" t="s">
        <v>339</v>
      </c>
    </row>
    <row r="66" spans="1:41" x14ac:dyDescent="0.2">
      <c r="A66" s="34" t="s">
        <v>332</v>
      </c>
      <c r="B66" s="35" t="s">
        <v>398</v>
      </c>
      <c r="C66" s="316"/>
      <c r="D66" s="280">
        <v>0</v>
      </c>
      <c r="E66" s="280">
        <v>0</v>
      </c>
      <c r="F66" s="281">
        <f t="shared" si="12"/>
        <v>0</v>
      </c>
      <c r="G66" s="287">
        <f t="shared" si="13"/>
        <v>0</v>
      </c>
      <c r="H66" s="299">
        <f t="shared" si="2"/>
        <v>0</v>
      </c>
      <c r="I66" s="295">
        <f>1-(-'11取引基本表'!CQ64/('11取引基本表'!BW64-'11取引基本表'!BU64))</f>
        <v>0.88082749265204607</v>
      </c>
      <c r="J66" s="72">
        <f t="shared" si="14"/>
        <v>0</v>
      </c>
      <c r="K66" s="73">
        <v>0.4127344188658057</v>
      </c>
      <c r="L66" s="72">
        <f t="shared" si="22"/>
        <v>0</v>
      </c>
      <c r="M66" s="73">
        <v>0.28902863559797864</v>
      </c>
      <c r="N66" s="74">
        <f t="shared" si="23"/>
        <v>0</v>
      </c>
      <c r="O66" s="75">
        <v>0</v>
      </c>
      <c r="P66" s="76">
        <f>1-(-'11取引基本表'!CQ64/('11取引基本表'!BW64-'11取引基本表'!BU64))</f>
        <v>0.88082749265204607</v>
      </c>
      <c r="Q66" s="74">
        <f t="shared" si="15"/>
        <v>0</v>
      </c>
      <c r="R66" s="74">
        <v>0</v>
      </c>
      <c r="S66" s="72">
        <f t="shared" si="24"/>
        <v>0</v>
      </c>
      <c r="T66" s="77">
        <f t="shared" si="25"/>
        <v>0</v>
      </c>
      <c r="U66" s="78"/>
      <c r="V66" s="74">
        <f t="shared" ca="1" si="16"/>
        <v>0</v>
      </c>
      <c r="W66" s="73">
        <f>'11取引基本表'!BP64/'11取引基本表'!$BP$69</f>
        <v>3.8563899041344121E-2</v>
      </c>
      <c r="X66" s="74">
        <f t="shared" ca="1" si="26"/>
        <v>0</v>
      </c>
      <c r="Y66" s="76">
        <f t="shared" si="18"/>
        <v>0.88082749265204607</v>
      </c>
      <c r="Z66" s="74">
        <f t="shared" ca="1" si="19"/>
        <v>0</v>
      </c>
      <c r="AA66" s="74">
        <f ca="1"/>
        <v>0</v>
      </c>
      <c r="AB66" s="74">
        <f t="shared" ca="1" si="27"/>
        <v>0</v>
      </c>
      <c r="AC66" s="77">
        <f t="shared" ca="1" si="28"/>
        <v>0</v>
      </c>
      <c r="AD66" s="75">
        <f t="shared" ca="1" si="29"/>
        <v>0</v>
      </c>
      <c r="AE66" s="74">
        <f t="shared" ca="1" si="30"/>
        <v>0</v>
      </c>
      <c r="AF66" s="77">
        <f t="shared" ca="1" si="31"/>
        <v>0</v>
      </c>
      <c r="AG66" s="75">
        <f>J66*'20就業誘発係数'!$D63</f>
        <v>0</v>
      </c>
      <c r="AH66" s="74">
        <f>R66*'20就業誘発係数'!$D63</f>
        <v>0</v>
      </c>
      <c r="AI66" s="74">
        <f ca="1">AA66*'20就業誘発係数'!$D63</f>
        <v>0</v>
      </c>
      <c r="AJ66" s="77">
        <f t="shared" ca="1" si="20"/>
        <v>0</v>
      </c>
      <c r="AK66" s="75">
        <f>J66*'30雇用誘発係数'!$D63</f>
        <v>0</v>
      </c>
      <c r="AL66" s="74">
        <f>R66*'30雇用誘発係数'!$D63</f>
        <v>0</v>
      </c>
      <c r="AM66" s="74">
        <f ca="1">AA66*'30雇用誘発係数'!$D63</f>
        <v>0</v>
      </c>
      <c r="AN66" s="77">
        <f t="shared" ca="1" si="21"/>
        <v>0</v>
      </c>
      <c r="AO66" s="25" t="s">
        <v>339</v>
      </c>
    </row>
    <row r="67" spans="1:41" x14ac:dyDescent="0.2">
      <c r="A67" s="36" t="s">
        <v>333</v>
      </c>
      <c r="B67" s="37" t="s">
        <v>29</v>
      </c>
      <c r="C67" s="317"/>
      <c r="D67" s="282">
        <v>0</v>
      </c>
      <c r="E67" s="282">
        <v>0</v>
      </c>
      <c r="F67" s="283">
        <f t="shared" si="12"/>
        <v>0</v>
      </c>
      <c r="G67" s="289">
        <f t="shared" si="13"/>
        <v>0</v>
      </c>
      <c r="H67" s="300">
        <f t="shared" si="2"/>
        <v>0</v>
      </c>
      <c r="I67" s="296">
        <f>1-(-'11取引基本表'!CQ65/('11取引基本表'!BW65-'11取引基本表'!BU65))</f>
        <v>0.63519447929736517</v>
      </c>
      <c r="J67" s="79">
        <f t="shared" si="14"/>
        <v>0</v>
      </c>
      <c r="K67" s="80">
        <v>0.67644264268068655</v>
      </c>
      <c r="L67" s="79">
        <f t="shared" si="22"/>
        <v>0</v>
      </c>
      <c r="M67" s="80">
        <v>0.22746563628301766</v>
      </c>
      <c r="N67" s="81">
        <f t="shared" si="23"/>
        <v>0</v>
      </c>
      <c r="O67" s="82">
        <v>0</v>
      </c>
      <c r="P67" s="83">
        <f>1-(-'11取引基本表'!CQ65/('11取引基本表'!BW65-'11取引基本表'!BU65))</f>
        <v>0.63519447929736517</v>
      </c>
      <c r="Q67" s="81">
        <f t="shared" si="15"/>
        <v>0</v>
      </c>
      <c r="R67" s="81">
        <v>0</v>
      </c>
      <c r="S67" s="79">
        <f t="shared" si="24"/>
        <v>0</v>
      </c>
      <c r="T67" s="84">
        <f t="shared" si="25"/>
        <v>0</v>
      </c>
      <c r="U67" s="85"/>
      <c r="V67" s="81">
        <f t="shared" ca="1" si="16"/>
        <v>0</v>
      </c>
      <c r="W67" s="80">
        <f>'11取引基本表'!BP65/'11取引基本表'!$BP$69</f>
        <v>2.5759119516171894E-2</v>
      </c>
      <c r="X67" s="81">
        <f t="shared" ca="1" si="26"/>
        <v>0</v>
      </c>
      <c r="Y67" s="83">
        <f t="shared" si="18"/>
        <v>0.63519447929736517</v>
      </c>
      <c r="Z67" s="81">
        <f t="shared" ca="1" si="19"/>
        <v>0</v>
      </c>
      <c r="AA67" s="81">
        <f ca="1"/>
        <v>0</v>
      </c>
      <c r="AB67" s="81">
        <f t="shared" ca="1" si="27"/>
        <v>0</v>
      </c>
      <c r="AC67" s="84">
        <f t="shared" ca="1" si="28"/>
        <v>0</v>
      </c>
      <c r="AD67" s="82">
        <f t="shared" ca="1" si="29"/>
        <v>0</v>
      </c>
      <c r="AE67" s="81">
        <f t="shared" ca="1" si="30"/>
        <v>0</v>
      </c>
      <c r="AF67" s="84">
        <f t="shared" ca="1" si="31"/>
        <v>0</v>
      </c>
      <c r="AG67" s="82">
        <f>J67*'20就業誘発係数'!$D64</f>
        <v>0</v>
      </c>
      <c r="AH67" s="81">
        <f>R67*'20就業誘発係数'!$D64</f>
        <v>0</v>
      </c>
      <c r="AI67" s="81">
        <f ca="1">AA67*'20就業誘発係数'!$D64</f>
        <v>0</v>
      </c>
      <c r="AJ67" s="84">
        <f t="shared" ca="1" si="20"/>
        <v>0</v>
      </c>
      <c r="AK67" s="82">
        <f>J67*'30雇用誘発係数'!$D64</f>
        <v>0</v>
      </c>
      <c r="AL67" s="81">
        <f>R67*'30雇用誘発係数'!$D64</f>
        <v>0</v>
      </c>
      <c r="AM67" s="81">
        <f ca="1">AA67*'30雇用誘発係数'!$D64</f>
        <v>0</v>
      </c>
      <c r="AN67" s="84">
        <f t="shared" ca="1" si="21"/>
        <v>0</v>
      </c>
      <c r="AO67" s="25" t="s">
        <v>339</v>
      </c>
    </row>
    <row r="68" spans="1:41" x14ac:dyDescent="0.2">
      <c r="A68" s="38" t="s">
        <v>335</v>
      </c>
      <c r="B68" s="39" t="s">
        <v>30</v>
      </c>
      <c r="C68" s="314"/>
      <c r="D68" s="290">
        <v>8.7393223773815187E-5</v>
      </c>
      <c r="E68" s="290">
        <v>1.5792234222414681E-5</v>
      </c>
      <c r="F68" s="291">
        <f t="shared" si="12"/>
        <v>0</v>
      </c>
      <c r="G68" s="291">
        <f t="shared" si="13"/>
        <v>0</v>
      </c>
      <c r="H68" s="301">
        <f t="shared" si="2"/>
        <v>0</v>
      </c>
      <c r="I68" s="297">
        <f>1-(-'11取引基本表'!CQ66/('11取引基本表'!BW66-'11取引基本表'!BU66))</f>
        <v>0.96837622662469913</v>
      </c>
      <c r="J68" s="86">
        <f t="shared" si="14"/>
        <v>0</v>
      </c>
      <c r="K68" s="87">
        <v>0.68460138332726617</v>
      </c>
      <c r="L68" s="86">
        <f t="shared" si="22"/>
        <v>0</v>
      </c>
      <c r="M68" s="87">
        <v>0.29970877320713507</v>
      </c>
      <c r="N68" s="88">
        <f t="shared" si="23"/>
        <v>0</v>
      </c>
      <c r="O68" s="89">
        <v>0</v>
      </c>
      <c r="P68" s="90">
        <f>1-(-'11取引基本表'!CQ66/('11取引基本表'!BW66-'11取引基本表'!BU66))</f>
        <v>0.96837622662469913</v>
      </c>
      <c r="Q68" s="88">
        <f t="shared" si="15"/>
        <v>0</v>
      </c>
      <c r="R68" s="88">
        <v>0</v>
      </c>
      <c r="S68" s="86">
        <f t="shared" si="24"/>
        <v>0</v>
      </c>
      <c r="T68" s="91">
        <f t="shared" si="25"/>
        <v>0</v>
      </c>
      <c r="U68" s="92"/>
      <c r="V68" s="88">
        <f t="shared" ca="1" si="16"/>
        <v>0</v>
      </c>
      <c r="W68" s="87">
        <f>'11取引基本表'!BP66/'11取引基本表'!$BP$69</f>
        <v>3.0618499294261553E-2</v>
      </c>
      <c r="X68" s="88">
        <f t="shared" ca="1" si="26"/>
        <v>0</v>
      </c>
      <c r="Y68" s="90">
        <f t="shared" si="18"/>
        <v>0.96837622662469913</v>
      </c>
      <c r="Z68" s="88">
        <f t="shared" ca="1" si="19"/>
        <v>0</v>
      </c>
      <c r="AA68" s="88">
        <f ca="1"/>
        <v>0</v>
      </c>
      <c r="AB68" s="88">
        <f t="shared" ca="1" si="27"/>
        <v>0</v>
      </c>
      <c r="AC68" s="91">
        <f t="shared" ca="1" si="28"/>
        <v>0</v>
      </c>
      <c r="AD68" s="89">
        <f t="shared" ca="1" si="29"/>
        <v>0</v>
      </c>
      <c r="AE68" s="88">
        <f t="shared" ca="1" si="30"/>
        <v>0</v>
      </c>
      <c r="AF68" s="91">
        <f t="shared" ca="1" si="31"/>
        <v>0</v>
      </c>
      <c r="AG68" s="89">
        <f>J68*'20就業誘発係数'!$D65</f>
        <v>0</v>
      </c>
      <c r="AH68" s="88">
        <f>R68*'20就業誘発係数'!$D65</f>
        <v>0</v>
      </c>
      <c r="AI68" s="88">
        <f ca="1">AA68*'20就業誘発係数'!$D65</f>
        <v>0</v>
      </c>
      <c r="AJ68" s="91">
        <f t="shared" ca="1" si="20"/>
        <v>0</v>
      </c>
      <c r="AK68" s="89">
        <f>J68*'30雇用誘発係数'!$D65</f>
        <v>0</v>
      </c>
      <c r="AL68" s="88">
        <f>R68*'30雇用誘発係数'!$D65</f>
        <v>0</v>
      </c>
      <c r="AM68" s="88">
        <f ca="1">AA68*'30雇用誘発係数'!$D65</f>
        <v>0</v>
      </c>
      <c r="AN68" s="91">
        <f t="shared" ca="1" si="21"/>
        <v>0</v>
      </c>
      <c r="AO68" s="25" t="s">
        <v>339</v>
      </c>
    </row>
    <row r="69" spans="1:41" x14ac:dyDescent="0.2">
      <c r="A69" s="34" t="s">
        <v>336</v>
      </c>
      <c r="B69" s="35" t="s">
        <v>31</v>
      </c>
      <c r="C69" s="314"/>
      <c r="D69" s="290">
        <v>0</v>
      </c>
      <c r="E69" s="290">
        <v>0</v>
      </c>
      <c r="F69" s="291">
        <f t="shared" si="12"/>
        <v>0</v>
      </c>
      <c r="G69" s="291">
        <f t="shared" si="13"/>
        <v>0</v>
      </c>
      <c r="H69" s="299">
        <f t="shared" si="2"/>
        <v>0</v>
      </c>
      <c r="I69" s="295">
        <f>1-(-'11取引基本表'!CQ67/('11取引基本表'!BW67-'11取引基本表'!BU67))</f>
        <v>1</v>
      </c>
      <c r="J69" s="72">
        <f t="shared" si="14"/>
        <v>0</v>
      </c>
      <c r="K69" s="73">
        <v>0</v>
      </c>
      <c r="L69" s="72">
        <f t="shared" si="22"/>
        <v>0</v>
      </c>
      <c r="M69" s="73">
        <v>0</v>
      </c>
      <c r="N69" s="74">
        <f t="shared" si="23"/>
        <v>0</v>
      </c>
      <c r="O69" s="75">
        <v>0</v>
      </c>
      <c r="P69" s="76">
        <f>1-(-'11取引基本表'!CQ67/('11取引基本表'!BW67-'11取引基本表'!BU67))</f>
        <v>1</v>
      </c>
      <c r="Q69" s="74">
        <f t="shared" si="15"/>
        <v>0</v>
      </c>
      <c r="R69" s="74">
        <v>0</v>
      </c>
      <c r="S69" s="72">
        <f t="shared" si="24"/>
        <v>0</v>
      </c>
      <c r="T69" s="77">
        <f t="shared" si="25"/>
        <v>0</v>
      </c>
      <c r="U69" s="78"/>
      <c r="V69" s="74">
        <f t="shared" ca="1" si="16"/>
        <v>0</v>
      </c>
      <c r="W69" s="73">
        <f>'11取引基本表'!BP67/'11取引基本表'!$BP$69</f>
        <v>0</v>
      </c>
      <c r="X69" s="74">
        <f t="shared" ca="1" si="26"/>
        <v>0</v>
      </c>
      <c r="Y69" s="76">
        <f t="shared" si="18"/>
        <v>1</v>
      </c>
      <c r="Z69" s="74">
        <f t="shared" ca="1" si="19"/>
        <v>0</v>
      </c>
      <c r="AA69" s="74">
        <f ca="1"/>
        <v>0</v>
      </c>
      <c r="AB69" s="74">
        <f t="shared" ca="1" si="27"/>
        <v>0</v>
      </c>
      <c r="AC69" s="77">
        <f t="shared" ca="1" si="28"/>
        <v>0</v>
      </c>
      <c r="AD69" s="75">
        <f t="shared" ca="1" si="29"/>
        <v>0</v>
      </c>
      <c r="AE69" s="74">
        <f t="shared" ca="1" si="30"/>
        <v>0</v>
      </c>
      <c r="AF69" s="77">
        <f t="shared" ca="1" si="31"/>
        <v>0</v>
      </c>
      <c r="AG69" s="75">
        <f>J69*'20就業誘発係数'!$D66</f>
        <v>0</v>
      </c>
      <c r="AH69" s="74">
        <f>R69*'20就業誘発係数'!$D66</f>
        <v>0</v>
      </c>
      <c r="AI69" s="74">
        <f ca="1">AA69*'20就業誘発係数'!$D66</f>
        <v>0</v>
      </c>
      <c r="AJ69" s="77">
        <f t="shared" ca="1" si="20"/>
        <v>0</v>
      </c>
      <c r="AK69" s="75">
        <f>J69*'30雇用誘発係数'!$D66</f>
        <v>0</v>
      </c>
      <c r="AL69" s="74">
        <f>R69*'30雇用誘発係数'!$D66</f>
        <v>0</v>
      </c>
      <c r="AM69" s="74">
        <f ca="1">AA69*'30雇用誘発係数'!$D66</f>
        <v>0</v>
      </c>
      <c r="AN69" s="77">
        <f t="shared" ca="1" si="21"/>
        <v>0</v>
      </c>
      <c r="AO69" s="25" t="s">
        <v>116</v>
      </c>
    </row>
    <row r="70" spans="1:41" ht="12.5" thickBot="1" x14ac:dyDescent="0.25">
      <c r="A70" s="34" t="s">
        <v>337</v>
      </c>
      <c r="B70" s="35" t="s">
        <v>32</v>
      </c>
      <c r="C70" s="314"/>
      <c r="D70" s="290">
        <v>2.5631946822416617E-2</v>
      </c>
      <c r="E70" s="290">
        <v>2.5823353363711686E-2</v>
      </c>
      <c r="F70" s="291">
        <f t="shared" si="12"/>
        <v>0</v>
      </c>
      <c r="G70" s="291">
        <f t="shared" si="13"/>
        <v>0</v>
      </c>
      <c r="H70" s="302">
        <f t="shared" si="2"/>
        <v>0</v>
      </c>
      <c r="I70" s="295">
        <f>1-(-'11取引基本表'!CQ68/('11取引基本表'!BW68-'11取引基本表'!BU68))</f>
        <v>0.26252351424789244</v>
      </c>
      <c r="J70" s="72">
        <f t="shared" si="14"/>
        <v>0</v>
      </c>
      <c r="K70" s="73">
        <v>0.48047147440368254</v>
      </c>
      <c r="L70" s="72">
        <f t="shared" si="22"/>
        <v>0</v>
      </c>
      <c r="M70" s="73">
        <v>3.4663132933463521E-2</v>
      </c>
      <c r="N70" s="74">
        <f t="shared" si="23"/>
        <v>0</v>
      </c>
      <c r="O70" s="75">
        <v>0</v>
      </c>
      <c r="P70" s="76">
        <f>1-(-'11取引基本表'!CQ68/('11取引基本表'!BW68-'11取引基本表'!BU68))</f>
        <v>0.26252351424789244</v>
      </c>
      <c r="Q70" s="74">
        <f t="shared" si="15"/>
        <v>0</v>
      </c>
      <c r="R70" s="74">
        <v>0</v>
      </c>
      <c r="S70" s="72">
        <f t="shared" si="24"/>
        <v>0</v>
      </c>
      <c r="T70" s="77">
        <f t="shared" si="25"/>
        <v>0</v>
      </c>
      <c r="U70" s="78"/>
      <c r="V70" s="74">
        <f t="shared" ca="1" si="16"/>
        <v>0</v>
      </c>
      <c r="W70" s="73">
        <f>'11取引基本表'!BP68/'11取引基本表'!$BP$69</f>
        <v>7.2109510309656928E-5</v>
      </c>
      <c r="X70" s="74">
        <f t="shared" ca="1" si="26"/>
        <v>0</v>
      </c>
      <c r="Y70" s="76">
        <f t="shared" si="18"/>
        <v>0.26252351424789244</v>
      </c>
      <c r="Z70" s="74">
        <f t="shared" ca="1" si="19"/>
        <v>0</v>
      </c>
      <c r="AA70" s="74">
        <f ca="1"/>
        <v>0</v>
      </c>
      <c r="AB70" s="74">
        <f t="shared" ca="1" si="27"/>
        <v>0</v>
      </c>
      <c r="AC70" s="77">
        <f t="shared" ca="1" si="28"/>
        <v>0</v>
      </c>
      <c r="AD70" s="75">
        <f t="shared" ca="1" si="29"/>
        <v>0</v>
      </c>
      <c r="AE70" s="74">
        <f t="shared" ca="1" si="30"/>
        <v>0</v>
      </c>
      <c r="AF70" s="77">
        <f t="shared" ca="1" si="31"/>
        <v>0</v>
      </c>
      <c r="AG70" s="75">
        <f>J70*'20就業誘発係数'!$D68</f>
        <v>0</v>
      </c>
      <c r="AH70" s="74">
        <f>R70*'20就業誘発係数'!$D68</f>
        <v>0</v>
      </c>
      <c r="AI70" s="74">
        <f ca="1">AA70*'20就業誘発係数'!$D68</f>
        <v>0</v>
      </c>
      <c r="AJ70" s="77">
        <f t="shared" ca="1" si="20"/>
        <v>0</v>
      </c>
      <c r="AK70" s="75">
        <f>J70*'30雇用誘発係数'!$D68</f>
        <v>0</v>
      </c>
      <c r="AL70" s="74">
        <f>R70*'30雇用誘発係数'!$D68</f>
        <v>0</v>
      </c>
      <c r="AM70" s="74">
        <f ca="1">AA70*'30雇用誘発係数'!$D68</f>
        <v>0</v>
      </c>
      <c r="AN70" s="77">
        <f t="shared" ca="1" si="21"/>
        <v>0</v>
      </c>
      <c r="AO70" s="25" t="s">
        <v>401</v>
      </c>
    </row>
    <row r="71" spans="1:41" ht="13" thickTop="1" thickBot="1" x14ac:dyDescent="0.25">
      <c r="A71" s="40"/>
      <c r="B71" s="41" t="s">
        <v>33</v>
      </c>
      <c r="C71" s="292">
        <f>SUM(C8:C70)</f>
        <v>0</v>
      </c>
      <c r="D71" s="277"/>
      <c r="E71" s="277"/>
      <c r="F71" s="292">
        <f t="shared" ref="F71:G71" si="32">SUM(F8:F70)</f>
        <v>0</v>
      </c>
      <c r="G71" s="292">
        <f t="shared" si="32"/>
        <v>0</v>
      </c>
      <c r="H71" s="96">
        <f>SUM(H8:H70)</f>
        <v>0</v>
      </c>
      <c r="I71" s="93"/>
      <c r="J71" s="94">
        <f>SUM(J8:J70)</f>
        <v>0</v>
      </c>
      <c r="K71" s="93"/>
      <c r="L71" s="94">
        <f>SUM(L8:L70)</f>
        <v>0</v>
      </c>
      <c r="M71" s="93"/>
      <c r="N71" s="95">
        <f>SUM(N8:N70)</f>
        <v>0</v>
      </c>
      <c r="O71" s="96">
        <v>0</v>
      </c>
      <c r="P71" s="97"/>
      <c r="Q71" s="95">
        <f>SUM(Q8:Q70)</f>
        <v>0</v>
      </c>
      <c r="R71" s="95">
        <f>SUM(R8:R70)</f>
        <v>0</v>
      </c>
      <c r="S71" s="94">
        <f>SUM(S8:S70)</f>
        <v>0</v>
      </c>
      <c r="T71" s="98">
        <f>SUM(T8:T70)</f>
        <v>0</v>
      </c>
      <c r="U71" s="99">
        <f ca="1">'13消費性向'!D2</f>
        <v>0.72407301672765856</v>
      </c>
      <c r="V71" s="95">
        <f ca="1">(T71+N71)*U71</f>
        <v>0</v>
      </c>
      <c r="W71" s="100">
        <v>1</v>
      </c>
      <c r="X71" s="95">
        <f ca="1">SUM(X8:X70)</f>
        <v>0</v>
      </c>
      <c r="Y71" s="101"/>
      <c r="Z71" s="95">
        <f t="shared" ref="Z71:AN71" ca="1" si="33">SUM(Z8:Z70)</f>
        <v>0</v>
      </c>
      <c r="AA71" s="95">
        <f t="shared" ca="1" si="33"/>
        <v>0</v>
      </c>
      <c r="AB71" s="95">
        <f t="shared" ca="1" si="33"/>
        <v>0</v>
      </c>
      <c r="AC71" s="98">
        <f t="shared" ca="1" si="33"/>
        <v>0</v>
      </c>
      <c r="AD71" s="96">
        <f t="shared" ca="1" si="33"/>
        <v>0</v>
      </c>
      <c r="AE71" s="95">
        <f t="shared" ca="1" si="33"/>
        <v>0</v>
      </c>
      <c r="AF71" s="123">
        <f t="shared" ca="1" si="33"/>
        <v>0</v>
      </c>
      <c r="AG71" s="96">
        <f t="shared" si="33"/>
        <v>0</v>
      </c>
      <c r="AH71" s="95">
        <f t="shared" si="33"/>
        <v>0</v>
      </c>
      <c r="AI71" s="95">
        <f t="shared" ca="1" si="33"/>
        <v>0</v>
      </c>
      <c r="AJ71" s="123">
        <f t="shared" ca="1" si="33"/>
        <v>0</v>
      </c>
      <c r="AK71" s="96">
        <f t="shared" si="33"/>
        <v>0</v>
      </c>
      <c r="AL71" s="95">
        <f t="shared" si="33"/>
        <v>0</v>
      </c>
      <c r="AM71" s="95">
        <f t="shared" ca="1" si="33"/>
        <v>0</v>
      </c>
      <c r="AN71" s="123">
        <f t="shared" ca="1" si="33"/>
        <v>0</v>
      </c>
    </row>
    <row r="72" spans="1:41" ht="12.5" thickTop="1" x14ac:dyDescent="0.2">
      <c r="A72" s="42"/>
      <c r="B72" s="35" t="s">
        <v>34</v>
      </c>
      <c r="H72" s="102"/>
      <c r="I72" s="103"/>
      <c r="J72" s="104"/>
      <c r="K72" s="105"/>
      <c r="L72" s="105"/>
      <c r="M72" s="103" t="s">
        <v>223</v>
      </c>
      <c r="N72" s="134">
        <f>O73-N71</f>
        <v>0</v>
      </c>
      <c r="O72" s="78">
        <v>0</v>
      </c>
      <c r="P72" s="102"/>
      <c r="Q72" s="103"/>
      <c r="R72" s="103"/>
      <c r="S72" s="103"/>
      <c r="T72" s="103"/>
      <c r="U72" s="103"/>
      <c r="V72" s="103"/>
      <c r="W72" s="103"/>
      <c r="X72" s="103"/>
      <c r="Y72" s="103"/>
      <c r="Z72" s="103"/>
      <c r="AA72" s="103"/>
      <c r="AB72" s="103"/>
      <c r="AC72" s="103"/>
      <c r="AD72" s="103"/>
      <c r="AE72" s="103"/>
      <c r="AF72" s="103"/>
      <c r="AG72" s="103"/>
      <c r="AH72" s="103"/>
      <c r="AI72" s="103"/>
      <c r="AJ72" s="103"/>
      <c r="AK72" s="103"/>
      <c r="AL72" s="103"/>
      <c r="AM72" s="103"/>
      <c r="AN72" s="103"/>
    </row>
    <row r="73" spans="1:41" x14ac:dyDescent="0.2">
      <c r="A73" s="42"/>
      <c r="B73" s="35" t="s">
        <v>35</v>
      </c>
      <c r="H73" s="102"/>
      <c r="I73" s="103"/>
      <c r="J73" s="104"/>
      <c r="K73" s="105"/>
      <c r="L73" s="105"/>
      <c r="M73" s="105"/>
      <c r="N73" s="105"/>
      <c r="O73" s="74">
        <v>0</v>
      </c>
      <c r="P73" s="102"/>
      <c r="Q73" s="103"/>
      <c r="R73" s="103"/>
      <c r="S73" s="103"/>
      <c r="T73" s="103"/>
      <c r="U73" s="103"/>
      <c r="V73" s="103"/>
      <c r="W73" s="103"/>
      <c r="X73" s="103"/>
      <c r="Y73" s="103"/>
      <c r="Z73" s="103"/>
      <c r="AA73" s="103"/>
      <c r="AB73" s="103"/>
      <c r="AC73" s="103"/>
      <c r="AD73" s="103"/>
      <c r="AE73" s="103"/>
      <c r="AF73" s="103"/>
      <c r="AG73" s="103"/>
      <c r="AH73" s="103"/>
      <c r="AI73" s="103"/>
      <c r="AJ73" s="103"/>
      <c r="AK73" s="103"/>
      <c r="AL73" s="103"/>
      <c r="AM73" s="103"/>
      <c r="AN73" s="103"/>
    </row>
    <row r="74" spans="1:41" x14ac:dyDescent="0.2">
      <c r="A74" s="42"/>
      <c r="B74" s="35" t="s">
        <v>36</v>
      </c>
      <c r="H74" s="102"/>
      <c r="I74" s="103"/>
      <c r="J74" s="104"/>
      <c r="K74" s="105"/>
      <c r="L74" s="105"/>
      <c r="M74" s="105"/>
      <c r="N74" s="105"/>
      <c r="O74" s="74">
        <v>0</v>
      </c>
      <c r="P74" s="102"/>
      <c r="Q74" s="103"/>
      <c r="R74" s="103"/>
      <c r="S74" s="103"/>
      <c r="T74" s="103"/>
      <c r="U74" s="103"/>
      <c r="V74" s="103"/>
      <c r="W74" s="103"/>
      <c r="X74" s="103"/>
      <c r="Y74" s="103"/>
      <c r="Z74" s="103"/>
      <c r="AA74" s="103"/>
      <c r="AB74" s="103"/>
      <c r="AC74" s="103"/>
      <c r="AD74" s="103"/>
      <c r="AE74" s="103"/>
      <c r="AF74" s="103"/>
      <c r="AG74" s="103"/>
      <c r="AH74" s="103"/>
      <c r="AI74" s="103"/>
      <c r="AJ74" s="103"/>
      <c r="AK74" s="103"/>
      <c r="AL74" s="103"/>
      <c r="AM74" s="103"/>
      <c r="AN74" s="103"/>
    </row>
    <row r="75" spans="1:41" x14ac:dyDescent="0.2">
      <c r="A75" s="42"/>
      <c r="B75" s="35" t="s">
        <v>37</v>
      </c>
      <c r="H75" s="102"/>
      <c r="I75" s="103"/>
      <c r="J75" s="104"/>
      <c r="K75" s="105"/>
      <c r="L75" s="105"/>
      <c r="M75" s="105"/>
      <c r="N75" s="105"/>
      <c r="O75" s="74">
        <v>0</v>
      </c>
      <c r="P75" s="102"/>
      <c r="Q75" s="103"/>
      <c r="R75" s="103"/>
      <c r="S75" s="103"/>
      <c r="T75" s="103"/>
      <c r="U75" s="103"/>
      <c r="V75" s="103"/>
      <c r="W75" s="103"/>
      <c r="X75" s="103"/>
      <c r="Y75" s="103"/>
      <c r="Z75" s="103"/>
      <c r="AA75" s="103"/>
      <c r="AB75" s="103"/>
      <c r="AC75" s="103"/>
      <c r="AD75" s="103"/>
      <c r="AE75" s="103"/>
      <c r="AF75" s="103"/>
      <c r="AG75" s="103"/>
      <c r="AH75" s="103"/>
      <c r="AI75" s="103"/>
      <c r="AJ75" s="103"/>
      <c r="AK75" s="103"/>
      <c r="AL75" s="103"/>
      <c r="AM75" s="103"/>
      <c r="AN75" s="103"/>
    </row>
    <row r="76" spans="1:41" x14ac:dyDescent="0.2">
      <c r="A76" s="42"/>
      <c r="B76" s="35" t="s">
        <v>38</v>
      </c>
      <c r="H76" s="102"/>
      <c r="I76" s="103"/>
      <c r="J76" s="104"/>
      <c r="K76" s="105"/>
      <c r="L76" s="105"/>
      <c r="M76" s="105"/>
      <c r="N76" s="105"/>
      <c r="O76" s="74">
        <v>0</v>
      </c>
      <c r="P76" s="102"/>
      <c r="Q76" s="103"/>
      <c r="R76" s="103"/>
      <c r="S76" s="103"/>
      <c r="T76" s="103"/>
      <c r="U76" s="103"/>
      <c r="V76" s="103"/>
      <c r="W76" s="103"/>
      <c r="X76" s="103"/>
      <c r="Y76" s="103"/>
      <c r="Z76" s="103"/>
      <c r="AA76" s="103"/>
      <c r="AB76" s="103"/>
      <c r="AC76" s="103"/>
      <c r="AD76" s="103"/>
      <c r="AE76" s="103"/>
      <c r="AF76" s="103"/>
      <c r="AG76" s="103"/>
      <c r="AH76" s="103"/>
      <c r="AI76" s="103"/>
      <c r="AJ76" s="103"/>
      <c r="AK76" s="103"/>
      <c r="AL76" s="103"/>
      <c r="AM76" s="103"/>
      <c r="AN76" s="103"/>
    </row>
    <row r="77" spans="1:41" x14ac:dyDescent="0.2">
      <c r="A77" s="42"/>
      <c r="B77" s="35" t="s">
        <v>39</v>
      </c>
      <c r="H77" s="102"/>
      <c r="I77" s="103"/>
      <c r="J77" s="104"/>
      <c r="K77" s="105"/>
      <c r="L77" s="105"/>
      <c r="M77" s="105"/>
      <c r="N77" s="105"/>
      <c r="O77" s="74">
        <v>0</v>
      </c>
      <c r="P77" s="102"/>
      <c r="Q77" s="103"/>
      <c r="R77" s="103"/>
      <c r="S77" s="103"/>
      <c r="T77" s="103"/>
      <c r="U77" s="103"/>
      <c r="V77" s="103"/>
      <c r="W77" s="103"/>
      <c r="X77" s="103"/>
      <c r="Y77" s="103"/>
      <c r="Z77" s="103"/>
      <c r="AA77" s="103"/>
      <c r="AB77" s="103"/>
      <c r="AC77" s="103"/>
      <c r="AD77" s="103"/>
      <c r="AE77" s="103"/>
      <c r="AF77" s="103"/>
      <c r="AG77" s="103"/>
      <c r="AH77" s="103"/>
      <c r="AI77" s="103"/>
      <c r="AJ77" s="103"/>
      <c r="AK77" s="103"/>
      <c r="AL77" s="103"/>
      <c r="AM77" s="103"/>
      <c r="AN77" s="103"/>
    </row>
    <row r="78" spans="1:41" s="43" customFormat="1" x14ac:dyDescent="0.2">
      <c r="A78" s="42"/>
      <c r="B78" s="35" t="s">
        <v>40</v>
      </c>
      <c r="C78" s="25"/>
      <c r="D78" s="25"/>
      <c r="E78" s="25"/>
      <c r="F78" s="25"/>
      <c r="G78" s="25"/>
      <c r="H78" s="102"/>
      <c r="I78" s="103"/>
      <c r="J78" s="104"/>
      <c r="K78" s="105"/>
      <c r="L78" s="105"/>
      <c r="M78" s="105"/>
      <c r="N78" s="105"/>
      <c r="O78" s="74">
        <v>0</v>
      </c>
      <c r="P78" s="102"/>
      <c r="Q78" s="103"/>
      <c r="R78" s="103"/>
      <c r="S78" s="103"/>
      <c r="T78" s="103"/>
      <c r="U78" s="103"/>
      <c r="V78" s="103"/>
      <c r="W78" s="103"/>
      <c r="X78" s="103"/>
      <c r="Y78" s="103"/>
      <c r="Z78" s="103"/>
      <c r="AA78" s="103"/>
      <c r="AB78" s="103"/>
      <c r="AC78" s="103"/>
      <c r="AD78" s="103"/>
      <c r="AE78" s="103"/>
      <c r="AF78" s="103"/>
      <c r="AG78" s="103"/>
      <c r="AH78" s="103"/>
      <c r="AI78" s="103"/>
      <c r="AJ78" s="103"/>
      <c r="AK78" s="103"/>
      <c r="AL78" s="103"/>
      <c r="AM78" s="103"/>
      <c r="AN78" s="103"/>
    </row>
    <row r="79" spans="1:41" s="43" customFormat="1" ht="12.5" thickBot="1" x14ac:dyDescent="0.25">
      <c r="A79" s="44"/>
      <c r="B79" s="45" t="s">
        <v>338</v>
      </c>
      <c r="C79" s="25"/>
      <c r="D79" s="25"/>
      <c r="E79" s="25"/>
      <c r="F79" s="25"/>
      <c r="G79" s="25"/>
      <c r="H79" s="102"/>
      <c r="I79" s="103"/>
      <c r="J79" s="104"/>
      <c r="K79" s="105"/>
      <c r="L79" s="105"/>
      <c r="M79" s="105"/>
      <c r="N79" s="105"/>
      <c r="O79" s="81">
        <v>0</v>
      </c>
      <c r="P79" s="102"/>
      <c r="Q79" s="103"/>
      <c r="R79" s="103"/>
      <c r="S79" s="103"/>
      <c r="T79" s="103"/>
      <c r="U79" s="103"/>
      <c r="V79" s="103"/>
      <c r="W79" s="103"/>
      <c r="X79" s="103"/>
      <c r="Y79" s="103"/>
      <c r="Z79" s="103"/>
      <c r="AA79" s="103"/>
      <c r="AB79" s="103"/>
      <c r="AC79" s="103"/>
      <c r="AD79" s="103"/>
      <c r="AE79" s="103"/>
      <c r="AF79" s="103"/>
      <c r="AG79" s="103"/>
      <c r="AH79" s="103"/>
      <c r="AI79" s="103"/>
      <c r="AJ79" s="103"/>
      <c r="AK79" s="103"/>
      <c r="AL79" s="103"/>
      <c r="AM79" s="103"/>
      <c r="AN79" s="103"/>
    </row>
    <row r="80" spans="1:41" ht="12.5" thickTop="1" x14ac:dyDescent="0.2">
      <c r="AG80" s="103"/>
      <c r="AH80" s="103"/>
      <c r="AI80" s="103"/>
      <c r="AJ80" s="103"/>
      <c r="AK80" s="103"/>
      <c r="AL80" s="103"/>
      <c r="AM80" s="103"/>
      <c r="AN80" s="103"/>
    </row>
    <row r="81" spans="1:28" x14ac:dyDescent="0.2">
      <c r="A81" s="17" t="s">
        <v>226</v>
      </c>
    </row>
    <row r="82" spans="1:28" x14ac:dyDescent="0.2">
      <c r="A82" s="17" t="s">
        <v>631</v>
      </c>
    </row>
    <row r="85" spans="1:28" ht="12.5" thickBot="1" x14ac:dyDescent="0.25"/>
    <row r="86" spans="1:28" ht="12.5" thickTop="1" x14ac:dyDescent="0.2">
      <c r="A86" s="587"/>
      <c r="B86" s="49" t="s">
        <v>0</v>
      </c>
      <c r="C86" s="589" t="s">
        <v>568</v>
      </c>
      <c r="H86" s="589" t="s">
        <v>41</v>
      </c>
      <c r="I86" s="581" t="s">
        <v>104</v>
      </c>
      <c r="J86" s="582"/>
      <c r="K86" s="582"/>
      <c r="L86" s="583"/>
      <c r="M86" s="581" t="s">
        <v>108</v>
      </c>
      <c r="N86" s="582"/>
      <c r="O86" s="582"/>
      <c r="P86" s="583"/>
      <c r="Q86" s="581" t="s">
        <v>109</v>
      </c>
      <c r="R86" s="582"/>
      <c r="S86" s="582"/>
      <c r="T86" s="583"/>
      <c r="U86" s="581" t="s">
        <v>128</v>
      </c>
      <c r="V86" s="582"/>
      <c r="W86" s="582"/>
      <c r="X86" s="583"/>
      <c r="Y86" s="581" t="s">
        <v>623</v>
      </c>
      <c r="Z86" s="582"/>
      <c r="AA86" s="582"/>
      <c r="AB86" s="583"/>
    </row>
    <row r="87" spans="1:28" x14ac:dyDescent="0.2">
      <c r="A87" s="588"/>
      <c r="B87" s="48" t="s">
        <v>103</v>
      </c>
      <c r="C87" s="590"/>
      <c r="H87" s="590"/>
      <c r="I87" s="47" t="s">
        <v>43</v>
      </c>
      <c r="J87" s="46" t="s">
        <v>105</v>
      </c>
      <c r="K87" s="46" t="s">
        <v>106</v>
      </c>
      <c r="L87" s="48" t="s">
        <v>107</v>
      </c>
      <c r="M87" s="47" t="s">
        <v>43</v>
      </c>
      <c r="N87" s="46" t="s">
        <v>105</v>
      </c>
      <c r="O87" s="46" t="s">
        <v>106</v>
      </c>
      <c r="P87" s="48" t="s">
        <v>107</v>
      </c>
      <c r="Q87" s="47" t="s">
        <v>43</v>
      </c>
      <c r="R87" s="46" t="s">
        <v>105</v>
      </c>
      <c r="S87" s="46" t="s">
        <v>106</v>
      </c>
      <c r="T87" s="48" t="s">
        <v>107</v>
      </c>
      <c r="U87" s="46" t="s">
        <v>43</v>
      </c>
      <c r="V87" s="46" t="s">
        <v>105</v>
      </c>
      <c r="W87" s="46" t="s">
        <v>106</v>
      </c>
      <c r="X87" s="48" t="s">
        <v>107</v>
      </c>
      <c r="Y87" s="46" t="s">
        <v>43</v>
      </c>
      <c r="Z87" s="46" t="s">
        <v>105</v>
      </c>
      <c r="AA87" s="46" t="s">
        <v>106</v>
      </c>
      <c r="AB87" s="48" t="s">
        <v>107</v>
      </c>
    </row>
    <row r="88" spans="1:28" x14ac:dyDescent="0.2">
      <c r="A88" s="588"/>
      <c r="B88" s="48" t="s">
        <v>110</v>
      </c>
      <c r="C88" s="293"/>
      <c r="H88" s="276"/>
      <c r="I88" s="50"/>
      <c r="J88" s="51"/>
      <c r="K88" s="51"/>
      <c r="L88" s="52"/>
      <c r="M88" s="53"/>
      <c r="N88" s="54"/>
      <c r="O88" s="54"/>
      <c r="P88" s="55"/>
      <c r="Q88" s="53"/>
      <c r="R88" s="54"/>
      <c r="S88" s="54"/>
      <c r="T88" s="55"/>
      <c r="U88" s="54"/>
      <c r="V88" s="54"/>
      <c r="W88" s="54"/>
      <c r="X88" s="55"/>
      <c r="Y88" s="54"/>
      <c r="Z88" s="54"/>
      <c r="AA88" s="54"/>
      <c r="AB88" s="55"/>
    </row>
    <row r="89" spans="1:28" x14ac:dyDescent="0.2">
      <c r="A89" s="53" t="s">
        <v>112</v>
      </c>
      <c r="B89" s="55" t="s">
        <v>89</v>
      </c>
      <c r="C89" s="106">
        <f>ROUND(SUMIF($AO$8:$AO$70,$A89,$C$8:$C$70),)</f>
        <v>0</v>
      </c>
      <c r="H89" s="106">
        <f t="shared" ref="H89:H101" si="34">ROUND(SUMIF($AO$8:$AO$70,$A89,$H$8:$H$70),)</f>
        <v>0</v>
      </c>
      <c r="I89" s="50">
        <f t="shared" ref="I89:I101" si="35">ROUND(SUMIF($AO$8:$AO$70,$A89,$J$8:$J$70),)</f>
        <v>0</v>
      </c>
      <c r="J89" s="51">
        <f t="shared" ref="J89:J101" si="36">ROUND(SUMIF($AO$8:$AO$70,$A89,$R$8:$R$70),)</f>
        <v>0</v>
      </c>
      <c r="K89" s="51">
        <f t="shared" ref="K89:K101" ca="1" si="37">ROUND(SUMIF($AO$8:$AO$70,$A89,$AA$8:$AA$70),)</f>
        <v>0</v>
      </c>
      <c r="L89" s="52">
        <f t="shared" ref="L89:L101" ca="1" si="38">SUM(I89:K89)</f>
        <v>0</v>
      </c>
      <c r="M89" s="50">
        <f t="shared" ref="M89:M101" si="39">ROUND(SUMIF($AO$8:$AO$70,$A89,$L$8:$L$70),)</f>
        <v>0</v>
      </c>
      <c r="N89" s="51">
        <f t="shared" ref="N89:N101" si="40">ROUND(SUMIF($AO$8:$AO$70,$A89,$S$8:$S$70),)</f>
        <v>0</v>
      </c>
      <c r="O89" s="51">
        <f t="shared" ref="O89:O101" ca="1" si="41">ROUND(SUMIF($AO$8:$AO$70,$A89,$AB$8:$AB$70),)</f>
        <v>0</v>
      </c>
      <c r="P89" s="52">
        <f ca="1">SUM(M89:O89)</f>
        <v>0</v>
      </c>
      <c r="Q89" s="107">
        <f t="shared" ref="Q89:Q101" si="42">ROUND(SUMIF($AO$8:$AO$70,$A89,$N$8:$N$70),)</f>
        <v>0</v>
      </c>
      <c r="R89" s="51">
        <f t="shared" ref="R89:R101" si="43">ROUND(SUMIF($AO$8:$AO$70,$A89,$T$8:$T$70),)</f>
        <v>0</v>
      </c>
      <c r="S89" s="51">
        <f t="shared" ref="S89:S101" ca="1" si="44">ROUND(SUMIF($AO$8:$AO$70,$A89,$AC$8:$AC$70),)</f>
        <v>0</v>
      </c>
      <c r="T89" s="52">
        <f ca="1">SUM(Q89:S89)</f>
        <v>0</v>
      </c>
      <c r="U89" s="51">
        <f>ROUND(SUMIF($AO$8:$AO$70,$A89,$AG$8:$AG$70),)</f>
        <v>0</v>
      </c>
      <c r="V89" s="51">
        <f>ROUND(SUMIF($AO$8:$AO$70,$A89,$AH$8:$AH$70),)</f>
        <v>0</v>
      </c>
      <c r="W89" s="51">
        <f ca="1">ROUND(SUMIF($AO$8:$AO$70,$A89,$AI$8:$AI$70),)</f>
        <v>0</v>
      </c>
      <c r="X89" s="52">
        <f ca="1">SUM(U89:W89)</f>
        <v>0</v>
      </c>
      <c r="Y89" s="51">
        <f>ROUND(SUMIF($AO$8:$AO$70,$A89,$AK$8:$AK$70),)</f>
        <v>0</v>
      </c>
      <c r="Z89" s="51">
        <f>ROUND(SUMIF($AO$8:$AO$70,$A89,$AL$8:$AL$70),)</f>
        <v>0</v>
      </c>
      <c r="AA89" s="51">
        <f ca="1">ROUND(SUMIF($AO$8:$AO$70,$A89,$AM$8:$AM$70),)</f>
        <v>0</v>
      </c>
      <c r="AB89" s="52">
        <f ca="1">SUM(Y89:AA89)</f>
        <v>0</v>
      </c>
    </row>
    <row r="90" spans="1:28" x14ac:dyDescent="0.2">
      <c r="A90" s="53" t="s">
        <v>113</v>
      </c>
      <c r="B90" s="55" t="s">
        <v>90</v>
      </c>
      <c r="C90" s="106">
        <f t="shared" ref="C90:C101" si="45">ROUND(SUMIF($AO$8:$AO$70,$A90,$C$8:$C$70),)</f>
        <v>0</v>
      </c>
      <c r="H90" s="106">
        <f t="shared" si="34"/>
        <v>0</v>
      </c>
      <c r="I90" s="50">
        <f t="shared" si="35"/>
        <v>0</v>
      </c>
      <c r="J90" s="51">
        <f t="shared" si="36"/>
        <v>0</v>
      </c>
      <c r="K90" s="51">
        <f t="shared" ca="1" si="37"/>
        <v>0</v>
      </c>
      <c r="L90" s="52">
        <f t="shared" ca="1" si="38"/>
        <v>0</v>
      </c>
      <c r="M90" s="50">
        <f t="shared" si="39"/>
        <v>0</v>
      </c>
      <c r="N90" s="51">
        <f t="shared" si="40"/>
        <v>0</v>
      </c>
      <c r="O90" s="51">
        <f t="shared" ca="1" si="41"/>
        <v>0</v>
      </c>
      <c r="P90" s="52">
        <f t="shared" ref="P90:P101" ca="1" si="46">SUM(M90:O90)</f>
        <v>0</v>
      </c>
      <c r="Q90" s="107">
        <f t="shared" si="42"/>
        <v>0</v>
      </c>
      <c r="R90" s="51">
        <f t="shared" si="43"/>
        <v>0</v>
      </c>
      <c r="S90" s="51">
        <f t="shared" ca="1" si="44"/>
        <v>0</v>
      </c>
      <c r="T90" s="52">
        <f t="shared" ref="T90:T100" ca="1" si="47">SUM(Q90:S90)</f>
        <v>0</v>
      </c>
      <c r="U90" s="51">
        <f t="shared" ref="U90:U101" si="48">ROUND(SUMIF($AO$8:$AO$70,$A90,$AG$8:$AG$70),)</f>
        <v>0</v>
      </c>
      <c r="V90" s="51">
        <f t="shared" ref="V90:V101" si="49">ROUND(SUMIF($AO$8:$AO$70,$A90,$AH$8:$AH$70),)</f>
        <v>0</v>
      </c>
      <c r="W90" s="51">
        <f t="shared" ref="W90:W101" ca="1" si="50">ROUND(SUMIF($AO$8:$AO$70,$A90,$AI$8:$AI$70),)</f>
        <v>0</v>
      </c>
      <c r="X90" s="52">
        <f t="shared" ref="X90:X101" ca="1" si="51">SUM(U90:W90)</f>
        <v>0</v>
      </c>
      <c r="Y90" s="51">
        <f t="shared" ref="Y90:Y101" si="52">ROUND(SUMIF($AO$8:$AO$70,$A90,$AK$8:$AK$70),)</f>
        <v>0</v>
      </c>
      <c r="Z90" s="51">
        <f t="shared" ref="Z90:Z101" si="53">ROUND(SUMIF($AO$8:$AO$70,$A90,$AL$8:$AL$70),)</f>
        <v>0</v>
      </c>
      <c r="AA90" s="51">
        <f t="shared" ref="AA90:AA101" ca="1" si="54">ROUND(SUMIF($AO$8:$AO$70,$A90,$AM$8:$AM$70),)</f>
        <v>0</v>
      </c>
      <c r="AB90" s="52">
        <f t="shared" ref="AB90:AB101" ca="1" si="55">SUM(Y90:AA90)</f>
        <v>0</v>
      </c>
    </row>
    <row r="91" spans="1:28" x14ac:dyDescent="0.2">
      <c r="A91" s="53" t="s">
        <v>125</v>
      </c>
      <c r="B91" s="55" t="s">
        <v>91</v>
      </c>
      <c r="C91" s="106">
        <f t="shared" si="45"/>
        <v>0</v>
      </c>
      <c r="H91" s="106">
        <f t="shared" si="34"/>
        <v>0</v>
      </c>
      <c r="I91" s="50">
        <f t="shared" si="35"/>
        <v>0</v>
      </c>
      <c r="J91" s="51">
        <f t="shared" si="36"/>
        <v>0</v>
      </c>
      <c r="K91" s="51">
        <f t="shared" ca="1" si="37"/>
        <v>0</v>
      </c>
      <c r="L91" s="52">
        <f t="shared" ca="1" si="38"/>
        <v>0</v>
      </c>
      <c r="M91" s="50">
        <f t="shared" si="39"/>
        <v>0</v>
      </c>
      <c r="N91" s="51">
        <f t="shared" si="40"/>
        <v>0</v>
      </c>
      <c r="O91" s="51">
        <f t="shared" ca="1" si="41"/>
        <v>0</v>
      </c>
      <c r="P91" s="52">
        <f t="shared" ca="1" si="46"/>
        <v>0</v>
      </c>
      <c r="Q91" s="107">
        <f t="shared" si="42"/>
        <v>0</v>
      </c>
      <c r="R91" s="51">
        <f t="shared" si="43"/>
        <v>0</v>
      </c>
      <c r="S91" s="51">
        <f t="shared" ca="1" si="44"/>
        <v>0</v>
      </c>
      <c r="T91" s="52">
        <f t="shared" ca="1" si="47"/>
        <v>0</v>
      </c>
      <c r="U91" s="51">
        <f t="shared" si="48"/>
        <v>0</v>
      </c>
      <c r="V91" s="51">
        <f t="shared" si="49"/>
        <v>0</v>
      </c>
      <c r="W91" s="51">
        <f t="shared" ca="1" si="50"/>
        <v>0</v>
      </c>
      <c r="X91" s="52">
        <f t="shared" ca="1" si="51"/>
        <v>0</v>
      </c>
      <c r="Y91" s="51">
        <f t="shared" si="52"/>
        <v>0</v>
      </c>
      <c r="Z91" s="51">
        <f t="shared" si="53"/>
        <v>0</v>
      </c>
      <c r="AA91" s="51">
        <f t="shared" ca="1" si="54"/>
        <v>0</v>
      </c>
      <c r="AB91" s="52">
        <f t="shared" ca="1" si="55"/>
        <v>0</v>
      </c>
    </row>
    <row r="92" spans="1:28" x14ac:dyDescent="0.2">
      <c r="A92" s="53" t="s">
        <v>115</v>
      </c>
      <c r="B92" s="55" t="s">
        <v>92</v>
      </c>
      <c r="C92" s="106">
        <f t="shared" si="45"/>
        <v>0</v>
      </c>
      <c r="H92" s="106">
        <f t="shared" si="34"/>
        <v>0</v>
      </c>
      <c r="I92" s="50">
        <f t="shared" si="35"/>
        <v>0</v>
      </c>
      <c r="J92" s="51">
        <f t="shared" si="36"/>
        <v>0</v>
      </c>
      <c r="K92" s="51">
        <f t="shared" ca="1" si="37"/>
        <v>0</v>
      </c>
      <c r="L92" s="52">
        <f t="shared" ca="1" si="38"/>
        <v>0</v>
      </c>
      <c r="M92" s="50">
        <f t="shared" si="39"/>
        <v>0</v>
      </c>
      <c r="N92" s="51">
        <f t="shared" si="40"/>
        <v>0</v>
      </c>
      <c r="O92" s="51">
        <f t="shared" ca="1" si="41"/>
        <v>0</v>
      </c>
      <c r="P92" s="52">
        <f t="shared" ca="1" si="46"/>
        <v>0</v>
      </c>
      <c r="Q92" s="107">
        <f t="shared" si="42"/>
        <v>0</v>
      </c>
      <c r="R92" s="51">
        <f t="shared" si="43"/>
        <v>0</v>
      </c>
      <c r="S92" s="51">
        <f t="shared" ca="1" si="44"/>
        <v>0</v>
      </c>
      <c r="T92" s="52">
        <f t="shared" ca="1" si="47"/>
        <v>0</v>
      </c>
      <c r="U92" s="51">
        <f t="shared" si="48"/>
        <v>0</v>
      </c>
      <c r="V92" s="51">
        <f t="shared" si="49"/>
        <v>0</v>
      </c>
      <c r="W92" s="51">
        <f t="shared" ca="1" si="50"/>
        <v>0</v>
      </c>
      <c r="X92" s="52">
        <f t="shared" ca="1" si="51"/>
        <v>0</v>
      </c>
      <c r="Y92" s="51">
        <f t="shared" si="52"/>
        <v>0</v>
      </c>
      <c r="Z92" s="51">
        <f t="shared" si="53"/>
        <v>0</v>
      </c>
      <c r="AA92" s="51">
        <f t="shared" ca="1" si="54"/>
        <v>0</v>
      </c>
      <c r="AB92" s="52">
        <f t="shared" ca="1" si="55"/>
        <v>0</v>
      </c>
    </row>
    <row r="93" spans="1:28" x14ac:dyDescent="0.2">
      <c r="A93" s="53" t="s">
        <v>116</v>
      </c>
      <c r="B93" s="55" t="s">
        <v>93</v>
      </c>
      <c r="C93" s="106">
        <f t="shared" si="45"/>
        <v>0</v>
      </c>
      <c r="H93" s="106">
        <f t="shared" si="34"/>
        <v>0</v>
      </c>
      <c r="I93" s="50">
        <f t="shared" si="35"/>
        <v>0</v>
      </c>
      <c r="J93" s="51">
        <f t="shared" si="36"/>
        <v>0</v>
      </c>
      <c r="K93" s="51">
        <f t="shared" ca="1" si="37"/>
        <v>0</v>
      </c>
      <c r="L93" s="52">
        <f t="shared" ca="1" si="38"/>
        <v>0</v>
      </c>
      <c r="M93" s="50">
        <f t="shared" si="39"/>
        <v>0</v>
      </c>
      <c r="N93" s="51">
        <f t="shared" si="40"/>
        <v>0</v>
      </c>
      <c r="O93" s="51">
        <f t="shared" ca="1" si="41"/>
        <v>0</v>
      </c>
      <c r="P93" s="52">
        <f t="shared" ca="1" si="46"/>
        <v>0</v>
      </c>
      <c r="Q93" s="107">
        <f t="shared" si="42"/>
        <v>0</v>
      </c>
      <c r="R93" s="51">
        <f t="shared" si="43"/>
        <v>0</v>
      </c>
      <c r="S93" s="51">
        <f t="shared" ca="1" si="44"/>
        <v>0</v>
      </c>
      <c r="T93" s="52">
        <f t="shared" ca="1" si="47"/>
        <v>0</v>
      </c>
      <c r="U93" s="51">
        <f t="shared" si="48"/>
        <v>0</v>
      </c>
      <c r="V93" s="51">
        <f t="shared" si="49"/>
        <v>0</v>
      </c>
      <c r="W93" s="51">
        <f t="shared" ca="1" si="50"/>
        <v>0</v>
      </c>
      <c r="X93" s="52">
        <f t="shared" ca="1" si="51"/>
        <v>0</v>
      </c>
      <c r="Y93" s="51">
        <f t="shared" si="52"/>
        <v>0</v>
      </c>
      <c r="Z93" s="51">
        <f t="shared" si="53"/>
        <v>0</v>
      </c>
      <c r="AA93" s="51">
        <f t="shared" ca="1" si="54"/>
        <v>0</v>
      </c>
      <c r="AB93" s="52">
        <f t="shared" ca="1" si="55"/>
        <v>0</v>
      </c>
    </row>
    <row r="94" spans="1:28" x14ac:dyDescent="0.2">
      <c r="A94" s="53" t="s">
        <v>117</v>
      </c>
      <c r="B94" s="55" t="s">
        <v>94</v>
      </c>
      <c r="C94" s="106">
        <f t="shared" si="45"/>
        <v>0</v>
      </c>
      <c r="H94" s="106">
        <f t="shared" si="34"/>
        <v>0</v>
      </c>
      <c r="I94" s="50">
        <f t="shared" si="35"/>
        <v>0</v>
      </c>
      <c r="J94" s="51">
        <f t="shared" si="36"/>
        <v>0</v>
      </c>
      <c r="K94" s="51">
        <f t="shared" ca="1" si="37"/>
        <v>0</v>
      </c>
      <c r="L94" s="52">
        <f t="shared" ca="1" si="38"/>
        <v>0</v>
      </c>
      <c r="M94" s="50">
        <f t="shared" si="39"/>
        <v>0</v>
      </c>
      <c r="N94" s="51">
        <f t="shared" si="40"/>
        <v>0</v>
      </c>
      <c r="O94" s="51">
        <f t="shared" ca="1" si="41"/>
        <v>0</v>
      </c>
      <c r="P94" s="52">
        <f t="shared" ca="1" si="46"/>
        <v>0</v>
      </c>
      <c r="Q94" s="107">
        <f t="shared" si="42"/>
        <v>0</v>
      </c>
      <c r="R94" s="51">
        <f t="shared" si="43"/>
        <v>0</v>
      </c>
      <c r="S94" s="51">
        <f t="shared" ca="1" si="44"/>
        <v>0</v>
      </c>
      <c r="T94" s="52">
        <f t="shared" ca="1" si="47"/>
        <v>0</v>
      </c>
      <c r="U94" s="51">
        <f t="shared" si="48"/>
        <v>0</v>
      </c>
      <c r="V94" s="51">
        <f t="shared" si="49"/>
        <v>0</v>
      </c>
      <c r="W94" s="51">
        <f t="shared" ca="1" si="50"/>
        <v>0</v>
      </c>
      <c r="X94" s="52">
        <f t="shared" ca="1" si="51"/>
        <v>0</v>
      </c>
      <c r="Y94" s="51">
        <f t="shared" si="52"/>
        <v>0</v>
      </c>
      <c r="Z94" s="51">
        <f t="shared" si="53"/>
        <v>0</v>
      </c>
      <c r="AA94" s="51">
        <f t="shared" ca="1" si="54"/>
        <v>0</v>
      </c>
      <c r="AB94" s="52">
        <f t="shared" ca="1" si="55"/>
        <v>0</v>
      </c>
    </row>
    <row r="95" spans="1:28" x14ac:dyDescent="0.2">
      <c r="A95" s="53" t="s">
        <v>118</v>
      </c>
      <c r="B95" s="55" t="s">
        <v>95</v>
      </c>
      <c r="C95" s="106">
        <f t="shared" si="45"/>
        <v>0</v>
      </c>
      <c r="H95" s="106">
        <f t="shared" si="34"/>
        <v>0</v>
      </c>
      <c r="I95" s="50">
        <f t="shared" si="35"/>
        <v>0</v>
      </c>
      <c r="J95" s="51">
        <f t="shared" si="36"/>
        <v>0</v>
      </c>
      <c r="K95" s="51">
        <f t="shared" ca="1" si="37"/>
        <v>0</v>
      </c>
      <c r="L95" s="52">
        <f t="shared" ca="1" si="38"/>
        <v>0</v>
      </c>
      <c r="M95" s="50">
        <f t="shared" si="39"/>
        <v>0</v>
      </c>
      <c r="N95" s="51">
        <f t="shared" si="40"/>
        <v>0</v>
      </c>
      <c r="O95" s="51">
        <f t="shared" ca="1" si="41"/>
        <v>0</v>
      </c>
      <c r="P95" s="52">
        <f t="shared" ca="1" si="46"/>
        <v>0</v>
      </c>
      <c r="Q95" s="107">
        <f t="shared" si="42"/>
        <v>0</v>
      </c>
      <c r="R95" s="51">
        <f t="shared" si="43"/>
        <v>0</v>
      </c>
      <c r="S95" s="51">
        <f t="shared" ca="1" si="44"/>
        <v>0</v>
      </c>
      <c r="T95" s="52">
        <f t="shared" ca="1" si="47"/>
        <v>0</v>
      </c>
      <c r="U95" s="51">
        <f t="shared" si="48"/>
        <v>0</v>
      </c>
      <c r="V95" s="51">
        <f t="shared" si="49"/>
        <v>0</v>
      </c>
      <c r="W95" s="51">
        <f t="shared" ca="1" si="50"/>
        <v>0</v>
      </c>
      <c r="X95" s="52">
        <f t="shared" ca="1" si="51"/>
        <v>0</v>
      </c>
      <c r="Y95" s="51">
        <f t="shared" si="52"/>
        <v>0</v>
      </c>
      <c r="Z95" s="51">
        <f t="shared" si="53"/>
        <v>0</v>
      </c>
      <c r="AA95" s="51">
        <f t="shared" ca="1" si="54"/>
        <v>0</v>
      </c>
      <c r="AB95" s="52">
        <f t="shared" ca="1" si="55"/>
        <v>0</v>
      </c>
    </row>
    <row r="96" spans="1:28" x14ac:dyDescent="0.2">
      <c r="A96" s="53" t="s">
        <v>119</v>
      </c>
      <c r="B96" s="55" t="s">
        <v>96</v>
      </c>
      <c r="C96" s="106">
        <f t="shared" si="45"/>
        <v>0</v>
      </c>
      <c r="H96" s="106">
        <f t="shared" si="34"/>
        <v>0</v>
      </c>
      <c r="I96" s="50">
        <f t="shared" si="35"/>
        <v>0</v>
      </c>
      <c r="J96" s="51">
        <f t="shared" si="36"/>
        <v>0</v>
      </c>
      <c r="K96" s="51">
        <f t="shared" ca="1" si="37"/>
        <v>0</v>
      </c>
      <c r="L96" s="52">
        <f t="shared" ca="1" si="38"/>
        <v>0</v>
      </c>
      <c r="M96" s="50">
        <f t="shared" si="39"/>
        <v>0</v>
      </c>
      <c r="N96" s="51">
        <f t="shared" si="40"/>
        <v>0</v>
      </c>
      <c r="O96" s="51">
        <f t="shared" ca="1" si="41"/>
        <v>0</v>
      </c>
      <c r="P96" s="52">
        <f t="shared" ca="1" si="46"/>
        <v>0</v>
      </c>
      <c r="Q96" s="107">
        <f t="shared" si="42"/>
        <v>0</v>
      </c>
      <c r="R96" s="51">
        <f t="shared" si="43"/>
        <v>0</v>
      </c>
      <c r="S96" s="51">
        <f t="shared" ca="1" si="44"/>
        <v>0</v>
      </c>
      <c r="T96" s="52">
        <f t="shared" ca="1" si="47"/>
        <v>0</v>
      </c>
      <c r="U96" s="51">
        <f t="shared" si="48"/>
        <v>0</v>
      </c>
      <c r="V96" s="51">
        <f t="shared" si="49"/>
        <v>0</v>
      </c>
      <c r="W96" s="51">
        <f t="shared" ca="1" si="50"/>
        <v>0</v>
      </c>
      <c r="X96" s="52">
        <f t="shared" ca="1" si="51"/>
        <v>0</v>
      </c>
      <c r="Y96" s="51">
        <f t="shared" si="52"/>
        <v>0</v>
      </c>
      <c r="Z96" s="51">
        <f t="shared" si="53"/>
        <v>0</v>
      </c>
      <c r="AA96" s="51">
        <f t="shared" ca="1" si="54"/>
        <v>0</v>
      </c>
      <c r="AB96" s="52">
        <f t="shared" ca="1" si="55"/>
        <v>0</v>
      </c>
    </row>
    <row r="97" spans="1:28" x14ac:dyDescent="0.2">
      <c r="A97" s="53" t="s">
        <v>120</v>
      </c>
      <c r="B97" s="55" t="s">
        <v>97</v>
      </c>
      <c r="C97" s="106">
        <f t="shared" si="45"/>
        <v>0</v>
      </c>
      <c r="H97" s="106">
        <f t="shared" si="34"/>
        <v>0</v>
      </c>
      <c r="I97" s="50">
        <f t="shared" si="35"/>
        <v>0</v>
      </c>
      <c r="J97" s="51">
        <f t="shared" si="36"/>
        <v>0</v>
      </c>
      <c r="K97" s="51">
        <f t="shared" ca="1" si="37"/>
        <v>0</v>
      </c>
      <c r="L97" s="52">
        <f t="shared" ca="1" si="38"/>
        <v>0</v>
      </c>
      <c r="M97" s="50">
        <f t="shared" si="39"/>
        <v>0</v>
      </c>
      <c r="N97" s="51">
        <f t="shared" si="40"/>
        <v>0</v>
      </c>
      <c r="O97" s="51">
        <f t="shared" ca="1" si="41"/>
        <v>0</v>
      </c>
      <c r="P97" s="52">
        <f t="shared" ca="1" si="46"/>
        <v>0</v>
      </c>
      <c r="Q97" s="107">
        <f t="shared" si="42"/>
        <v>0</v>
      </c>
      <c r="R97" s="51">
        <f t="shared" si="43"/>
        <v>0</v>
      </c>
      <c r="S97" s="51">
        <f t="shared" ca="1" si="44"/>
        <v>0</v>
      </c>
      <c r="T97" s="52">
        <f t="shared" ca="1" si="47"/>
        <v>0</v>
      </c>
      <c r="U97" s="51">
        <f t="shared" si="48"/>
        <v>0</v>
      </c>
      <c r="V97" s="51">
        <f t="shared" si="49"/>
        <v>0</v>
      </c>
      <c r="W97" s="51">
        <f t="shared" ca="1" si="50"/>
        <v>0</v>
      </c>
      <c r="X97" s="52">
        <f t="shared" ca="1" si="51"/>
        <v>0</v>
      </c>
      <c r="Y97" s="51">
        <f t="shared" si="52"/>
        <v>0</v>
      </c>
      <c r="Z97" s="51">
        <f t="shared" si="53"/>
        <v>0</v>
      </c>
      <c r="AA97" s="51">
        <f t="shared" ca="1" si="54"/>
        <v>0</v>
      </c>
      <c r="AB97" s="52">
        <f t="shared" ca="1" si="55"/>
        <v>0</v>
      </c>
    </row>
    <row r="98" spans="1:28" x14ac:dyDescent="0.2">
      <c r="A98" s="53" t="s">
        <v>121</v>
      </c>
      <c r="B98" s="55" t="s">
        <v>98</v>
      </c>
      <c r="C98" s="106">
        <f t="shared" si="45"/>
        <v>0</v>
      </c>
      <c r="H98" s="106">
        <f t="shared" si="34"/>
        <v>0</v>
      </c>
      <c r="I98" s="50">
        <f t="shared" si="35"/>
        <v>0</v>
      </c>
      <c r="J98" s="51">
        <f t="shared" si="36"/>
        <v>0</v>
      </c>
      <c r="K98" s="51">
        <f t="shared" ca="1" si="37"/>
        <v>0</v>
      </c>
      <c r="L98" s="52">
        <f t="shared" ca="1" si="38"/>
        <v>0</v>
      </c>
      <c r="M98" s="50">
        <f t="shared" si="39"/>
        <v>0</v>
      </c>
      <c r="N98" s="51">
        <f t="shared" si="40"/>
        <v>0</v>
      </c>
      <c r="O98" s="51">
        <f t="shared" ca="1" si="41"/>
        <v>0</v>
      </c>
      <c r="P98" s="52">
        <f t="shared" ca="1" si="46"/>
        <v>0</v>
      </c>
      <c r="Q98" s="107">
        <f t="shared" si="42"/>
        <v>0</v>
      </c>
      <c r="R98" s="51">
        <f t="shared" si="43"/>
        <v>0</v>
      </c>
      <c r="S98" s="51">
        <f t="shared" ca="1" si="44"/>
        <v>0</v>
      </c>
      <c r="T98" s="52">
        <f t="shared" ca="1" si="47"/>
        <v>0</v>
      </c>
      <c r="U98" s="51">
        <f t="shared" si="48"/>
        <v>0</v>
      </c>
      <c r="V98" s="51">
        <f t="shared" si="49"/>
        <v>0</v>
      </c>
      <c r="W98" s="51">
        <f t="shared" ca="1" si="50"/>
        <v>0</v>
      </c>
      <c r="X98" s="52">
        <f t="shared" ca="1" si="51"/>
        <v>0</v>
      </c>
      <c r="Y98" s="51">
        <f t="shared" si="52"/>
        <v>0</v>
      </c>
      <c r="Z98" s="51">
        <f t="shared" si="53"/>
        <v>0</v>
      </c>
      <c r="AA98" s="51">
        <f t="shared" ca="1" si="54"/>
        <v>0</v>
      </c>
      <c r="AB98" s="52">
        <f t="shared" ca="1" si="55"/>
        <v>0</v>
      </c>
    </row>
    <row r="99" spans="1:28" x14ac:dyDescent="0.2">
      <c r="A99" s="53" t="s">
        <v>122</v>
      </c>
      <c r="B99" s="55" t="s">
        <v>99</v>
      </c>
      <c r="C99" s="106">
        <f t="shared" si="45"/>
        <v>0</v>
      </c>
      <c r="H99" s="106">
        <f t="shared" si="34"/>
        <v>0</v>
      </c>
      <c r="I99" s="50">
        <f t="shared" si="35"/>
        <v>0</v>
      </c>
      <c r="J99" s="51">
        <f t="shared" si="36"/>
        <v>0</v>
      </c>
      <c r="K99" s="51">
        <f t="shared" ca="1" si="37"/>
        <v>0</v>
      </c>
      <c r="L99" s="52">
        <f t="shared" ca="1" si="38"/>
        <v>0</v>
      </c>
      <c r="M99" s="50">
        <f t="shared" si="39"/>
        <v>0</v>
      </c>
      <c r="N99" s="51">
        <f t="shared" si="40"/>
        <v>0</v>
      </c>
      <c r="O99" s="51">
        <f t="shared" ca="1" si="41"/>
        <v>0</v>
      </c>
      <c r="P99" s="52">
        <f t="shared" ca="1" si="46"/>
        <v>0</v>
      </c>
      <c r="Q99" s="107">
        <f t="shared" si="42"/>
        <v>0</v>
      </c>
      <c r="R99" s="51">
        <f t="shared" si="43"/>
        <v>0</v>
      </c>
      <c r="S99" s="51">
        <f t="shared" ca="1" si="44"/>
        <v>0</v>
      </c>
      <c r="T99" s="52">
        <f t="shared" ca="1" si="47"/>
        <v>0</v>
      </c>
      <c r="U99" s="51">
        <f t="shared" si="48"/>
        <v>0</v>
      </c>
      <c r="V99" s="51">
        <f t="shared" si="49"/>
        <v>0</v>
      </c>
      <c r="W99" s="51">
        <f t="shared" ca="1" si="50"/>
        <v>0</v>
      </c>
      <c r="X99" s="52">
        <f t="shared" ca="1" si="51"/>
        <v>0</v>
      </c>
      <c r="Y99" s="51">
        <f t="shared" si="52"/>
        <v>0</v>
      </c>
      <c r="Z99" s="51">
        <f t="shared" si="53"/>
        <v>0</v>
      </c>
      <c r="AA99" s="51">
        <f t="shared" ca="1" si="54"/>
        <v>0</v>
      </c>
      <c r="AB99" s="52">
        <f t="shared" ca="1" si="55"/>
        <v>0</v>
      </c>
    </row>
    <row r="100" spans="1:28" x14ac:dyDescent="0.2">
      <c r="A100" s="53" t="s">
        <v>224</v>
      </c>
      <c r="B100" s="55" t="s">
        <v>100</v>
      </c>
      <c r="C100" s="106">
        <f t="shared" si="45"/>
        <v>0</v>
      </c>
      <c r="H100" s="106">
        <f t="shared" si="34"/>
        <v>0</v>
      </c>
      <c r="I100" s="50">
        <f t="shared" si="35"/>
        <v>0</v>
      </c>
      <c r="J100" s="51">
        <f t="shared" si="36"/>
        <v>0</v>
      </c>
      <c r="K100" s="51">
        <f t="shared" ca="1" si="37"/>
        <v>0</v>
      </c>
      <c r="L100" s="52">
        <f t="shared" ca="1" si="38"/>
        <v>0</v>
      </c>
      <c r="M100" s="50">
        <f t="shared" si="39"/>
        <v>0</v>
      </c>
      <c r="N100" s="51">
        <f t="shared" si="40"/>
        <v>0</v>
      </c>
      <c r="O100" s="51">
        <f t="shared" ca="1" si="41"/>
        <v>0</v>
      </c>
      <c r="P100" s="52">
        <f t="shared" ca="1" si="46"/>
        <v>0</v>
      </c>
      <c r="Q100" s="107">
        <f t="shared" si="42"/>
        <v>0</v>
      </c>
      <c r="R100" s="51">
        <f t="shared" si="43"/>
        <v>0</v>
      </c>
      <c r="S100" s="51">
        <f t="shared" ca="1" si="44"/>
        <v>0</v>
      </c>
      <c r="T100" s="52">
        <f t="shared" ca="1" si="47"/>
        <v>0</v>
      </c>
      <c r="U100" s="51">
        <f t="shared" si="48"/>
        <v>0</v>
      </c>
      <c r="V100" s="51">
        <f t="shared" si="49"/>
        <v>0</v>
      </c>
      <c r="W100" s="51">
        <f t="shared" ca="1" si="50"/>
        <v>0</v>
      </c>
      <c r="X100" s="52">
        <f t="shared" ca="1" si="51"/>
        <v>0</v>
      </c>
      <c r="Y100" s="51">
        <f t="shared" si="52"/>
        <v>0</v>
      </c>
      <c r="Z100" s="51">
        <f t="shared" si="53"/>
        <v>0</v>
      </c>
      <c r="AA100" s="51">
        <f t="shared" ca="1" si="54"/>
        <v>0</v>
      </c>
      <c r="AB100" s="52">
        <f t="shared" ca="1" si="55"/>
        <v>0</v>
      </c>
    </row>
    <row r="101" spans="1:28" x14ac:dyDescent="0.2">
      <c r="A101" s="53" t="s">
        <v>124</v>
      </c>
      <c r="B101" s="55" t="s">
        <v>101</v>
      </c>
      <c r="C101" s="106">
        <f t="shared" si="45"/>
        <v>0</v>
      </c>
      <c r="H101" s="106">
        <f t="shared" si="34"/>
        <v>0</v>
      </c>
      <c r="I101" s="50">
        <f t="shared" si="35"/>
        <v>0</v>
      </c>
      <c r="J101" s="51">
        <f t="shared" si="36"/>
        <v>0</v>
      </c>
      <c r="K101" s="51">
        <f t="shared" ca="1" si="37"/>
        <v>0</v>
      </c>
      <c r="L101" s="52">
        <f t="shared" ca="1" si="38"/>
        <v>0</v>
      </c>
      <c r="M101" s="50">
        <f t="shared" si="39"/>
        <v>0</v>
      </c>
      <c r="N101" s="51">
        <f t="shared" si="40"/>
        <v>0</v>
      </c>
      <c r="O101" s="51">
        <f t="shared" ca="1" si="41"/>
        <v>0</v>
      </c>
      <c r="P101" s="52">
        <f t="shared" ca="1" si="46"/>
        <v>0</v>
      </c>
      <c r="Q101" s="107">
        <f t="shared" si="42"/>
        <v>0</v>
      </c>
      <c r="R101" s="51">
        <f t="shared" si="43"/>
        <v>0</v>
      </c>
      <c r="S101" s="51">
        <f t="shared" ca="1" si="44"/>
        <v>0</v>
      </c>
      <c r="T101" s="52">
        <f ca="1">SUM(Q101:S101)</f>
        <v>0</v>
      </c>
      <c r="U101" s="51">
        <f t="shared" si="48"/>
        <v>0</v>
      </c>
      <c r="V101" s="51">
        <f t="shared" si="49"/>
        <v>0</v>
      </c>
      <c r="W101" s="51">
        <f t="shared" ca="1" si="50"/>
        <v>0</v>
      </c>
      <c r="X101" s="52">
        <f t="shared" ca="1" si="51"/>
        <v>0</v>
      </c>
      <c r="Y101" s="51">
        <f t="shared" si="52"/>
        <v>0</v>
      </c>
      <c r="Z101" s="51">
        <f t="shared" si="53"/>
        <v>0</v>
      </c>
      <c r="AA101" s="51">
        <f t="shared" ca="1" si="54"/>
        <v>0</v>
      </c>
      <c r="AB101" s="52">
        <f t="shared" ca="1" si="55"/>
        <v>0</v>
      </c>
    </row>
    <row r="102" spans="1:28" x14ac:dyDescent="0.2">
      <c r="A102" s="108"/>
      <c r="B102" s="109" t="s">
        <v>102</v>
      </c>
      <c r="C102" s="110">
        <f>SUM(C89:C101)</f>
        <v>0</v>
      </c>
      <c r="H102" s="110">
        <f>SUM(H89:H101)</f>
        <v>0</v>
      </c>
      <c r="I102" s="111">
        <f>SUM(I89:I101)</f>
        <v>0</v>
      </c>
      <c r="J102" s="112">
        <f t="shared" ref="J102" si="56">SUM(J89:J101)</f>
        <v>0</v>
      </c>
      <c r="K102" s="112">
        <f ca="1">SUM(K89:K101)</f>
        <v>0</v>
      </c>
      <c r="L102" s="113">
        <f ca="1">SUM(L89:L101)</f>
        <v>0</v>
      </c>
      <c r="M102" s="111">
        <f t="shared" ref="M102" si="57">SUM(M89:M101)</f>
        <v>0</v>
      </c>
      <c r="N102" s="112">
        <f t="shared" ref="N102" si="58">SUM(N89:N101)</f>
        <v>0</v>
      </c>
      <c r="O102" s="112">
        <f ca="1">SUM(O89:O101)</f>
        <v>0</v>
      </c>
      <c r="P102" s="113">
        <f ca="1">SUM(M102:O102)</f>
        <v>0</v>
      </c>
      <c r="Q102" s="114">
        <f>SUM(Q89:Q101)</f>
        <v>0</v>
      </c>
      <c r="R102" s="112">
        <f>SUM(R89:R101)</f>
        <v>0</v>
      </c>
      <c r="S102" s="112">
        <f ca="1">SUM(S89:S101)</f>
        <v>0</v>
      </c>
      <c r="T102" s="113">
        <f ca="1">SUM(Q102:S102)</f>
        <v>0</v>
      </c>
      <c r="U102" s="112">
        <f>SUM(U89:U101)</f>
        <v>0</v>
      </c>
      <c r="V102" s="112">
        <f t="shared" ref="V102:X102" si="59">SUM(V89:V101)</f>
        <v>0</v>
      </c>
      <c r="W102" s="112">
        <f t="shared" ca="1" si="59"/>
        <v>0</v>
      </c>
      <c r="X102" s="113">
        <f t="shared" ca="1" si="59"/>
        <v>0</v>
      </c>
      <c r="Y102" s="51">
        <f>SUM(Y89:Y101)</f>
        <v>0</v>
      </c>
      <c r="Z102" s="51">
        <f t="shared" ref="Z102:AB102" si="60">SUM(Z89:Z101)</f>
        <v>0</v>
      </c>
      <c r="AA102" s="51">
        <f t="shared" ca="1" si="60"/>
        <v>0</v>
      </c>
      <c r="AB102" s="113">
        <f t="shared" ca="1" si="60"/>
        <v>0</v>
      </c>
    </row>
    <row r="103" spans="1:28" ht="12.5" thickBot="1" x14ac:dyDescent="0.25">
      <c r="A103" s="115"/>
      <c r="B103" s="116" t="s">
        <v>225</v>
      </c>
      <c r="C103" s="117">
        <f>ROUND(C70,)</f>
        <v>0</v>
      </c>
      <c r="H103" s="117">
        <f>ROUND(H71,)</f>
        <v>0</v>
      </c>
      <c r="I103" s="118">
        <f>ROUND(J71,)</f>
        <v>0</v>
      </c>
      <c r="J103" s="119">
        <f>ROUND(R71,)</f>
        <v>0</v>
      </c>
      <c r="K103" s="119">
        <f ca="1">ROUND(AA71,)</f>
        <v>0</v>
      </c>
      <c r="L103" s="120">
        <f ca="1">ROUND(AD71,)</f>
        <v>0</v>
      </c>
      <c r="M103" s="118">
        <f>ROUND(L71,)</f>
        <v>0</v>
      </c>
      <c r="N103" s="119">
        <f>ROUND(S71,)</f>
        <v>0</v>
      </c>
      <c r="O103" s="119">
        <f ca="1">ROUND(AB71,)</f>
        <v>0</v>
      </c>
      <c r="P103" s="120">
        <f ca="1">ROUND(AE71,)</f>
        <v>0</v>
      </c>
      <c r="Q103" s="118">
        <f>ROUND(N71,)</f>
        <v>0</v>
      </c>
      <c r="R103" s="119">
        <f>ROUND(T71,)</f>
        <v>0</v>
      </c>
      <c r="S103" s="119">
        <f ca="1">ROUND(AC71,)</f>
        <v>0</v>
      </c>
      <c r="T103" s="120">
        <f ca="1">ROUND(AF71,)</f>
        <v>0</v>
      </c>
      <c r="U103" s="119"/>
      <c r="V103" s="119"/>
      <c r="W103" s="119"/>
      <c r="X103" s="120">
        <f ca="1">U102+V102+W102</f>
        <v>0</v>
      </c>
      <c r="Y103" s="119"/>
      <c r="Z103" s="119"/>
      <c r="AA103" s="119"/>
      <c r="AB103" s="120">
        <f ca="1">Y102+Z102+AA102</f>
        <v>0</v>
      </c>
    </row>
    <row r="104" spans="1:28" ht="12.5" thickTop="1" x14ac:dyDescent="0.2"/>
  </sheetData>
  <mergeCells count="19">
    <mergeCell ref="U4:AC4"/>
    <mergeCell ref="AG4:AJ4"/>
    <mergeCell ref="AK4:AN4"/>
    <mergeCell ref="U86:X86"/>
    <mergeCell ref="Y86:AB86"/>
    <mergeCell ref="AD4:AF4"/>
    <mergeCell ref="A1:B3"/>
    <mergeCell ref="I86:L86"/>
    <mergeCell ref="M86:P86"/>
    <mergeCell ref="Q86:T86"/>
    <mergeCell ref="O4:T4"/>
    <mergeCell ref="A86:A88"/>
    <mergeCell ref="H86:H87"/>
    <mergeCell ref="A7:B7"/>
    <mergeCell ref="C86:C87"/>
    <mergeCell ref="A6:B6"/>
    <mergeCell ref="A5:B5"/>
    <mergeCell ref="A4:B4"/>
    <mergeCell ref="H4:N4"/>
  </mergeCells>
  <phoneticPr fontId="5"/>
  <pageMargins left="0.70866141732283472" right="0.70866141732283472" top="0.74803149606299213" bottom="0.74803149606299213" header="0.31496062992125984" footer="0.31496062992125984"/>
  <pageSetup paperSize="9" scale="50" orientation="landscape" r:id="rId1"/>
  <headerFooter>
    <oddFooter>&amp;C&amp;P／&amp;N&amp;R&amp;F／&amp;A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S77"/>
  <sheetViews>
    <sheetView zoomScaleNormal="100" workbookViewId="0">
      <pane xSplit="2" ySplit="5" topLeftCell="C6" activePane="bottomRight" state="frozen"/>
      <selection activeCell="A3" sqref="A3:B77"/>
      <selection pane="topRight" activeCell="A3" sqref="A3:B77"/>
      <selection pane="bottomLeft" activeCell="A3" sqref="A3:B77"/>
      <selection pane="bottomRight" activeCell="F12" sqref="F12"/>
    </sheetView>
  </sheetViews>
  <sheetFormatPr defaultColWidth="7" defaultRowHeight="10.9" customHeight="1" x14ac:dyDescent="0.15"/>
  <cols>
    <col min="1" max="1" width="3.26953125" style="218" customWidth="1"/>
    <col min="2" max="2" width="17" style="219" customWidth="1"/>
    <col min="3" max="66" width="8.453125" style="219" customWidth="1"/>
    <col min="67" max="67" width="8.453125" style="220" customWidth="1"/>
    <col min="68" max="97" width="8.453125" style="219" customWidth="1"/>
    <col min="98" max="256" width="7" style="219"/>
    <col min="257" max="257" width="3.26953125" style="219" customWidth="1"/>
    <col min="258" max="258" width="17" style="219" customWidth="1"/>
    <col min="259" max="353" width="8.453125" style="219" customWidth="1"/>
    <col min="354" max="512" width="7" style="219"/>
    <col min="513" max="513" width="3.26953125" style="219" customWidth="1"/>
    <col min="514" max="514" width="17" style="219" customWidth="1"/>
    <col min="515" max="609" width="8.453125" style="219" customWidth="1"/>
    <col min="610" max="768" width="7" style="219"/>
    <col min="769" max="769" width="3.26953125" style="219" customWidth="1"/>
    <col min="770" max="770" width="17" style="219" customWidth="1"/>
    <col min="771" max="865" width="8.453125" style="219" customWidth="1"/>
    <col min="866" max="1024" width="7" style="219"/>
    <col min="1025" max="1025" width="3.26953125" style="219" customWidth="1"/>
    <col min="1026" max="1026" width="17" style="219" customWidth="1"/>
    <col min="1027" max="1121" width="8.453125" style="219" customWidth="1"/>
    <col min="1122" max="1280" width="7" style="219"/>
    <col min="1281" max="1281" width="3.26953125" style="219" customWidth="1"/>
    <col min="1282" max="1282" width="17" style="219" customWidth="1"/>
    <col min="1283" max="1377" width="8.453125" style="219" customWidth="1"/>
    <col min="1378" max="1536" width="7" style="219"/>
    <col min="1537" max="1537" width="3.26953125" style="219" customWidth="1"/>
    <col min="1538" max="1538" width="17" style="219" customWidth="1"/>
    <col min="1539" max="1633" width="8.453125" style="219" customWidth="1"/>
    <col min="1634" max="1792" width="7" style="219"/>
    <col min="1793" max="1793" width="3.26953125" style="219" customWidth="1"/>
    <col min="1794" max="1794" width="17" style="219" customWidth="1"/>
    <col min="1795" max="1889" width="8.453125" style="219" customWidth="1"/>
    <col min="1890" max="2048" width="7" style="219"/>
    <col min="2049" max="2049" width="3.26953125" style="219" customWidth="1"/>
    <col min="2050" max="2050" width="17" style="219" customWidth="1"/>
    <col min="2051" max="2145" width="8.453125" style="219" customWidth="1"/>
    <col min="2146" max="2304" width="7" style="219"/>
    <col min="2305" max="2305" width="3.26953125" style="219" customWidth="1"/>
    <col min="2306" max="2306" width="17" style="219" customWidth="1"/>
    <col min="2307" max="2401" width="8.453125" style="219" customWidth="1"/>
    <col min="2402" max="2560" width="7" style="219"/>
    <col min="2561" max="2561" width="3.26953125" style="219" customWidth="1"/>
    <col min="2562" max="2562" width="17" style="219" customWidth="1"/>
    <col min="2563" max="2657" width="8.453125" style="219" customWidth="1"/>
    <col min="2658" max="2816" width="7" style="219"/>
    <col min="2817" max="2817" width="3.26953125" style="219" customWidth="1"/>
    <col min="2818" max="2818" width="17" style="219" customWidth="1"/>
    <col min="2819" max="2913" width="8.453125" style="219" customWidth="1"/>
    <col min="2914" max="3072" width="7" style="219"/>
    <col min="3073" max="3073" width="3.26953125" style="219" customWidth="1"/>
    <col min="3074" max="3074" width="17" style="219" customWidth="1"/>
    <col min="3075" max="3169" width="8.453125" style="219" customWidth="1"/>
    <col min="3170" max="3328" width="7" style="219"/>
    <col min="3329" max="3329" width="3.26953125" style="219" customWidth="1"/>
    <col min="3330" max="3330" width="17" style="219" customWidth="1"/>
    <col min="3331" max="3425" width="8.453125" style="219" customWidth="1"/>
    <col min="3426" max="3584" width="7" style="219"/>
    <col min="3585" max="3585" width="3.26953125" style="219" customWidth="1"/>
    <col min="3586" max="3586" width="17" style="219" customWidth="1"/>
    <col min="3587" max="3681" width="8.453125" style="219" customWidth="1"/>
    <col min="3682" max="3840" width="7" style="219"/>
    <col min="3841" max="3841" width="3.26953125" style="219" customWidth="1"/>
    <col min="3842" max="3842" width="17" style="219" customWidth="1"/>
    <col min="3843" max="3937" width="8.453125" style="219" customWidth="1"/>
    <col min="3938" max="4096" width="7" style="219"/>
    <col min="4097" max="4097" width="3.26953125" style="219" customWidth="1"/>
    <col min="4098" max="4098" width="17" style="219" customWidth="1"/>
    <col min="4099" max="4193" width="8.453125" style="219" customWidth="1"/>
    <col min="4194" max="4352" width="7" style="219"/>
    <col min="4353" max="4353" width="3.26953125" style="219" customWidth="1"/>
    <col min="4354" max="4354" width="17" style="219" customWidth="1"/>
    <col min="4355" max="4449" width="8.453125" style="219" customWidth="1"/>
    <col min="4450" max="4608" width="7" style="219"/>
    <col min="4609" max="4609" width="3.26953125" style="219" customWidth="1"/>
    <col min="4610" max="4610" width="17" style="219" customWidth="1"/>
    <col min="4611" max="4705" width="8.453125" style="219" customWidth="1"/>
    <col min="4706" max="4864" width="7" style="219"/>
    <col min="4865" max="4865" width="3.26953125" style="219" customWidth="1"/>
    <col min="4866" max="4866" width="17" style="219" customWidth="1"/>
    <col min="4867" max="4961" width="8.453125" style="219" customWidth="1"/>
    <col min="4962" max="5120" width="7" style="219"/>
    <col min="5121" max="5121" width="3.26953125" style="219" customWidth="1"/>
    <col min="5122" max="5122" width="17" style="219" customWidth="1"/>
    <col min="5123" max="5217" width="8.453125" style="219" customWidth="1"/>
    <col min="5218" max="5376" width="7" style="219"/>
    <col min="5377" max="5377" width="3.26953125" style="219" customWidth="1"/>
    <col min="5378" max="5378" width="17" style="219" customWidth="1"/>
    <col min="5379" max="5473" width="8.453125" style="219" customWidth="1"/>
    <col min="5474" max="5632" width="7" style="219"/>
    <col min="5633" max="5633" width="3.26953125" style="219" customWidth="1"/>
    <col min="5634" max="5634" width="17" style="219" customWidth="1"/>
    <col min="5635" max="5729" width="8.453125" style="219" customWidth="1"/>
    <col min="5730" max="5888" width="7" style="219"/>
    <col min="5889" max="5889" width="3.26953125" style="219" customWidth="1"/>
    <col min="5890" max="5890" width="17" style="219" customWidth="1"/>
    <col min="5891" max="5985" width="8.453125" style="219" customWidth="1"/>
    <col min="5986" max="6144" width="7" style="219"/>
    <col min="6145" max="6145" width="3.26953125" style="219" customWidth="1"/>
    <col min="6146" max="6146" width="17" style="219" customWidth="1"/>
    <col min="6147" max="6241" width="8.453125" style="219" customWidth="1"/>
    <col min="6242" max="6400" width="7" style="219"/>
    <col min="6401" max="6401" width="3.26953125" style="219" customWidth="1"/>
    <col min="6402" max="6402" width="17" style="219" customWidth="1"/>
    <col min="6403" max="6497" width="8.453125" style="219" customWidth="1"/>
    <col min="6498" max="6656" width="7" style="219"/>
    <col min="6657" max="6657" width="3.26953125" style="219" customWidth="1"/>
    <col min="6658" max="6658" width="17" style="219" customWidth="1"/>
    <col min="6659" max="6753" width="8.453125" style="219" customWidth="1"/>
    <col min="6754" max="6912" width="7" style="219"/>
    <col min="6913" max="6913" width="3.26953125" style="219" customWidth="1"/>
    <col min="6914" max="6914" width="17" style="219" customWidth="1"/>
    <col min="6915" max="7009" width="8.453125" style="219" customWidth="1"/>
    <col min="7010" max="7168" width="7" style="219"/>
    <col min="7169" max="7169" width="3.26953125" style="219" customWidth="1"/>
    <col min="7170" max="7170" width="17" style="219" customWidth="1"/>
    <col min="7171" max="7265" width="8.453125" style="219" customWidth="1"/>
    <col min="7266" max="7424" width="7" style="219"/>
    <col min="7425" max="7425" width="3.26953125" style="219" customWidth="1"/>
    <col min="7426" max="7426" width="17" style="219" customWidth="1"/>
    <col min="7427" max="7521" width="8.453125" style="219" customWidth="1"/>
    <col min="7522" max="7680" width="7" style="219"/>
    <col min="7681" max="7681" width="3.26953125" style="219" customWidth="1"/>
    <col min="7682" max="7682" width="17" style="219" customWidth="1"/>
    <col min="7683" max="7777" width="8.453125" style="219" customWidth="1"/>
    <col min="7778" max="7936" width="7" style="219"/>
    <col min="7937" max="7937" width="3.26953125" style="219" customWidth="1"/>
    <col min="7938" max="7938" width="17" style="219" customWidth="1"/>
    <col min="7939" max="8033" width="8.453125" style="219" customWidth="1"/>
    <col min="8034" max="8192" width="7" style="219"/>
    <col min="8193" max="8193" width="3.26953125" style="219" customWidth="1"/>
    <col min="8194" max="8194" width="17" style="219" customWidth="1"/>
    <col min="8195" max="8289" width="8.453125" style="219" customWidth="1"/>
    <col min="8290" max="8448" width="7" style="219"/>
    <col min="8449" max="8449" width="3.26953125" style="219" customWidth="1"/>
    <col min="8450" max="8450" width="17" style="219" customWidth="1"/>
    <col min="8451" max="8545" width="8.453125" style="219" customWidth="1"/>
    <col min="8546" max="8704" width="7" style="219"/>
    <col min="8705" max="8705" width="3.26953125" style="219" customWidth="1"/>
    <col min="8706" max="8706" width="17" style="219" customWidth="1"/>
    <col min="8707" max="8801" width="8.453125" style="219" customWidth="1"/>
    <col min="8802" max="8960" width="7" style="219"/>
    <col min="8961" max="8961" width="3.26953125" style="219" customWidth="1"/>
    <col min="8962" max="8962" width="17" style="219" customWidth="1"/>
    <col min="8963" max="9057" width="8.453125" style="219" customWidth="1"/>
    <col min="9058" max="9216" width="7" style="219"/>
    <col min="9217" max="9217" width="3.26953125" style="219" customWidth="1"/>
    <col min="9218" max="9218" width="17" style="219" customWidth="1"/>
    <col min="9219" max="9313" width="8.453125" style="219" customWidth="1"/>
    <col min="9314" max="9472" width="7" style="219"/>
    <col min="9473" max="9473" width="3.26953125" style="219" customWidth="1"/>
    <col min="9474" max="9474" width="17" style="219" customWidth="1"/>
    <col min="9475" max="9569" width="8.453125" style="219" customWidth="1"/>
    <col min="9570" max="9728" width="7" style="219"/>
    <col min="9729" max="9729" width="3.26953125" style="219" customWidth="1"/>
    <col min="9730" max="9730" width="17" style="219" customWidth="1"/>
    <col min="9731" max="9825" width="8.453125" style="219" customWidth="1"/>
    <col min="9826" max="9984" width="7" style="219"/>
    <col min="9985" max="9985" width="3.26953125" style="219" customWidth="1"/>
    <col min="9986" max="9986" width="17" style="219" customWidth="1"/>
    <col min="9987" max="10081" width="8.453125" style="219" customWidth="1"/>
    <col min="10082" max="10240" width="7" style="219"/>
    <col min="10241" max="10241" width="3.26953125" style="219" customWidth="1"/>
    <col min="10242" max="10242" width="17" style="219" customWidth="1"/>
    <col min="10243" max="10337" width="8.453125" style="219" customWidth="1"/>
    <col min="10338" max="10496" width="7" style="219"/>
    <col min="10497" max="10497" width="3.26953125" style="219" customWidth="1"/>
    <col min="10498" max="10498" width="17" style="219" customWidth="1"/>
    <col min="10499" max="10593" width="8.453125" style="219" customWidth="1"/>
    <col min="10594" max="10752" width="7" style="219"/>
    <col min="10753" max="10753" width="3.26953125" style="219" customWidth="1"/>
    <col min="10754" max="10754" width="17" style="219" customWidth="1"/>
    <col min="10755" max="10849" width="8.453125" style="219" customWidth="1"/>
    <col min="10850" max="11008" width="7" style="219"/>
    <col min="11009" max="11009" width="3.26953125" style="219" customWidth="1"/>
    <col min="11010" max="11010" width="17" style="219" customWidth="1"/>
    <col min="11011" max="11105" width="8.453125" style="219" customWidth="1"/>
    <col min="11106" max="11264" width="7" style="219"/>
    <col min="11265" max="11265" width="3.26953125" style="219" customWidth="1"/>
    <col min="11266" max="11266" width="17" style="219" customWidth="1"/>
    <col min="11267" max="11361" width="8.453125" style="219" customWidth="1"/>
    <col min="11362" max="11520" width="7" style="219"/>
    <col min="11521" max="11521" width="3.26953125" style="219" customWidth="1"/>
    <col min="11522" max="11522" width="17" style="219" customWidth="1"/>
    <col min="11523" max="11617" width="8.453125" style="219" customWidth="1"/>
    <col min="11618" max="11776" width="7" style="219"/>
    <col min="11777" max="11777" width="3.26953125" style="219" customWidth="1"/>
    <col min="11778" max="11778" width="17" style="219" customWidth="1"/>
    <col min="11779" max="11873" width="8.453125" style="219" customWidth="1"/>
    <col min="11874" max="12032" width="7" style="219"/>
    <col min="12033" max="12033" width="3.26953125" style="219" customWidth="1"/>
    <col min="12034" max="12034" width="17" style="219" customWidth="1"/>
    <col min="12035" max="12129" width="8.453125" style="219" customWidth="1"/>
    <col min="12130" max="12288" width="7" style="219"/>
    <col min="12289" max="12289" width="3.26953125" style="219" customWidth="1"/>
    <col min="12290" max="12290" width="17" style="219" customWidth="1"/>
    <col min="12291" max="12385" width="8.453125" style="219" customWidth="1"/>
    <col min="12386" max="12544" width="7" style="219"/>
    <col min="12545" max="12545" width="3.26953125" style="219" customWidth="1"/>
    <col min="12546" max="12546" width="17" style="219" customWidth="1"/>
    <col min="12547" max="12641" width="8.453125" style="219" customWidth="1"/>
    <col min="12642" max="12800" width="7" style="219"/>
    <col min="12801" max="12801" width="3.26953125" style="219" customWidth="1"/>
    <col min="12802" max="12802" width="17" style="219" customWidth="1"/>
    <col min="12803" max="12897" width="8.453125" style="219" customWidth="1"/>
    <col min="12898" max="13056" width="7" style="219"/>
    <col min="13057" max="13057" width="3.26953125" style="219" customWidth="1"/>
    <col min="13058" max="13058" width="17" style="219" customWidth="1"/>
    <col min="13059" max="13153" width="8.453125" style="219" customWidth="1"/>
    <col min="13154" max="13312" width="7" style="219"/>
    <col min="13313" max="13313" width="3.26953125" style="219" customWidth="1"/>
    <col min="13314" max="13314" width="17" style="219" customWidth="1"/>
    <col min="13315" max="13409" width="8.453125" style="219" customWidth="1"/>
    <col min="13410" max="13568" width="7" style="219"/>
    <col min="13569" max="13569" width="3.26953125" style="219" customWidth="1"/>
    <col min="13570" max="13570" width="17" style="219" customWidth="1"/>
    <col min="13571" max="13665" width="8.453125" style="219" customWidth="1"/>
    <col min="13666" max="13824" width="7" style="219"/>
    <col min="13825" max="13825" width="3.26953125" style="219" customWidth="1"/>
    <col min="13826" max="13826" width="17" style="219" customWidth="1"/>
    <col min="13827" max="13921" width="8.453125" style="219" customWidth="1"/>
    <col min="13922" max="14080" width="7" style="219"/>
    <col min="14081" max="14081" width="3.26953125" style="219" customWidth="1"/>
    <col min="14082" max="14082" width="17" style="219" customWidth="1"/>
    <col min="14083" max="14177" width="8.453125" style="219" customWidth="1"/>
    <col min="14178" max="14336" width="7" style="219"/>
    <col min="14337" max="14337" width="3.26953125" style="219" customWidth="1"/>
    <col min="14338" max="14338" width="17" style="219" customWidth="1"/>
    <col min="14339" max="14433" width="8.453125" style="219" customWidth="1"/>
    <col min="14434" max="14592" width="7" style="219"/>
    <col min="14593" max="14593" width="3.26953125" style="219" customWidth="1"/>
    <col min="14594" max="14594" width="17" style="219" customWidth="1"/>
    <col min="14595" max="14689" width="8.453125" style="219" customWidth="1"/>
    <col min="14690" max="14848" width="7" style="219"/>
    <col min="14849" max="14849" width="3.26953125" style="219" customWidth="1"/>
    <col min="14850" max="14850" width="17" style="219" customWidth="1"/>
    <col min="14851" max="14945" width="8.453125" style="219" customWidth="1"/>
    <col min="14946" max="15104" width="7" style="219"/>
    <col min="15105" max="15105" width="3.26953125" style="219" customWidth="1"/>
    <col min="15106" max="15106" width="17" style="219" customWidth="1"/>
    <col min="15107" max="15201" width="8.453125" style="219" customWidth="1"/>
    <col min="15202" max="15360" width="7" style="219"/>
    <col min="15361" max="15361" width="3.26953125" style="219" customWidth="1"/>
    <col min="15362" max="15362" width="17" style="219" customWidth="1"/>
    <col min="15363" max="15457" width="8.453125" style="219" customWidth="1"/>
    <col min="15458" max="15616" width="7" style="219"/>
    <col min="15617" max="15617" width="3.26953125" style="219" customWidth="1"/>
    <col min="15618" max="15618" width="17" style="219" customWidth="1"/>
    <col min="15619" max="15713" width="8.453125" style="219" customWidth="1"/>
    <col min="15714" max="15872" width="7" style="219"/>
    <col min="15873" max="15873" width="3.26953125" style="219" customWidth="1"/>
    <col min="15874" max="15874" width="17" style="219" customWidth="1"/>
    <col min="15875" max="15969" width="8.453125" style="219" customWidth="1"/>
    <col min="15970" max="16128" width="7" style="219"/>
    <col min="16129" max="16129" width="3.26953125" style="219" customWidth="1"/>
    <col min="16130" max="16130" width="17" style="219" customWidth="1"/>
    <col min="16131" max="16225" width="8.453125" style="219" customWidth="1"/>
    <col min="16226" max="16384" width="7" style="219"/>
  </cols>
  <sheetData>
    <row r="1" spans="1:97" s="217" customFormat="1" ht="14" x14ac:dyDescent="0.2">
      <c r="A1" s="222"/>
      <c r="B1" s="223" t="s">
        <v>535</v>
      </c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  <c r="W1" s="224"/>
      <c r="X1" s="224"/>
      <c r="Y1" s="224"/>
      <c r="Z1" s="224"/>
      <c r="AA1" s="224"/>
      <c r="AB1" s="224"/>
      <c r="AC1" s="224"/>
      <c r="AD1" s="224"/>
      <c r="AE1" s="224"/>
      <c r="AF1" s="224"/>
      <c r="AG1" s="224"/>
      <c r="AH1" s="224"/>
      <c r="AI1" s="224"/>
      <c r="AJ1" s="224"/>
      <c r="AK1" s="224"/>
      <c r="AL1" s="224"/>
      <c r="AM1" s="224"/>
      <c r="AN1" s="224"/>
      <c r="AO1" s="224"/>
      <c r="AP1" s="224"/>
      <c r="AQ1" s="224"/>
      <c r="AR1" s="224"/>
      <c r="AS1" s="224"/>
      <c r="AT1" s="224"/>
      <c r="AU1" s="224"/>
      <c r="AV1" s="224"/>
      <c r="AW1" s="224"/>
      <c r="AX1" s="224"/>
      <c r="AY1" s="224"/>
      <c r="AZ1" s="224"/>
      <c r="BA1" s="224"/>
      <c r="BB1" s="224"/>
      <c r="BC1" s="224"/>
      <c r="BD1" s="224"/>
      <c r="BE1" s="224"/>
      <c r="BF1" s="224"/>
      <c r="BG1" s="224"/>
      <c r="BH1" s="224"/>
      <c r="BI1" s="224"/>
      <c r="BJ1" s="224"/>
      <c r="BK1" s="224"/>
      <c r="BL1" s="224"/>
      <c r="BM1" s="224"/>
      <c r="BN1" s="224"/>
      <c r="BO1" s="225"/>
      <c r="BP1" s="224"/>
      <c r="BQ1" s="224"/>
      <c r="BR1" s="224"/>
      <c r="BS1" s="224"/>
      <c r="BT1" s="224"/>
      <c r="BU1" s="224"/>
      <c r="BV1" s="224"/>
      <c r="BW1" s="224"/>
      <c r="BX1" s="224"/>
      <c r="BY1" s="224"/>
      <c r="BZ1" s="224"/>
      <c r="CA1" s="224"/>
      <c r="CB1" s="224"/>
      <c r="CC1" s="224"/>
      <c r="CD1" s="224"/>
      <c r="CE1" s="224"/>
      <c r="CF1" s="224"/>
      <c r="CG1" s="224"/>
      <c r="CH1" s="224"/>
      <c r="CI1" s="224"/>
      <c r="CJ1" s="224"/>
      <c r="CK1" s="224"/>
      <c r="CL1" s="224"/>
      <c r="CM1" s="224"/>
      <c r="CN1" s="224"/>
      <c r="CO1" s="224"/>
      <c r="CP1" s="224"/>
      <c r="CQ1" s="224"/>
      <c r="CR1" s="224"/>
      <c r="CS1" s="224"/>
    </row>
    <row r="2" spans="1:97" s="217" customFormat="1" ht="10.9" customHeight="1" x14ac:dyDescent="0.2">
      <c r="A2" s="222"/>
      <c r="B2" s="224"/>
      <c r="C2" s="224"/>
      <c r="D2" s="224"/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4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4"/>
      <c r="BD2" s="224"/>
      <c r="BE2" s="224"/>
      <c r="BF2" s="224"/>
      <c r="BG2" s="224"/>
      <c r="BH2" s="224"/>
      <c r="BI2" s="224"/>
      <c r="BJ2" s="224"/>
      <c r="BK2" s="224"/>
      <c r="BL2" s="224"/>
      <c r="BM2" s="224"/>
      <c r="BN2" s="224"/>
      <c r="BO2" s="225"/>
      <c r="BP2" s="224"/>
      <c r="BQ2" s="224"/>
      <c r="BR2" s="224"/>
      <c r="BS2" s="224"/>
      <c r="BT2" s="224"/>
      <c r="BU2" s="224"/>
      <c r="BV2" s="224"/>
      <c r="BW2" s="224"/>
      <c r="BX2" s="224"/>
      <c r="BY2" s="224"/>
      <c r="BZ2" s="224"/>
      <c r="CA2" s="224"/>
      <c r="CB2" s="224"/>
      <c r="CC2" s="224"/>
      <c r="CD2" s="224"/>
      <c r="CE2" s="224"/>
      <c r="CF2" s="224"/>
      <c r="CG2" s="224"/>
      <c r="CH2" s="226"/>
      <c r="CI2" s="226"/>
      <c r="CJ2" s="226"/>
      <c r="CK2" s="224"/>
      <c r="CL2" s="224"/>
      <c r="CM2" s="224"/>
      <c r="CN2" s="224"/>
      <c r="CO2" s="224"/>
      <c r="CP2" s="224"/>
      <c r="CQ2" s="224"/>
      <c r="CR2" s="224"/>
      <c r="CS2" s="227" t="s">
        <v>402</v>
      </c>
    </row>
    <row r="3" spans="1:97" s="217" customFormat="1" ht="12.75" customHeight="1" x14ac:dyDescent="0.2">
      <c r="A3" s="228"/>
      <c r="B3" s="229"/>
      <c r="C3" s="230" t="s">
        <v>260</v>
      </c>
      <c r="D3" s="230" t="s">
        <v>261</v>
      </c>
      <c r="E3" s="230" t="s">
        <v>262</v>
      </c>
      <c r="F3" s="230" t="s">
        <v>263</v>
      </c>
      <c r="G3" s="230" t="s">
        <v>264</v>
      </c>
      <c r="H3" s="230" t="s">
        <v>265</v>
      </c>
      <c r="I3" s="230" t="s">
        <v>266</v>
      </c>
      <c r="J3" s="230" t="s">
        <v>267</v>
      </c>
      <c r="K3" s="230" t="s">
        <v>268</v>
      </c>
      <c r="L3" s="231" t="s">
        <v>269</v>
      </c>
      <c r="M3" s="228" t="s">
        <v>270</v>
      </c>
      <c r="N3" s="230" t="s">
        <v>271</v>
      </c>
      <c r="O3" s="230" t="s">
        <v>272</v>
      </c>
      <c r="P3" s="230" t="s">
        <v>273</v>
      </c>
      <c r="Q3" s="230" t="s">
        <v>274</v>
      </c>
      <c r="R3" s="230" t="s">
        <v>275</v>
      </c>
      <c r="S3" s="230" t="s">
        <v>276</v>
      </c>
      <c r="T3" s="230" t="s">
        <v>277</v>
      </c>
      <c r="U3" s="230" t="s">
        <v>278</v>
      </c>
      <c r="V3" s="230" t="s">
        <v>279</v>
      </c>
      <c r="W3" s="230" t="s">
        <v>280</v>
      </c>
      <c r="X3" s="230" t="s">
        <v>281</v>
      </c>
      <c r="Y3" s="230" t="s">
        <v>282</v>
      </c>
      <c r="Z3" s="230" t="s">
        <v>283</v>
      </c>
      <c r="AA3" s="230" t="s">
        <v>284</v>
      </c>
      <c r="AB3" s="230" t="s">
        <v>286</v>
      </c>
      <c r="AC3" s="230" t="s">
        <v>287</v>
      </c>
      <c r="AD3" s="230" t="s">
        <v>289</v>
      </c>
      <c r="AE3" s="230" t="s">
        <v>290</v>
      </c>
      <c r="AF3" s="230" t="s">
        <v>291</v>
      </c>
      <c r="AG3" s="230" t="s">
        <v>292</v>
      </c>
      <c r="AH3" s="231" t="s">
        <v>293</v>
      </c>
      <c r="AI3" s="228" t="s">
        <v>295</v>
      </c>
      <c r="AJ3" s="230" t="s">
        <v>296</v>
      </c>
      <c r="AK3" s="230" t="s">
        <v>298</v>
      </c>
      <c r="AL3" s="230" t="s">
        <v>300</v>
      </c>
      <c r="AM3" s="230" t="s">
        <v>301</v>
      </c>
      <c r="AN3" s="230" t="s">
        <v>303</v>
      </c>
      <c r="AO3" s="230" t="s">
        <v>305</v>
      </c>
      <c r="AP3" s="230" t="s">
        <v>306</v>
      </c>
      <c r="AQ3" s="230" t="s">
        <v>307</v>
      </c>
      <c r="AR3" s="230" t="s">
        <v>308</v>
      </c>
      <c r="AS3" s="230" t="s">
        <v>309</v>
      </c>
      <c r="AT3" s="230" t="s">
        <v>310</v>
      </c>
      <c r="AU3" s="230" t="s">
        <v>311</v>
      </c>
      <c r="AV3" s="230" t="s">
        <v>312</v>
      </c>
      <c r="AW3" s="230" t="s">
        <v>313</v>
      </c>
      <c r="AX3" s="230" t="s">
        <v>314</v>
      </c>
      <c r="AY3" s="230" t="s">
        <v>316</v>
      </c>
      <c r="AZ3" s="230" t="s">
        <v>317</v>
      </c>
      <c r="BA3" s="230" t="s">
        <v>318</v>
      </c>
      <c r="BB3" s="230" t="s">
        <v>320</v>
      </c>
      <c r="BC3" s="230" t="s">
        <v>322</v>
      </c>
      <c r="BD3" s="231" t="s">
        <v>324</v>
      </c>
      <c r="BE3" s="228" t="s">
        <v>326</v>
      </c>
      <c r="BF3" s="230" t="s">
        <v>327</v>
      </c>
      <c r="BG3" s="230" t="s">
        <v>329</v>
      </c>
      <c r="BH3" s="230" t="s">
        <v>331</v>
      </c>
      <c r="BI3" s="230" t="s">
        <v>332</v>
      </c>
      <c r="BJ3" s="230" t="s">
        <v>333</v>
      </c>
      <c r="BK3" s="230" t="s">
        <v>335</v>
      </c>
      <c r="BL3" s="230" t="s">
        <v>336</v>
      </c>
      <c r="BM3" s="230" t="s">
        <v>337</v>
      </c>
      <c r="BN3" s="232"/>
      <c r="BO3" s="233"/>
      <c r="BP3" s="233"/>
      <c r="BQ3" s="230" t="s">
        <v>403</v>
      </c>
      <c r="BR3" s="230" t="s">
        <v>403</v>
      </c>
      <c r="BS3" s="230"/>
      <c r="BT3" s="233"/>
      <c r="BU3" s="229"/>
      <c r="BV3" s="229"/>
      <c r="BW3" s="232"/>
      <c r="BX3" s="234"/>
      <c r="BY3" s="233"/>
      <c r="BZ3" s="233"/>
      <c r="CA3" s="233"/>
      <c r="CB3" s="233"/>
      <c r="CC3" s="233"/>
      <c r="CD3" s="233"/>
      <c r="CE3" s="233"/>
      <c r="CF3" s="232"/>
      <c r="CG3" s="232"/>
      <c r="CH3" s="230"/>
      <c r="CI3" s="228" t="s">
        <v>404</v>
      </c>
      <c r="CJ3" s="230" t="s">
        <v>404</v>
      </c>
      <c r="CK3" s="230" t="s">
        <v>404</v>
      </c>
      <c r="CL3" s="230" t="s">
        <v>404</v>
      </c>
      <c r="CM3" s="230" t="s">
        <v>404</v>
      </c>
      <c r="CN3" s="230" t="s">
        <v>404</v>
      </c>
      <c r="CO3" s="230" t="s">
        <v>404</v>
      </c>
      <c r="CP3" s="230" t="s">
        <v>404</v>
      </c>
      <c r="CQ3" s="235" t="s">
        <v>404</v>
      </c>
      <c r="CR3" s="232"/>
      <c r="CS3" s="235"/>
    </row>
    <row r="4" spans="1:97" s="216" customFormat="1" ht="12.75" customHeight="1" x14ac:dyDescent="0.2">
      <c r="A4" s="236"/>
      <c r="B4" s="237"/>
      <c r="C4" s="238" t="s">
        <v>460</v>
      </c>
      <c r="D4" s="238" t="s">
        <v>461</v>
      </c>
      <c r="E4" s="238"/>
      <c r="F4" s="238" t="s">
        <v>462</v>
      </c>
      <c r="G4" s="238"/>
      <c r="H4" s="238"/>
      <c r="I4" s="238" t="s">
        <v>463</v>
      </c>
      <c r="J4" s="238" t="s">
        <v>464</v>
      </c>
      <c r="K4" s="238" t="s">
        <v>465</v>
      </c>
      <c r="L4" s="237" t="s">
        <v>340</v>
      </c>
      <c r="M4" s="236"/>
      <c r="N4" s="238" t="s">
        <v>341</v>
      </c>
      <c r="O4" s="238"/>
      <c r="P4" s="239" t="s">
        <v>536</v>
      </c>
      <c r="Q4" s="238" t="s">
        <v>466</v>
      </c>
      <c r="R4" s="238" t="s">
        <v>467</v>
      </c>
      <c r="S4" s="238" t="s">
        <v>468</v>
      </c>
      <c r="T4" s="238" t="s">
        <v>469</v>
      </c>
      <c r="U4" s="239" t="s">
        <v>457</v>
      </c>
      <c r="V4" s="238"/>
      <c r="W4" s="238" t="s">
        <v>470</v>
      </c>
      <c r="X4" s="238"/>
      <c r="Y4" s="238" t="s">
        <v>342</v>
      </c>
      <c r="Z4" s="238" t="s">
        <v>342</v>
      </c>
      <c r="AA4" s="238" t="s">
        <v>537</v>
      </c>
      <c r="AB4" s="238"/>
      <c r="AC4" s="238" t="s">
        <v>471</v>
      </c>
      <c r="AD4" s="238" t="s">
        <v>472</v>
      </c>
      <c r="AE4" s="238"/>
      <c r="AF4" s="238" t="s">
        <v>473</v>
      </c>
      <c r="AG4" s="238" t="s">
        <v>474</v>
      </c>
      <c r="AH4" s="237"/>
      <c r="AI4" s="236"/>
      <c r="AJ4" s="238"/>
      <c r="AK4" s="238"/>
      <c r="AL4" s="238" t="s">
        <v>475</v>
      </c>
      <c r="AM4" s="238" t="s">
        <v>476</v>
      </c>
      <c r="AN4" s="239"/>
      <c r="AO4" s="238"/>
      <c r="AP4" s="238"/>
      <c r="AQ4" s="239" t="s">
        <v>538</v>
      </c>
      <c r="AR4" s="238"/>
      <c r="AS4" s="238" t="s">
        <v>343</v>
      </c>
      <c r="AT4" s="238" t="s">
        <v>477</v>
      </c>
      <c r="AU4" s="238"/>
      <c r="AV4" s="238"/>
      <c r="AW4" s="238"/>
      <c r="AX4" s="238"/>
      <c r="AY4" s="239" t="s">
        <v>478</v>
      </c>
      <c r="AZ4" s="238"/>
      <c r="BA4" s="238" t="s">
        <v>479</v>
      </c>
      <c r="BB4" s="238"/>
      <c r="BC4" s="238"/>
      <c r="BD4" s="237" t="s">
        <v>480</v>
      </c>
      <c r="BE4" s="236"/>
      <c r="BF4" s="240" t="s">
        <v>481</v>
      </c>
      <c r="BG4" s="238" t="s">
        <v>482</v>
      </c>
      <c r="BH4" s="238"/>
      <c r="BI4" s="238" t="s">
        <v>458</v>
      </c>
      <c r="BJ4" s="238" t="s">
        <v>483</v>
      </c>
      <c r="BK4" s="239" t="s">
        <v>475</v>
      </c>
      <c r="BL4" s="238"/>
      <c r="BM4" s="239"/>
      <c r="BN4" s="241" t="s">
        <v>405</v>
      </c>
      <c r="BO4" s="238" t="s">
        <v>406</v>
      </c>
      <c r="BP4" s="238" t="s">
        <v>407</v>
      </c>
      <c r="BQ4" s="238" t="s">
        <v>408</v>
      </c>
      <c r="BR4" s="238" t="s">
        <v>409</v>
      </c>
      <c r="BS4" s="238" t="s">
        <v>409</v>
      </c>
      <c r="BT4" s="238"/>
      <c r="BU4" s="238"/>
      <c r="BV4" s="241" t="s">
        <v>539</v>
      </c>
      <c r="BW4" s="241" t="s">
        <v>540</v>
      </c>
      <c r="BX4" s="236"/>
      <c r="BY4" s="238"/>
      <c r="BZ4" s="238" t="s">
        <v>410</v>
      </c>
      <c r="CA4" s="238"/>
      <c r="CB4" s="238"/>
      <c r="CC4" s="238"/>
      <c r="CD4" s="238"/>
      <c r="CE4" s="238"/>
      <c r="CF4" s="241"/>
      <c r="CG4" s="241"/>
      <c r="CH4" s="241"/>
      <c r="CI4" s="238"/>
      <c r="CJ4" s="238"/>
      <c r="CK4" s="238" t="s">
        <v>411</v>
      </c>
      <c r="CL4" s="238"/>
      <c r="CM4" s="238"/>
      <c r="CN4" s="238"/>
      <c r="CO4" s="238"/>
      <c r="CP4" s="238"/>
      <c r="CQ4" s="241"/>
      <c r="CR4" s="241" t="s">
        <v>412</v>
      </c>
      <c r="CS4" s="241" t="s">
        <v>541</v>
      </c>
    </row>
    <row r="5" spans="1:97" s="216" customFormat="1" ht="12.75" customHeight="1" x14ac:dyDescent="0.2">
      <c r="A5" s="242"/>
      <c r="B5" s="243"/>
      <c r="C5" s="244" t="s">
        <v>484</v>
      </c>
      <c r="D5" s="244" t="s">
        <v>484</v>
      </c>
      <c r="E5" s="244" t="s">
        <v>485</v>
      </c>
      <c r="F5" s="244" t="s">
        <v>344</v>
      </c>
      <c r="G5" s="244" t="s">
        <v>137</v>
      </c>
      <c r="H5" s="244" t="s">
        <v>138</v>
      </c>
      <c r="I5" s="244" t="s">
        <v>486</v>
      </c>
      <c r="J5" s="244" t="s">
        <v>345</v>
      </c>
      <c r="K5" s="244" t="s">
        <v>542</v>
      </c>
      <c r="L5" s="243" t="s">
        <v>487</v>
      </c>
      <c r="M5" s="242" t="s">
        <v>9</v>
      </c>
      <c r="N5" s="244" t="s">
        <v>487</v>
      </c>
      <c r="O5" s="244" t="s">
        <v>346</v>
      </c>
      <c r="P5" s="245" t="s">
        <v>488</v>
      </c>
      <c r="Q5" s="244" t="s">
        <v>489</v>
      </c>
      <c r="R5" s="244" t="s">
        <v>490</v>
      </c>
      <c r="S5" s="244" t="s">
        <v>491</v>
      </c>
      <c r="T5" s="244" t="s">
        <v>492</v>
      </c>
      <c r="U5" s="245" t="s">
        <v>543</v>
      </c>
      <c r="V5" s="244" t="s">
        <v>15</v>
      </c>
      <c r="W5" s="244" t="s">
        <v>347</v>
      </c>
      <c r="X5" s="244" t="s">
        <v>17</v>
      </c>
      <c r="Y5" s="244" t="s">
        <v>493</v>
      </c>
      <c r="Z5" s="244" t="s">
        <v>494</v>
      </c>
      <c r="AA5" s="244" t="s">
        <v>544</v>
      </c>
      <c r="AB5" s="244" t="s">
        <v>18</v>
      </c>
      <c r="AC5" s="244" t="s">
        <v>545</v>
      </c>
      <c r="AD5" s="244" t="s">
        <v>348</v>
      </c>
      <c r="AE5" s="244" t="s">
        <v>19</v>
      </c>
      <c r="AF5" s="244" t="s">
        <v>349</v>
      </c>
      <c r="AG5" s="244" t="s">
        <v>349</v>
      </c>
      <c r="AH5" s="243" t="s">
        <v>61</v>
      </c>
      <c r="AI5" s="242" t="s">
        <v>302</v>
      </c>
      <c r="AJ5" s="244" t="s">
        <v>304</v>
      </c>
      <c r="AK5" s="244" t="s">
        <v>60</v>
      </c>
      <c r="AL5" s="244" t="s">
        <v>350</v>
      </c>
      <c r="AM5" s="244" t="s">
        <v>459</v>
      </c>
      <c r="AN5" s="245" t="s">
        <v>351</v>
      </c>
      <c r="AO5" s="244" t="s">
        <v>22</v>
      </c>
      <c r="AP5" s="244" t="s">
        <v>546</v>
      </c>
      <c r="AQ5" s="245" t="s">
        <v>547</v>
      </c>
      <c r="AR5" s="244" t="s">
        <v>352</v>
      </c>
      <c r="AS5" s="244" t="s">
        <v>353</v>
      </c>
      <c r="AT5" s="244" t="s">
        <v>354</v>
      </c>
      <c r="AU5" s="244" t="s">
        <v>355</v>
      </c>
      <c r="AV5" s="244" t="s">
        <v>26</v>
      </c>
      <c r="AW5" s="244" t="s">
        <v>319</v>
      </c>
      <c r="AX5" s="244" t="s">
        <v>356</v>
      </c>
      <c r="AY5" s="245" t="s">
        <v>548</v>
      </c>
      <c r="AZ5" s="244" t="s">
        <v>323</v>
      </c>
      <c r="BA5" s="244" t="s">
        <v>344</v>
      </c>
      <c r="BB5" s="244" t="s">
        <v>357</v>
      </c>
      <c r="BC5" s="244" t="s">
        <v>328</v>
      </c>
      <c r="BD5" s="243" t="s">
        <v>358</v>
      </c>
      <c r="BE5" s="242" t="s">
        <v>359</v>
      </c>
      <c r="BF5" s="246" t="s">
        <v>549</v>
      </c>
      <c r="BG5" s="244" t="s">
        <v>344</v>
      </c>
      <c r="BH5" s="244" t="s">
        <v>550</v>
      </c>
      <c r="BI5" s="244" t="s">
        <v>344</v>
      </c>
      <c r="BJ5" s="244" t="s">
        <v>344</v>
      </c>
      <c r="BK5" s="245" t="s">
        <v>551</v>
      </c>
      <c r="BL5" s="244" t="s">
        <v>552</v>
      </c>
      <c r="BM5" s="245" t="s">
        <v>553</v>
      </c>
      <c r="BN5" s="247" t="s">
        <v>413</v>
      </c>
      <c r="BO5" s="244" t="s">
        <v>414</v>
      </c>
      <c r="BP5" s="244" t="s">
        <v>414</v>
      </c>
      <c r="BQ5" s="244" t="s">
        <v>414</v>
      </c>
      <c r="BR5" s="244" t="s">
        <v>415</v>
      </c>
      <c r="BS5" s="244" t="s">
        <v>416</v>
      </c>
      <c r="BT5" s="244" t="s">
        <v>417</v>
      </c>
      <c r="BU5" s="244" t="s">
        <v>554</v>
      </c>
      <c r="BV5" s="247" t="s">
        <v>418</v>
      </c>
      <c r="BW5" s="247" t="s">
        <v>419</v>
      </c>
      <c r="BX5" s="242" t="s">
        <v>420</v>
      </c>
      <c r="BY5" s="244" t="s">
        <v>555</v>
      </c>
      <c r="BZ5" s="244" t="s">
        <v>421</v>
      </c>
      <c r="CA5" s="244" t="s">
        <v>422</v>
      </c>
      <c r="CB5" s="244" t="s">
        <v>423</v>
      </c>
      <c r="CC5" s="244" t="s">
        <v>424</v>
      </c>
      <c r="CD5" s="244" t="s">
        <v>425</v>
      </c>
      <c r="CE5" s="244" t="s">
        <v>426</v>
      </c>
      <c r="CF5" s="247" t="s">
        <v>556</v>
      </c>
      <c r="CG5" s="247" t="s">
        <v>418</v>
      </c>
      <c r="CH5" s="247" t="s">
        <v>427</v>
      </c>
      <c r="CI5" s="244" t="s">
        <v>428</v>
      </c>
      <c r="CJ5" s="244" t="s">
        <v>557</v>
      </c>
      <c r="CK5" s="244" t="s">
        <v>429</v>
      </c>
      <c r="CL5" s="244" t="s">
        <v>430</v>
      </c>
      <c r="CM5" s="244" t="s">
        <v>431</v>
      </c>
      <c r="CN5" s="244" t="s">
        <v>432</v>
      </c>
      <c r="CO5" s="244" t="s">
        <v>433</v>
      </c>
      <c r="CP5" s="244" t="s">
        <v>434</v>
      </c>
      <c r="CQ5" s="247" t="s">
        <v>435</v>
      </c>
      <c r="CR5" s="247" t="s">
        <v>436</v>
      </c>
      <c r="CS5" s="247" t="s">
        <v>437</v>
      </c>
    </row>
    <row r="6" spans="1:97" s="217" customFormat="1" ht="12.75" customHeight="1" x14ac:dyDescent="0.2">
      <c r="A6" s="236" t="s">
        <v>260</v>
      </c>
      <c r="B6" s="248" t="s">
        <v>1</v>
      </c>
      <c r="C6" s="137">
        <v>3026</v>
      </c>
      <c r="D6" s="137">
        <v>214</v>
      </c>
      <c r="E6" s="137">
        <v>2164</v>
      </c>
      <c r="F6" s="137">
        <v>150</v>
      </c>
      <c r="G6" s="137">
        <v>23</v>
      </c>
      <c r="H6" s="137">
        <v>0</v>
      </c>
      <c r="I6" s="137">
        <v>0</v>
      </c>
      <c r="J6" s="137">
        <v>0</v>
      </c>
      <c r="K6" s="137">
        <v>32</v>
      </c>
      <c r="L6" s="249">
        <v>6</v>
      </c>
      <c r="M6" s="250">
        <v>15048</v>
      </c>
      <c r="N6" s="137">
        <v>11353</v>
      </c>
      <c r="O6" s="137">
        <v>194</v>
      </c>
      <c r="P6" s="137">
        <v>2512</v>
      </c>
      <c r="Q6" s="137">
        <v>0</v>
      </c>
      <c r="R6" s="137">
        <v>0</v>
      </c>
      <c r="S6" s="137">
        <v>0</v>
      </c>
      <c r="T6" s="137">
        <v>0</v>
      </c>
      <c r="U6" s="137">
        <v>0</v>
      </c>
      <c r="V6" s="137">
        <v>0</v>
      </c>
      <c r="W6" s="137">
        <v>0</v>
      </c>
      <c r="X6" s="137">
        <v>0</v>
      </c>
      <c r="Y6" s="137">
        <v>0</v>
      </c>
      <c r="Z6" s="137">
        <v>0</v>
      </c>
      <c r="AA6" s="137">
        <v>0</v>
      </c>
      <c r="AB6" s="137">
        <v>0</v>
      </c>
      <c r="AC6" s="137">
        <v>0</v>
      </c>
      <c r="AD6" s="137">
        <v>0</v>
      </c>
      <c r="AE6" s="137">
        <v>0</v>
      </c>
      <c r="AF6" s="137">
        <v>0</v>
      </c>
      <c r="AG6" s="137">
        <v>0</v>
      </c>
      <c r="AH6" s="249">
        <v>0</v>
      </c>
      <c r="AI6" s="250">
        <v>0</v>
      </c>
      <c r="AJ6" s="137">
        <v>0</v>
      </c>
      <c r="AK6" s="137">
        <v>0</v>
      </c>
      <c r="AL6" s="137">
        <v>2</v>
      </c>
      <c r="AM6" s="137">
        <v>0</v>
      </c>
      <c r="AN6" s="137">
        <v>0</v>
      </c>
      <c r="AO6" s="137">
        <v>0</v>
      </c>
      <c r="AP6" s="137">
        <v>0</v>
      </c>
      <c r="AQ6" s="137">
        <v>0</v>
      </c>
      <c r="AR6" s="137">
        <v>0</v>
      </c>
      <c r="AS6" s="137">
        <v>0</v>
      </c>
      <c r="AT6" s="137">
        <v>0</v>
      </c>
      <c r="AU6" s="137">
        <v>0</v>
      </c>
      <c r="AV6" s="137">
        <v>0</v>
      </c>
      <c r="AW6" s="137">
        <v>0</v>
      </c>
      <c r="AX6" s="137">
        <v>27</v>
      </c>
      <c r="AY6" s="137">
        <v>0</v>
      </c>
      <c r="AZ6" s="137">
        <v>0</v>
      </c>
      <c r="BA6" s="137">
        <v>0</v>
      </c>
      <c r="BB6" s="137">
        <v>15</v>
      </c>
      <c r="BC6" s="137">
        <v>1</v>
      </c>
      <c r="BD6" s="249">
        <v>190</v>
      </c>
      <c r="BE6" s="250">
        <v>148</v>
      </c>
      <c r="BF6" s="137">
        <v>19</v>
      </c>
      <c r="BG6" s="137">
        <v>0</v>
      </c>
      <c r="BH6" s="137">
        <v>457</v>
      </c>
      <c r="BI6" s="137">
        <v>991</v>
      </c>
      <c r="BJ6" s="137">
        <v>2</v>
      </c>
      <c r="BK6" s="137">
        <v>19</v>
      </c>
      <c r="BL6" s="137">
        <v>0</v>
      </c>
      <c r="BM6" s="137">
        <v>0</v>
      </c>
      <c r="BN6" s="251">
        <v>36593</v>
      </c>
      <c r="BO6" s="250">
        <v>57</v>
      </c>
      <c r="BP6" s="137">
        <v>6057</v>
      </c>
      <c r="BQ6" s="137">
        <v>0</v>
      </c>
      <c r="BR6" s="137">
        <v>0</v>
      </c>
      <c r="BS6" s="137">
        <v>24</v>
      </c>
      <c r="BT6" s="137">
        <v>-160</v>
      </c>
      <c r="BU6" s="137">
        <v>0</v>
      </c>
      <c r="BV6" s="251">
        <v>5978</v>
      </c>
      <c r="BW6" s="249">
        <v>42571</v>
      </c>
      <c r="BX6" s="252">
        <v>0</v>
      </c>
      <c r="BY6" s="137">
        <v>52100</v>
      </c>
      <c r="BZ6" s="137">
        <v>10182</v>
      </c>
      <c r="CA6" s="137">
        <v>358</v>
      </c>
      <c r="CB6" s="137">
        <v>253</v>
      </c>
      <c r="CC6" s="137">
        <v>593</v>
      </c>
      <c r="CD6" s="137">
        <v>0</v>
      </c>
      <c r="CE6" s="137">
        <v>735</v>
      </c>
      <c r="CF6" s="251">
        <v>64221</v>
      </c>
      <c r="CG6" s="251">
        <v>70199</v>
      </c>
      <c r="CH6" s="251">
        <v>106792</v>
      </c>
      <c r="CI6" s="137">
        <v>-7046</v>
      </c>
      <c r="CJ6" s="137">
        <v>-12476</v>
      </c>
      <c r="CK6" s="137">
        <v>-275</v>
      </c>
      <c r="CL6" s="137">
        <v>0</v>
      </c>
      <c r="CM6" s="137">
        <v>-226</v>
      </c>
      <c r="CN6" s="137">
        <v>-289</v>
      </c>
      <c r="CO6" s="137">
        <v>0</v>
      </c>
      <c r="CP6" s="137">
        <v>-13</v>
      </c>
      <c r="CQ6" s="251">
        <v>-20325</v>
      </c>
      <c r="CR6" s="251">
        <v>49874</v>
      </c>
      <c r="CS6" s="251">
        <v>86467</v>
      </c>
    </row>
    <row r="7" spans="1:97" s="217" customFormat="1" ht="12.75" customHeight="1" x14ac:dyDescent="0.2">
      <c r="A7" s="236" t="s">
        <v>261</v>
      </c>
      <c r="B7" s="248" t="s">
        <v>2</v>
      </c>
      <c r="C7" s="137">
        <v>963</v>
      </c>
      <c r="D7" s="137">
        <v>973</v>
      </c>
      <c r="E7" s="137">
        <v>23629</v>
      </c>
      <c r="F7" s="137">
        <v>16</v>
      </c>
      <c r="G7" s="137">
        <v>0</v>
      </c>
      <c r="H7" s="137">
        <v>0</v>
      </c>
      <c r="I7" s="137">
        <v>0</v>
      </c>
      <c r="J7" s="137">
        <v>0</v>
      </c>
      <c r="K7" s="137">
        <v>0</v>
      </c>
      <c r="L7" s="249">
        <v>0</v>
      </c>
      <c r="M7" s="250">
        <v>0</v>
      </c>
      <c r="N7" s="137">
        <v>4</v>
      </c>
      <c r="O7" s="137">
        <v>0</v>
      </c>
      <c r="P7" s="137">
        <v>227</v>
      </c>
      <c r="Q7" s="137">
        <v>1</v>
      </c>
      <c r="R7" s="137">
        <v>4</v>
      </c>
      <c r="S7" s="137">
        <v>0</v>
      </c>
      <c r="T7" s="137">
        <v>0</v>
      </c>
      <c r="U7" s="137">
        <v>2</v>
      </c>
      <c r="V7" s="137">
        <v>0</v>
      </c>
      <c r="W7" s="137">
        <v>0</v>
      </c>
      <c r="X7" s="137">
        <v>0</v>
      </c>
      <c r="Y7" s="137">
        <v>1</v>
      </c>
      <c r="Z7" s="137">
        <v>15</v>
      </c>
      <c r="AA7" s="137">
        <v>0</v>
      </c>
      <c r="AB7" s="137">
        <v>0</v>
      </c>
      <c r="AC7" s="137">
        <v>0</v>
      </c>
      <c r="AD7" s="137">
        <v>1</v>
      </c>
      <c r="AE7" s="137">
        <v>0</v>
      </c>
      <c r="AF7" s="137">
        <v>0</v>
      </c>
      <c r="AG7" s="137">
        <v>0</v>
      </c>
      <c r="AH7" s="249">
        <v>0</v>
      </c>
      <c r="AI7" s="250">
        <v>0</v>
      </c>
      <c r="AJ7" s="137">
        <v>0</v>
      </c>
      <c r="AK7" s="137">
        <v>0</v>
      </c>
      <c r="AL7" s="137">
        <v>1</v>
      </c>
      <c r="AM7" s="137">
        <v>0</v>
      </c>
      <c r="AN7" s="137">
        <v>34</v>
      </c>
      <c r="AO7" s="137">
        <v>0</v>
      </c>
      <c r="AP7" s="137">
        <v>339</v>
      </c>
      <c r="AQ7" s="137">
        <v>17</v>
      </c>
      <c r="AR7" s="137">
        <v>0</v>
      </c>
      <c r="AS7" s="137">
        <v>0</v>
      </c>
      <c r="AT7" s="137">
        <v>0</v>
      </c>
      <c r="AU7" s="137">
        <v>26</v>
      </c>
      <c r="AV7" s="137">
        <v>0</v>
      </c>
      <c r="AW7" s="137">
        <v>0</v>
      </c>
      <c r="AX7" s="137">
        <v>0</v>
      </c>
      <c r="AY7" s="137">
        <v>0</v>
      </c>
      <c r="AZ7" s="137">
        <v>0</v>
      </c>
      <c r="BA7" s="137">
        <v>0</v>
      </c>
      <c r="BB7" s="137">
        <v>0</v>
      </c>
      <c r="BC7" s="137">
        <v>10</v>
      </c>
      <c r="BD7" s="249">
        <v>7</v>
      </c>
      <c r="BE7" s="250">
        <v>1</v>
      </c>
      <c r="BF7" s="137">
        <v>12</v>
      </c>
      <c r="BG7" s="137">
        <v>2</v>
      </c>
      <c r="BH7" s="137">
        <v>9</v>
      </c>
      <c r="BI7" s="137">
        <v>13</v>
      </c>
      <c r="BJ7" s="137">
        <v>30</v>
      </c>
      <c r="BK7" s="137">
        <v>58</v>
      </c>
      <c r="BL7" s="137">
        <v>0</v>
      </c>
      <c r="BM7" s="137">
        <v>0</v>
      </c>
      <c r="BN7" s="251">
        <v>26395</v>
      </c>
      <c r="BO7" s="250">
        <v>43</v>
      </c>
      <c r="BP7" s="137">
        <v>820</v>
      </c>
      <c r="BQ7" s="137">
        <v>0</v>
      </c>
      <c r="BR7" s="137">
        <v>0</v>
      </c>
      <c r="BS7" s="137">
        <v>0</v>
      </c>
      <c r="BT7" s="137">
        <v>2</v>
      </c>
      <c r="BU7" s="137">
        <v>0</v>
      </c>
      <c r="BV7" s="251">
        <v>865</v>
      </c>
      <c r="BW7" s="249">
        <v>27260</v>
      </c>
      <c r="BX7" s="250">
        <v>0</v>
      </c>
      <c r="BY7" s="137">
        <v>14862</v>
      </c>
      <c r="BZ7" s="137">
        <v>1</v>
      </c>
      <c r="CA7" s="137">
        <v>0</v>
      </c>
      <c r="CB7" s="137">
        <v>13</v>
      </c>
      <c r="CC7" s="137">
        <v>0</v>
      </c>
      <c r="CD7" s="137">
        <v>0</v>
      </c>
      <c r="CE7" s="137">
        <v>5</v>
      </c>
      <c r="CF7" s="251">
        <v>14881</v>
      </c>
      <c r="CG7" s="251">
        <v>15746</v>
      </c>
      <c r="CH7" s="251">
        <v>42141</v>
      </c>
      <c r="CI7" s="137">
        <v>0</v>
      </c>
      <c r="CJ7" s="137">
        <v>-3153</v>
      </c>
      <c r="CK7" s="137">
        <v>-6234</v>
      </c>
      <c r="CL7" s="137">
        <v>0</v>
      </c>
      <c r="CM7" s="137">
        <v>-189</v>
      </c>
      <c r="CN7" s="137">
        <v>-366</v>
      </c>
      <c r="CO7" s="137">
        <v>0</v>
      </c>
      <c r="CP7" s="137">
        <v>-1193</v>
      </c>
      <c r="CQ7" s="251">
        <v>-11135</v>
      </c>
      <c r="CR7" s="251">
        <v>4611</v>
      </c>
      <c r="CS7" s="251">
        <v>31006</v>
      </c>
    </row>
    <row r="8" spans="1:97" s="217" customFormat="1" ht="12.75" customHeight="1" x14ac:dyDescent="0.2">
      <c r="A8" s="236" t="s">
        <v>262</v>
      </c>
      <c r="B8" s="248" t="s">
        <v>3</v>
      </c>
      <c r="C8" s="137">
        <v>668</v>
      </c>
      <c r="D8" s="137">
        <v>1137</v>
      </c>
      <c r="E8" s="137">
        <v>7738</v>
      </c>
      <c r="F8" s="137">
        <v>487</v>
      </c>
      <c r="G8" s="137">
        <v>0</v>
      </c>
      <c r="H8" s="137">
        <v>0</v>
      </c>
      <c r="I8" s="137">
        <v>0</v>
      </c>
      <c r="J8" s="137">
        <v>0</v>
      </c>
      <c r="K8" s="137">
        <v>33665</v>
      </c>
      <c r="L8" s="249">
        <v>1</v>
      </c>
      <c r="M8" s="250">
        <v>0</v>
      </c>
      <c r="N8" s="137">
        <v>847</v>
      </c>
      <c r="O8" s="137">
        <v>0</v>
      </c>
      <c r="P8" s="137">
        <v>10</v>
      </c>
      <c r="Q8" s="137">
        <v>1</v>
      </c>
      <c r="R8" s="137">
        <v>1</v>
      </c>
      <c r="S8" s="137">
        <v>0</v>
      </c>
      <c r="T8" s="137">
        <v>0</v>
      </c>
      <c r="U8" s="137">
        <v>0</v>
      </c>
      <c r="V8" s="137">
        <v>0</v>
      </c>
      <c r="W8" s="137">
        <v>0</v>
      </c>
      <c r="X8" s="137">
        <v>4</v>
      </c>
      <c r="Y8" s="137">
        <v>0</v>
      </c>
      <c r="Z8" s="137">
        <v>0</v>
      </c>
      <c r="AA8" s="137">
        <v>0</v>
      </c>
      <c r="AB8" s="137">
        <v>0</v>
      </c>
      <c r="AC8" s="137">
        <v>4</v>
      </c>
      <c r="AD8" s="137">
        <v>0</v>
      </c>
      <c r="AE8" s="137">
        <v>0</v>
      </c>
      <c r="AF8" s="137">
        <v>0</v>
      </c>
      <c r="AG8" s="137">
        <v>0</v>
      </c>
      <c r="AH8" s="249">
        <v>0</v>
      </c>
      <c r="AI8" s="250">
        <v>0</v>
      </c>
      <c r="AJ8" s="137">
        <v>0</v>
      </c>
      <c r="AK8" s="137">
        <v>0</v>
      </c>
      <c r="AL8" s="137">
        <v>0</v>
      </c>
      <c r="AM8" s="137">
        <v>0</v>
      </c>
      <c r="AN8" s="137">
        <v>0</v>
      </c>
      <c r="AO8" s="137">
        <v>0</v>
      </c>
      <c r="AP8" s="137">
        <v>0</v>
      </c>
      <c r="AQ8" s="137">
        <v>0</v>
      </c>
      <c r="AR8" s="137">
        <v>0</v>
      </c>
      <c r="AS8" s="137">
        <v>0</v>
      </c>
      <c r="AT8" s="137">
        <v>0</v>
      </c>
      <c r="AU8" s="137">
        <v>0</v>
      </c>
      <c r="AV8" s="137">
        <v>0</v>
      </c>
      <c r="AW8" s="137">
        <v>0</v>
      </c>
      <c r="AX8" s="137">
        <v>3</v>
      </c>
      <c r="AY8" s="137">
        <v>0</v>
      </c>
      <c r="AZ8" s="137">
        <v>0</v>
      </c>
      <c r="BA8" s="137">
        <v>0</v>
      </c>
      <c r="BB8" s="137">
        <v>1</v>
      </c>
      <c r="BC8" s="137">
        <v>51</v>
      </c>
      <c r="BD8" s="249">
        <v>30</v>
      </c>
      <c r="BE8" s="250">
        <v>23</v>
      </c>
      <c r="BF8" s="137">
        <v>0</v>
      </c>
      <c r="BG8" s="137">
        <v>0</v>
      </c>
      <c r="BH8" s="137">
        <v>77</v>
      </c>
      <c r="BI8" s="137">
        <v>255</v>
      </c>
      <c r="BJ8" s="137">
        <v>0</v>
      </c>
      <c r="BK8" s="137">
        <v>3</v>
      </c>
      <c r="BL8" s="137">
        <v>0</v>
      </c>
      <c r="BM8" s="137">
        <v>0</v>
      </c>
      <c r="BN8" s="251">
        <v>45006</v>
      </c>
      <c r="BO8" s="250">
        <v>0</v>
      </c>
      <c r="BP8" s="137">
        <v>483</v>
      </c>
      <c r="BQ8" s="137">
        <v>0</v>
      </c>
      <c r="BR8" s="137">
        <v>0</v>
      </c>
      <c r="BS8" s="137">
        <v>10520</v>
      </c>
      <c r="BT8" s="137">
        <v>-49</v>
      </c>
      <c r="BU8" s="137">
        <v>0</v>
      </c>
      <c r="BV8" s="251">
        <v>10954</v>
      </c>
      <c r="BW8" s="249">
        <v>55960</v>
      </c>
      <c r="BX8" s="250">
        <v>0</v>
      </c>
      <c r="BY8" s="137">
        <v>55835</v>
      </c>
      <c r="BZ8" s="137">
        <v>21720</v>
      </c>
      <c r="CA8" s="137">
        <v>3116</v>
      </c>
      <c r="CB8" s="137">
        <v>1093</v>
      </c>
      <c r="CC8" s="137">
        <v>1543</v>
      </c>
      <c r="CD8" s="137">
        <v>0</v>
      </c>
      <c r="CE8" s="137">
        <v>568</v>
      </c>
      <c r="CF8" s="251">
        <v>83875</v>
      </c>
      <c r="CG8" s="251">
        <v>94829</v>
      </c>
      <c r="CH8" s="251">
        <v>139835</v>
      </c>
      <c r="CI8" s="137">
        <v>0</v>
      </c>
      <c r="CJ8" s="137">
        <v>-1547</v>
      </c>
      <c r="CK8" s="137">
        <v>-167</v>
      </c>
      <c r="CL8" s="137">
        <v>0</v>
      </c>
      <c r="CM8" s="137">
        <v>-28</v>
      </c>
      <c r="CN8" s="137">
        <v>-297</v>
      </c>
      <c r="CO8" s="137">
        <v>0</v>
      </c>
      <c r="CP8" s="137">
        <v>-606</v>
      </c>
      <c r="CQ8" s="251">
        <v>-2645</v>
      </c>
      <c r="CR8" s="251">
        <v>92184</v>
      </c>
      <c r="CS8" s="251">
        <v>137190</v>
      </c>
    </row>
    <row r="9" spans="1:97" s="217" customFormat="1" ht="12.75" customHeight="1" x14ac:dyDescent="0.2">
      <c r="A9" s="236" t="s">
        <v>263</v>
      </c>
      <c r="B9" s="248" t="s">
        <v>4</v>
      </c>
      <c r="C9" s="137">
        <v>7443</v>
      </c>
      <c r="D9" s="137">
        <v>1342</v>
      </c>
      <c r="E9" s="137">
        <v>6248</v>
      </c>
      <c r="F9" s="137">
        <v>0</v>
      </c>
      <c r="G9" s="137">
        <v>0</v>
      </c>
      <c r="H9" s="137">
        <v>0</v>
      </c>
      <c r="I9" s="137">
        <v>0</v>
      </c>
      <c r="J9" s="137">
        <v>0</v>
      </c>
      <c r="K9" s="137">
        <v>0</v>
      </c>
      <c r="L9" s="249">
        <v>0</v>
      </c>
      <c r="M9" s="250">
        <v>0</v>
      </c>
      <c r="N9" s="137">
        <v>0</v>
      </c>
      <c r="O9" s="137">
        <v>0</v>
      </c>
      <c r="P9" s="137">
        <v>0</v>
      </c>
      <c r="Q9" s="137">
        <v>0</v>
      </c>
      <c r="R9" s="137">
        <v>0</v>
      </c>
      <c r="S9" s="137">
        <v>0</v>
      </c>
      <c r="T9" s="137">
        <v>0</v>
      </c>
      <c r="U9" s="137">
        <v>0</v>
      </c>
      <c r="V9" s="137">
        <v>0</v>
      </c>
      <c r="W9" s="137">
        <v>0</v>
      </c>
      <c r="X9" s="137">
        <v>0</v>
      </c>
      <c r="Y9" s="137">
        <v>0</v>
      </c>
      <c r="Z9" s="137">
        <v>0</v>
      </c>
      <c r="AA9" s="137">
        <v>0</v>
      </c>
      <c r="AB9" s="137">
        <v>0</v>
      </c>
      <c r="AC9" s="137">
        <v>0</v>
      </c>
      <c r="AD9" s="137">
        <v>0</v>
      </c>
      <c r="AE9" s="137">
        <v>0</v>
      </c>
      <c r="AF9" s="137">
        <v>0</v>
      </c>
      <c r="AG9" s="137">
        <v>0</v>
      </c>
      <c r="AH9" s="249">
        <v>0</v>
      </c>
      <c r="AI9" s="250">
        <v>0</v>
      </c>
      <c r="AJ9" s="137">
        <v>0</v>
      </c>
      <c r="AK9" s="137">
        <v>0</v>
      </c>
      <c r="AL9" s="137">
        <v>0</v>
      </c>
      <c r="AM9" s="137">
        <v>0</v>
      </c>
      <c r="AN9" s="137">
        <v>0</v>
      </c>
      <c r="AO9" s="137">
        <v>0</v>
      </c>
      <c r="AP9" s="137">
        <v>0</v>
      </c>
      <c r="AQ9" s="137">
        <v>0</v>
      </c>
      <c r="AR9" s="137">
        <v>0</v>
      </c>
      <c r="AS9" s="137">
        <v>0</v>
      </c>
      <c r="AT9" s="137">
        <v>0</v>
      </c>
      <c r="AU9" s="137">
        <v>0</v>
      </c>
      <c r="AV9" s="137">
        <v>0</v>
      </c>
      <c r="AW9" s="137">
        <v>0</v>
      </c>
      <c r="AX9" s="137">
        <v>0</v>
      </c>
      <c r="AY9" s="137">
        <v>0</v>
      </c>
      <c r="AZ9" s="137">
        <v>0</v>
      </c>
      <c r="BA9" s="137">
        <v>0</v>
      </c>
      <c r="BB9" s="137">
        <v>0</v>
      </c>
      <c r="BC9" s="137">
        <v>17</v>
      </c>
      <c r="BD9" s="249">
        <v>0</v>
      </c>
      <c r="BE9" s="250">
        <v>0</v>
      </c>
      <c r="BF9" s="137">
        <v>0</v>
      </c>
      <c r="BG9" s="137">
        <v>0</v>
      </c>
      <c r="BH9" s="137">
        <v>0</v>
      </c>
      <c r="BI9" s="137">
        <v>0</v>
      </c>
      <c r="BJ9" s="137">
        <v>7</v>
      </c>
      <c r="BK9" s="137">
        <v>0</v>
      </c>
      <c r="BL9" s="137">
        <v>0</v>
      </c>
      <c r="BM9" s="137">
        <v>0</v>
      </c>
      <c r="BN9" s="251">
        <v>15057</v>
      </c>
      <c r="BO9" s="250">
        <v>0</v>
      </c>
      <c r="BP9" s="137">
        <v>880</v>
      </c>
      <c r="BQ9" s="137">
        <v>0</v>
      </c>
      <c r="BR9" s="137">
        <v>0</v>
      </c>
      <c r="BS9" s="137">
        <v>0</v>
      </c>
      <c r="BT9" s="137">
        <v>0</v>
      </c>
      <c r="BU9" s="137">
        <v>0</v>
      </c>
      <c r="BV9" s="251">
        <v>880</v>
      </c>
      <c r="BW9" s="249">
        <v>15937</v>
      </c>
      <c r="BX9" s="250">
        <v>0</v>
      </c>
      <c r="BY9" s="137">
        <v>0</v>
      </c>
      <c r="BZ9" s="137">
        <v>0</v>
      </c>
      <c r="CA9" s="137">
        <v>0</v>
      </c>
      <c r="CB9" s="137">
        <v>0</v>
      </c>
      <c r="CC9" s="137">
        <v>0</v>
      </c>
      <c r="CD9" s="137">
        <v>0</v>
      </c>
      <c r="CE9" s="137">
        <v>0</v>
      </c>
      <c r="CF9" s="251">
        <v>0</v>
      </c>
      <c r="CG9" s="251">
        <v>880</v>
      </c>
      <c r="CH9" s="251">
        <v>15937</v>
      </c>
      <c r="CI9" s="137">
        <v>0</v>
      </c>
      <c r="CJ9" s="137">
        <v>0</v>
      </c>
      <c r="CK9" s="137">
        <v>0</v>
      </c>
      <c r="CL9" s="137">
        <v>0</v>
      </c>
      <c r="CM9" s="137">
        <v>0</v>
      </c>
      <c r="CN9" s="137">
        <v>0</v>
      </c>
      <c r="CO9" s="137">
        <v>0</v>
      </c>
      <c r="CP9" s="137">
        <v>0</v>
      </c>
      <c r="CQ9" s="251">
        <v>0</v>
      </c>
      <c r="CR9" s="251">
        <v>880</v>
      </c>
      <c r="CS9" s="251">
        <v>15937</v>
      </c>
    </row>
    <row r="10" spans="1:97" s="217" customFormat="1" ht="12.75" customHeight="1" x14ac:dyDescent="0.2">
      <c r="A10" s="236" t="s">
        <v>264</v>
      </c>
      <c r="B10" s="248" t="s">
        <v>5</v>
      </c>
      <c r="C10" s="137">
        <v>36</v>
      </c>
      <c r="D10" s="137">
        <v>1</v>
      </c>
      <c r="E10" s="137">
        <v>0</v>
      </c>
      <c r="F10" s="137">
        <v>0</v>
      </c>
      <c r="G10" s="137">
        <v>3036</v>
      </c>
      <c r="H10" s="137">
        <v>1</v>
      </c>
      <c r="I10" s="137">
        <v>0</v>
      </c>
      <c r="J10" s="137">
        <v>0</v>
      </c>
      <c r="K10" s="137">
        <v>0</v>
      </c>
      <c r="L10" s="249">
        <v>1</v>
      </c>
      <c r="M10" s="250">
        <v>0</v>
      </c>
      <c r="N10" s="137">
        <v>164</v>
      </c>
      <c r="O10" s="137">
        <v>0</v>
      </c>
      <c r="P10" s="137">
        <v>1</v>
      </c>
      <c r="Q10" s="137">
        <v>0</v>
      </c>
      <c r="R10" s="137">
        <v>0</v>
      </c>
      <c r="S10" s="137">
        <v>3883</v>
      </c>
      <c r="T10" s="137">
        <v>0</v>
      </c>
      <c r="U10" s="137">
        <v>12</v>
      </c>
      <c r="V10" s="137">
        <v>0</v>
      </c>
      <c r="W10" s="137">
        <v>0</v>
      </c>
      <c r="X10" s="137">
        <v>0</v>
      </c>
      <c r="Y10" s="137">
        <v>0</v>
      </c>
      <c r="Z10" s="137">
        <v>3</v>
      </c>
      <c r="AA10" s="137">
        <v>0</v>
      </c>
      <c r="AB10" s="137">
        <v>0</v>
      </c>
      <c r="AC10" s="137">
        <v>1</v>
      </c>
      <c r="AD10" s="137">
        <v>0</v>
      </c>
      <c r="AE10" s="137">
        <v>0</v>
      </c>
      <c r="AF10" s="137">
        <v>0</v>
      </c>
      <c r="AG10" s="137">
        <v>0</v>
      </c>
      <c r="AH10" s="249">
        <v>0</v>
      </c>
      <c r="AI10" s="250">
        <v>0</v>
      </c>
      <c r="AJ10" s="137">
        <v>0</v>
      </c>
      <c r="AK10" s="137">
        <v>0</v>
      </c>
      <c r="AL10" s="137">
        <v>0</v>
      </c>
      <c r="AM10" s="137">
        <v>0</v>
      </c>
      <c r="AN10" s="137">
        <v>1</v>
      </c>
      <c r="AO10" s="137">
        <v>1</v>
      </c>
      <c r="AP10" s="137">
        <v>8</v>
      </c>
      <c r="AQ10" s="137">
        <v>0</v>
      </c>
      <c r="AR10" s="137">
        <v>0</v>
      </c>
      <c r="AS10" s="137">
        <v>0</v>
      </c>
      <c r="AT10" s="137">
        <v>0</v>
      </c>
      <c r="AU10" s="137">
        <v>0</v>
      </c>
      <c r="AV10" s="137">
        <v>0</v>
      </c>
      <c r="AW10" s="137">
        <v>0</v>
      </c>
      <c r="AX10" s="137">
        <v>0</v>
      </c>
      <c r="AY10" s="137">
        <v>0</v>
      </c>
      <c r="AZ10" s="137">
        <v>0</v>
      </c>
      <c r="BA10" s="137">
        <v>0</v>
      </c>
      <c r="BB10" s="137">
        <v>2</v>
      </c>
      <c r="BC10" s="137">
        <v>0</v>
      </c>
      <c r="BD10" s="249">
        <v>6</v>
      </c>
      <c r="BE10" s="250">
        <v>7</v>
      </c>
      <c r="BF10" s="137">
        <v>0</v>
      </c>
      <c r="BG10" s="137">
        <v>0</v>
      </c>
      <c r="BH10" s="137">
        <v>59</v>
      </c>
      <c r="BI10" s="137">
        <v>139</v>
      </c>
      <c r="BJ10" s="137">
        <v>0</v>
      </c>
      <c r="BK10" s="137">
        <v>3</v>
      </c>
      <c r="BL10" s="137">
        <v>0</v>
      </c>
      <c r="BM10" s="137">
        <v>0</v>
      </c>
      <c r="BN10" s="251">
        <v>7365</v>
      </c>
      <c r="BO10" s="250">
        <v>7</v>
      </c>
      <c r="BP10" s="137">
        <v>481</v>
      </c>
      <c r="BQ10" s="137">
        <v>0</v>
      </c>
      <c r="BR10" s="137">
        <v>0</v>
      </c>
      <c r="BS10" s="137">
        <v>0</v>
      </c>
      <c r="BT10" s="137">
        <v>3396</v>
      </c>
      <c r="BU10" s="137">
        <v>0</v>
      </c>
      <c r="BV10" s="251">
        <v>3884</v>
      </c>
      <c r="BW10" s="249">
        <v>11249</v>
      </c>
      <c r="BX10" s="250">
        <v>0</v>
      </c>
      <c r="BY10" s="137">
        <v>515</v>
      </c>
      <c r="BZ10" s="137">
        <v>1599</v>
      </c>
      <c r="CA10" s="137">
        <v>0</v>
      </c>
      <c r="CB10" s="137">
        <v>387</v>
      </c>
      <c r="CC10" s="137">
        <v>2007</v>
      </c>
      <c r="CD10" s="137">
        <v>0</v>
      </c>
      <c r="CE10" s="137">
        <v>536</v>
      </c>
      <c r="CF10" s="251">
        <v>5044</v>
      </c>
      <c r="CG10" s="251">
        <v>8928</v>
      </c>
      <c r="CH10" s="251">
        <v>16293</v>
      </c>
      <c r="CI10" s="137">
        <v>0</v>
      </c>
      <c r="CJ10" s="137">
        <v>-69</v>
      </c>
      <c r="CK10" s="137">
        <v>-296</v>
      </c>
      <c r="CL10" s="137">
        <v>-4</v>
      </c>
      <c r="CM10" s="137">
        <v>-779</v>
      </c>
      <c r="CN10" s="137">
        <v>-21</v>
      </c>
      <c r="CO10" s="137">
        <v>0</v>
      </c>
      <c r="CP10" s="137">
        <v>-470</v>
      </c>
      <c r="CQ10" s="251">
        <v>-1639</v>
      </c>
      <c r="CR10" s="251">
        <v>7289</v>
      </c>
      <c r="CS10" s="251">
        <v>14654</v>
      </c>
    </row>
    <row r="11" spans="1:97" s="217" customFormat="1" ht="12.75" customHeight="1" x14ac:dyDescent="0.2">
      <c r="A11" s="253" t="s">
        <v>265</v>
      </c>
      <c r="B11" s="254" t="s">
        <v>6</v>
      </c>
      <c r="C11" s="255">
        <v>0</v>
      </c>
      <c r="D11" s="255">
        <v>0</v>
      </c>
      <c r="E11" s="255">
        <v>0</v>
      </c>
      <c r="F11" s="255">
        <v>0</v>
      </c>
      <c r="G11" s="255">
        <v>0</v>
      </c>
      <c r="H11" s="255">
        <v>78</v>
      </c>
      <c r="I11" s="255">
        <v>0</v>
      </c>
      <c r="J11" s="255">
        <v>0</v>
      </c>
      <c r="K11" s="255">
        <v>0</v>
      </c>
      <c r="L11" s="256">
        <v>2656</v>
      </c>
      <c r="M11" s="257">
        <v>0</v>
      </c>
      <c r="N11" s="255">
        <v>183</v>
      </c>
      <c r="O11" s="255">
        <v>0</v>
      </c>
      <c r="P11" s="255">
        <v>12</v>
      </c>
      <c r="Q11" s="255">
        <v>0</v>
      </c>
      <c r="R11" s="255">
        <v>0</v>
      </c>
      <c r="S11" s="255">
        <v>0</v>
      </c>
      <c r="T11" s="255">
        <v>0</v>
      </c>
      <c r="U11" s="255">
        <v>0</v>
      </c>
      <c r="V11" s="255">
        <v>0</v>
      </c>
      <c r="W11" s="255">
        <v>0</v>
      </c>
      <c r="X11" s="255">
        <v>0</v>
      </c>
      <c r="Y11" s="255">
        <v>0</v>
      </c>
      <c r="Z11" s="255">
        <v>0</v>
      </c>
      <c r="AA11" s="255">
        <v>0</v>
      </c>
      <c r="AB11" s="255">
        <v>0</v>
      </c>
      <c r="AC11" s="255">
        <v>0</v>
      </c>
      <c r="AD11" s="255">
        <v>0</v>
      </c>
      <c r="AE11" s="255">
        <v>0</v>
      </c>
      <c r="AF11" s="255">
        <v>0</v>
      </c>
      <c r="AG11" s="255">
        <v>0</v>
      </c>
      <c r="AH11" s="256">
        <v>0</v>
      </c>
      <c r="AI11" s="257">
        <v>0</v>
      </c>
      <c r="AJ11" s="255">
        <v>0</v>
      </c>
      <c r="AK11" s="255">
        <v>0</v>
      </c>
      <c r="AL11" s="255">
        <v>0</v>
      </c>
      <c r="AM11" s="255">
        <v>0</v>
      </c>
      <c r="AN11" s="255">
        <v>0</v>
      </c>
      <c r="AO11" s="255">
        <v>0</v>
      </c>
      <c r="AP11" s="255">
        <v>0</v>
      </c>
      <c r="AQ11" s="255">
        <v>0</v>
      </c>
      <c r="AR11" s="255">
        <v>0</v>
      </c>
      <c r="AS11" s="255">
        <v>0</v>
      </c>
      <c r="AT11" s="255">
        <v>0</v>
      </c>
      <c r="AU11" s="255">
        <v>0</v>
      </c>
      <c r="AV11" s="255">
        <v>0</v>
      </c>
      <c r="AW11" s="255">
        <v>0</v>
      </c>
      <c r="AX11" s="255">
        <v>3</v>
      </c>
      <c r="AY11" s="255">
        <v>0</v>
      </c>
      <c r="AZ11" s="255">
        <v>0</v>
      </c>
      <c r="BA11" s="255">
        <v>0</v>
      </c>
      <c r="BB11" s="255">
        <v>2</v>
      </c>
      <c r="BC11" s="255">
        <v>0</v>
      </c>
      <c r="BD11" s="256">
        <v>38</v>
      </c>
      <c r="BE11" s="257">
        <v>31</v>
      </c>
      <c r="BF11" s="255">
        <v>0</v>
      </c>
      <c r="BG11" s="255">
        <v>0</v>
      </c>
      <c r="BH11" s="255">
        <v>95</v>
      </c>
      <c r="BI11" s="255">
        <v>388</v>
      </c>
      <c r="BJ11" s="255">
        <v>1</v>
      </c>
      <c r="BK11" s="255">
        <v>5</v>
      </c>
      <c r="BL11" s="255">
        <v>0</v>
      </c>
      <c r="BM11" s="255">
        <v>0</v>
      </c>
      <c r="BN11" s="258">
        <v>3492</v>
      </c>
      <c r="BO11" s="257">
        <v>29</v>
      </c>
      <c r="BP11" s="255">
        <v>890</v>
      </c>
      <c r="BQ11" s="255">
        <v>0</v>
      </c>
      <c r="BR11" s="255">
        <v>0</v>
      </c>
      <c r="BS11" s="255">
        <v>0</v>
      </c>
      <c r="BT11" s="255">
        <v>16</v>
      </c>
      <c r="BU11" s="255">
        <v>0</v>
      </c>
      <c r="BV11" s="258">
        <v>935</v>
      </c>
      <c r="BW11" s="256">
        <v>4427</v>
      </c>
      <c r="BX11" s="257">
        <v>0</v>
      </c>
      <c r="BY11" s="255">
        <v>1431</v>
      </c>
      <c r="BZ11" s="255">
        <v>773</v>
      </c>
      <c r="CA11" s="255">
        <v>0</v>
      </c>
      <c r="CB11" s="255">
        <v>0</v>
      </c>
      <c r="CC11" s="255">
        <v>0</v>
      </c>
      <c r="CD11" s="255">
        <v>0</v>
      </c>
      <c r="CE11" s="255">
        <v>1952</v>
      </c>
      <c r="CF11" s="258">
        <v>4156</v>
      </c>
      <c r="CG11" s="258">
        <v>5091</v>
      </c>
      <c r="CH11" s="258">
        <v>8583</v>
      </c>
      <c r="CI11" s="255">
        <v>0</v>
      </c>
      <c r="CJ11" s="255">
        <v>-534</v>
      </c>
      <c r="CK11" s="255">
        <v>-438</v>
      </c>
      <c r="CL11" s="255">
        <v>0</v>
      </c>
      <c r="CM11" s="255">
        <v>-2157</v>
      </c>
      <c r="CN11" s="255">
        <v>0</v>
      </c>
      <c r="CO11" s="255">
        <v>0</v>
      </c>
      <c r="CP11" s="255">
        <v>0</v>
      </c>
      <c r="CQ11" s="258">
        <v>-3129</v>
      </c>
      <c r="CR11" s="258">
        <v>1962</v>
      </c>
      <c r="CS11" s="258">
        <v>5454</v>
      </c>
    </row>
    <row r="12" spans="1:97" s="217" customFormat="1" ht="12.75" customHeight="1" x14ac:dyDescent="0.2">
      <c r="A12" s="236" t="s">
        <v>266</v>
      </c>
      <c r="B12" s="248" t="s">
        <v>385</v>
      </c>
      <c r="C12" s="137">
        <v>0</v>
      </c>
      <c r="D12" s="137">
        <v>0</v>
      </c>
      <c r="E12" s="137">
        <v>0</v>
      </c>
      <c r="F12" s="137">
        <v>0</v>
      </c>
      <c r="G12" s="137">
        <v>3</v>
      </c>
      <c r="H12" s="137">
        <v>0</v>
      </c>
      <c r="I12" s="137">
        <v>9</v>
      </c>
      <c r="J12" s="137">
        <v>0</v>
      </c>
      <c r="K12" s="137">
        <v>0</v>
      </c>
      <c r="L12" s="249">
        <v>0</v>
      </c>
      <c r="M12" s="250">
        <v>0</v>
      </c>
      <c r="N12" s="137">
        <v>6</v>
      </c>
      <c r="O12" s="137">
        <v>0</v>
      </c>
      <c r="P12" s="137">
        <v>0</v>
      </c>
      <c r="Q12" s="137">
        <v>0</v>
      </c>
      <c r="R12" s="137">
        <v>0</v>
      </c>
      <c r="S12" s="137">
        <v>0</v>
      </c>
      <c r="T12" s="137">
        <v>0</v>
      </c>
      <c r="U12" s="137">
        <v>23</v>
      </c>
      <c r="V12" s="137">
        <v>0</v>
      </c>
      <c r="W12" s="137">
        <v>0</v>
      </c>
      <c r="X12" s="137">
        <v>81</v>
      </c>
      <c r="Y12" s="137">
        <v>54</v>
      </c>
      <c r="Z12" s="137">
        <v>20</v>
      </c>
      <c r="AA12" s="137">
        <v>0</v>
      </c>
      <c r="AB12" s="137">
        <v>0</v>
      </c>
      <c r="AC12" s="137">
        <v>0</v>
      </c>
      <c r="AD12" s="137">
        <v>766</v>
      </c>
      <c r="AE12" s="137">
        <v>0</v>
      </c>
      <c r="AF12" s="137">
        <v>0</v>
      </c>
      <c r="AG12" s="137">
        <v>1</v>
      </c>
      <c r="AH12" s="249">
        <v>0</v>
      </c>
      <c r="AI12" s="250">
        <v>0</v>
      </c>
      <c r="AJ12" s="137">
        <v>0</v>
      </c>
      <c r="AK12" s="137">
        <v>0</v>
      </c>
      <c r="AL12" s="137">
        <v>2</v>
      </c>
      <c r="AM12" s="137">
        <v>0</v>
      </c>
      <c r="AN12" s="137">
        <v>157</v>
      </c>
      <c r="AO12" s="137">
        <v>11</v>
      </c>
      <c r="AP12" s="137">
        <v>2042</v>
      </c>
      <c r="AQ12" s="137">
        <v>346</v>
      </c>
      <c r="AR12" s="137">
        <v>0</v>
      </c>
      <c r="AS12" s="137">
        <v>0</v>
      </c>
      <c r="AT12" s="137">
        <v>0</v>
      </c>
      <c r="AU12" s="137">
        <v>0</v>
      </c>
      <c r="AV12" s="137">
        <v>0</v>
      </c>
      <c r="AW12" s="137">
        <v>0</v>
      </c>
      <c r="AX12" s="137">
        <v>0</v>
      </c>
      <c r="AY12" s="137">
        <v>0</v>
      </c>
      <c r="AZ12" s="137">
        <v>0</v>
      </c>
      <c r="BA12" s="137">
        <v>0</v>
      </c>
      <c r="BB12" s="137">
        <v>3</v>
      </c>
      <c r="BC12" s="137">
        <v>0</v>
      </c>
      <c r="BD12" s="249">
        <v>0</v>
      </c>
      <c r="BE12" s="250">
        <v>0</v>
      </c>
      <c r="BF12" s="137">
        <v>0</v>
      </c>
      <c r="BG12" s="137">
        <v>0</v>
      </c>
      <c r="BH12" s="137">
        <v>-1</v>
      </c>
      <c r="BI12" s="137">
        <v>-1</v>
      </c>
      <c r="BJ12" s="137">
        <v>1</v>
      </c>
      <c r="BK12" s="137">
        <v>1</v>
      </c>
      <c r="BL12" s="137">
        <v>0</v>
      </c>
      <c r="BM12" s="137">
        <v>2</v>
      </c>
      <c r="BN12" s="251">
        <v>3526</v>
      </c>
      <c r="BO12" s="250">
        <v>-12</v>
      </c>
      <c r="BP12" s="137">
        <v>-13</v>
      </c>
      <c r="BQ12" s="137">
        <v>0</v>
      </c>
      <c r="BR12" s="137">
        <v>0</v>
      </c>
      <c r="BS12" s="137">
        <v>-7</v>
      </c>
      <c r="BT12" s="137">
        <v>2</v>
      </c>
      <c r="BU12" s="137">
        <v>0</v>
      </c>
      <c r="BV12" s="251">
        <v>-30</v>
      </c>
      <c r="BW12" s="249">
        <v>3496</v>
      </c>
      <c r="BX12" s="250">
        <v>0</v>
      </c>
      <c r="BY12" s="137">
        <v>286</v>
      </c>
      <c r="BZ12" s="137">
        <v>1260</v>
      </c>
      <c r="CA12" s="137">
        <v>0</v>
      </c>
      <c r="CB12" s="137">
        <v>0</v>
      </c>
      <c r="CC12" s="137">
        <v>0</v>
      </c>
      <c r="CD12" s="137">
        <v>0</v>
      </c>
      <c r="CE12" s="137">
        <v>1</v>
      </c>
      <c r="CF12" s="251">
        <v>1547</v>
      </c>
      <c r="CG12" s="251">
        <v>1517</v>
      </c>
      <c r="CH12" s="251">
        <v>5043</v>
      </c>
      <c r="CI12" s="137">
        <v>0</v>
      </c>
      <c r="CJ12" s="137">
        <v>-284</v>
      </c>
      <c r="CK12" s="137">
        <v>-1</v>
      </c>
      <c r="CL12" s="137">
        <v>0</v>
      </c>
      <c r="CM12" s="137">
        <v>0</v>
      </c>
      <c r="CN12" s="137">
        <v>0</v>
      </c>
      <c r="CO12" s="137">
        <v>0</v>
      </c>
      <c r="CP12" s="137">
        <v>-521</v>
      </c>
      <c r="CQ12" s="251">
        <v>-806</v>
      </c>
      <c r="CR12" s="251">
        <v>711</v>
      </c>
      <c r="CS12" s="251">
        <v>4237</v>
      </c>
    </row>
    <row r="13" spans="1:97" s="217" customFormat="1" ht="12.75" customHeight="1" x14ac:dyDescent="0.2">
      <c r="A13" s="236" t="s">
        <v>267</v>
      </c>
      <c r="B13" s="248" t="s">
        <v>7</v>
      </c>
      <c r="C13" s="137">
        <v>0</v>
      </c>
      <c r="D13" s="137">
        <v>0</v>
      </c>
      <c r="E13" s="137">
        <v>0</v>
      </c>
      <c r="F13" s="137">
        <v>0</v>
      </c>
      <c r="G13" s="137">
        <v>0</v>
      </c>
      <c r="H13" s="137">
        <v>0</v>
      </c>
      <c r="I13" s="137">
        <v>0</v>
      </c>
      <c r="J13" s="137">
        <v>0</v>
      </c>
      <c r="K13" s="137">
        <v>0</v>
      </c>
      <c r="L13" s="249">
        <v>0</v>
      </c>
      <c r="M13" s="250">
        <v>0</v>
      </c>
      <c r="N13" s="137">
        <v>2</v>
      </c>
      <c r="O13" s="137">
        <v>0</v>
      </c>
      <c r="P13" s="137">
        <v>0</v>
      </c>
      <c r="Q13" s="137">
        <v>0</v>
      </c>
      <c r="R13" s="137">
        <v>0</v>
      </c>
      <c r="S13" s="137">
        <v>0</v>
      </c>
      <c r="T13" s="137">
        <v>0</v>
      </c>
      <c r="U13" s="137">
        <v>212</v>
      </c>
      <c r="V13" s="137">
        <v>0</v>
      </c>
      <c r="W13" s="137">
        <v>0</v>
      </c>
      <c r="X13" s="137">
        <v>59</v>
      </c>
      <c r="Y13" s="137">
        <v>6</v>
      </c>
      <c r="Z13" s="137">
        <v>0</v>
      </c>
      <c r="AA13" s="137">
        <v>861</v>
      </c>
      <c r="AB13" s="137">
        <v>0</v>
      </c>
      <c r="AC13" s="137">
        <v>0</v>
      </c>
      <c r="AD13" s="137">
        <v>550</v>
      </c>
      <c r="AE13" s="137">
        <v>0</v>
      </c>
      <c r="AF13" s="137">
        <v>2</v>
      </c>
      <c r="AG13" s="137">
        <v>0</v>
      </c>
      <c r="AH13" s="249">
        <v>0</v>
      </c>
      <c r="AI13" s="250">
        <v>0</v>
      </c>
      <c r="AJ13" s="137">
        <v>0</v>
      </c>
      <c r="AK13" s="137">
        <v>0</v>
      </c>
      <c r="AL13" s="137">
        <v>0</v>
      </c>
      <c r="AM13" s="137">
        <v>0</v>
      </c>
      <c r="AN13" s="137">
        <v>0</v>
      </c>
      <c r="AO13" s="137">
        <v>0</v>
      </c>
      <c r="AP13" s="137">
        <v>0</v>
      </c>
      <c r="AQ13" s="137">
        <v>0</v>
      </c>
      <c r="AR13" s="137">
        <v>1605</v>
      </c>
      <c r="AS13" s="137">
        <v>796</v>
      </c>
      <c r="AT13" s="137">
        <v>0</v>
      </c>
      <c r="AU13" s="137">
        <v>0</v>
      </c>
      <c r="AV13" s="137">
        <v>0</v>
      </c>
      <c r="AW13" s="137">
        <v>0</v>
      </c>
      <c r="AX13" s="137">
        <v>1</v>
      </c>
      <c r="AY13" s="137">
        <v>0</v>
      </c>
      <c r="AZ13" s="137">
        <v>0</v>
      </c>
      <c r="BA13" s="137">
        <v>0</v>
      </c>
      <c r="BB13" s="137">
        <v>0</v>
      </c>
      <c r="BC13" s="137">
        <v>1</v>
      </c>
      <c r="BD13" s="249">
        <v>0</v>
      </c>
      <c r="BE13" s="250">
        <v>0</v>
      </c>
      <c r="BF13" s="137">
        <v>0</v>
      </c>
      <c r="BG13" s="137">
        <v>0</v>
      </c>
      <c r="BH13" s="137">
        <v>0</v>
      </c>
      <c r="BI13" s="137">
        <v>0</v>
      </c>
      <c r="BJ13" s="137">
        <v>0</v>
      </c>
      <c r="BK13" s="137">
        <v>0</v>
      </c>
      <c r="BL13" s="137">
        <v>0</v>
      </c>
      <c r="BM13" s="137">
        <v>0</v>
      </c>
      <c r="BN13" s="251">
        <v>4095</v>
      </c>
      <c r="BO13" s="250">
        <v>0</v>
      </c>
      <c r="BP13" s="137">
        <v>0</v>
      </c>
      <c r="BQ13" s="137">
        <v>0</v>
      </c>
      <c r="BR13" s="137">
        <v>0</v>
      </c>
      <c r="BS13" s="137">
        <v>0</v>
      </c>
      <c r="BT13" s="137">
        <v>-7</v>
      </c>
      <c r="BU13" s="137">
        <v>0</v>
      </c>
      <c r="BV13" s="251">
        <v>-7</v>
      </c>
      <c r="BW13" s="249">
        <v>4088</v>
      </c>
      <c r="BX13" s="250">
        <v>0</v>
      </c>
      <c r="BY13" s="137">
        <v>0</v>
      </c>
      <c r="BZ13" s="137">
        <v>0</v>
      </c>
      <c r="CA13" s="137">
        <v>0</v>
      </c>
      <c r="CB13" s="137">
        <v>0</v>
      </c>
      <c r="CC13" s="137">
        <v>0</v>
      </c>
      <c r="CD13" s="137">
        <v>0</v>
      </c>
      <c r="CE13" s="137">
        <v>0</v>
      </c>
      <c r="CF13" s="251">
        <v>0</v>
      </c>
      <c r="CG13" s="251">
        <v>-7</v>
      </c>
      <c r="CH13" s="251">
        <v>4088</v>
      </c>
      <c r="CI13" s="137">
        <v>-913</v>
      </c>
      <c r="CJ13" s="137">
        <v>0</v>
      </c>
      <c r="CK13" s="137">
        <v>-225</v>
      </c>
      <c r="CL13" s="137">
        <v>0</v>
      </c>
      <c r="CM13" s="137">
        <v>0</v>
      </c>
      <c r="CN13" s="137">
        <v>0</v>
      </c>
      <c r="CO13" s="137">
        <v>0</v>
      </c>
      <c r="CP13" s="137">
        <v>-2950</v>
      </c>
      <c r="CQ13" s="251">
        <v>-4088</v>
      </c>
      <c r="CR13" s="251">
        <v>-4095</v>
      </c>
      <c r="CS13" s="251">
        <v>0</v>
      </c>
    </row>
    <row r="14" spans="1:97" s="217" customFormat="1" ht="12.75" customHeight="1" x14ac:dyDescent="0.2">
      <c r="A14" s="236" t="s">
        <v>268</v>
      </c>
      <c r="B14" s="248" t="s">
        <v>386</v>
      </c>
      <c r="C14" s="137">
        <v>0</v>
      </c>
      <c r="D14" s="137">
        <v>0</v>
      </c>
      <c r="E14" s="137">
        <v>83</v>
      </c>
      <c r="F14" s="137">
        <v>0</v>
      </c>
      <c r="G14" s="137">
        <v>0</v>
      </c>
      <c r="H14" s="137">
        <v>0</v>
      </c>
      <c r="I14" s="137">
        <v>0</v>
      </c>
      <c r="J14" s="137">
        <v>0</v>
      </c>
      <c r="K14" s="137">
        <v>6674</v>
      </c>
      <c r="L14" s="249">
        <v>2</v>
      </c>
      <c r="M14" s="250">
        <v>0</v>
      </c>
      <c r="N14" s="137">
        <v>3487</v>
      </c>
      <c r="O14" s="137">
        <v>86</v>
      </c>
      <c r="P14" s="137">
        <v>65</v>
      </c>
      <c r="Q14" s="137">
        <v>0</v>
      </c>
      <c r="R14" s="137">
        <v>2</v>
      </c>
      <c r="S14" s="137">
        <v>0</v>
      </c>
      <c r="T14" s="137">
        <v>0</v>
      </c>
      <c r="U14" s="137">
        <v>3</v>
      </c>
      <c r="V14" s="137">
        <v>0</v>
      </c>
      <c r="W14" s="137">
        <v>0</v>
      </c>
      <c r="X14" s="137">
        <v>0</v>
      </c>
      <c r="Y14" s="137">
        <v>0</v>
      </c>
      <c r="Z14" s="137">
        <v>11</v>
      </c>
      <c r="AA14" s="137">
        <v>0</v>
      </c>
      <c r="AB14" s="137">
        <v>0</v>
      </c>
      <c r="AC14" s="137">
        <v>15</v>
      </c>
      <c r="AD14" s="137">
        <v>0</v>
      </c>
      <c r="AE14" s="137">
        <v>0</v>
      </c>
      <c r="AF14" s="137">
        <v>0</v>
      </c>
      <c r="AG14" s="137">
        <v>0</v>
      </c>
      <c r="AH14" s="249">
        <v>0</v>
      </c>
      <c r="AI14" s="250">
        <v>0</v>
      </c>
      <c r="AJ14" s="137">
        <v>0</v>
      </c>
      <c r="AK14" s="137">
        <v>0</v>
      </c>
      <c r="AL14" s="137">
        <v>1</v>
      </c>
      <c r="AM14" s="137">
        <v>0</v>
      </c>
      <c r="AN14" s="137">
        <v>0</v>
      </c>
      <c r="AO14" s="137">
        <v>0</v>
      </c>
      <c r="AP14" s="137">
        <v>0</v>
      </c>
      <c r="AQ14" s="137">
        <v>0</v>
      </c>
      <c r="AR14" s="137">
        <v>0</v>
      </c>
      <c r="AS14" s="137">
        <v>0</v>
      </c>
      <c r="AT14" s="137">
        <v>0</v>
      </c>
      <c r="AU14" s="137">
        <v>0</v>
      </c>
      <c r="AV14" s="137">
        <v>0</v>
      </c>
      <c r="AW14" s="137">
        <v>0</v>
      </c>
      <c r="AX14" s="137">
        <v>21</v>
      </c>
      <c r="AY14" s="137">
        <v>0</v>
      </c>
      <c r="AZ14" s="137">
        <v>0</v>
      </c>
      <c r="BA14" s="137">
        <v>0</v>
      </c>
      <c r="BB14" s="137">
        <v>18</v>
      </c>
      <c r="BC14" s="137">
        <v>1</v>
      </c>
      <c r="BD14" s="249">
        <v>137</v>
      </c>
      <c r="BE14" s="250">
        <v>89</v>
      </c>
      <c r="BF14" s="137">
        <v>0</v>
      </c>
      <c r="BG14" s="137">
        <v>0</v>
      </c>
      <c r="BH14" s="137">
        <v>473</v>
      </c>
      <c r="BI14" s="137">
        <v>2541</v>
      </c>
      <c r="BJ14" s="137">
        <v>0</v>
      </c>
      <c r="BK14" s="137">
        <v>27</v>
      </c>
      <c r="BL14" s="137">
        <v>0</v>
      </c>
      <c r="BM14" s="137">
        <v>0</v>
      </c>
      <c r="BN14" s="251">
        <v>13736</v>
      </c>
      <c r="BO14" s="250">
        <v>111</v>
      </c>
      <c r="BP14" s="137">
        <v>8939</v>
      </c>
      <c r="BQ14" s="137">
        <v>0</v>
      </c>
      <c r="BR14" s="137">
        <v>0</v>
      </c>
      <c r="BS14" s="137">
        <v>0</v>
      </c>
      <c r="BT14" s="137">
        <v>101</v>
      </c>
      <c r="BU14" s="137">
        <v>0</v>
      </c>
      <c r="BV14" s="251">
        <v>9151</v>
      </c>
      <c r="BW14" s="249">
        <v>22887</v>
      </c>
      <c r="BX14" s="250">
        <v>0</v>
      </c>
      <c r="BY14" s="137">
        <v>52906</v>
      </c>
      <c r="BZ14" s="137">
        <v>3331</v>
      </c>
      <c r="CA14" s="137">
        <v>124</v>
      </c>
      <c r="CB14" s="137">
        <v>541</v>
      </c>
      <c r="CC14" s="137">
        <v>177</v>
      </c>
      <c r="CD14" s="137">
        <v>0</v>
      </c>
      <c r="CE14" s="137">
        <v>33</v>
      </c>
      <c r="CF14" s="251">
        <v>57112</v>
      </c>
      <c r="CG14" s="251">
        <v>66263</v>
      </c>
      <c r="CH14" s="251">
        <v>79999</v>
      </c>
      <c r="CI14" s="137">
        <v>0</v>
      </c>
      <c r="CJ14" s="137">
        <v>-6779</v>
      </c>
      <c r="CK14" s="137">
        <v>-245</v>
      </c>
      <c r="CL14" s="137">
        <v>0</v>
      </c>
      <c r="CM14" s="137">
        <v>-6</v>
      </c>
      <c r="CN14" s="137">
        <v>-258</v>
      </c>
      <c r="CO14" s="137">
        <v>0</v>
      </c>
      <c r="CP14" s="137">
        <v>-597</v>
      </c>
      <c r="CQ14" s="251">
        <v>-7885</v>
      </c>
      <c r="CR14" s="251">
        <v>58378</v>
      </c>
      <c r="CS14" s="251">
        <v>72114</v>
      </c>
    </row>
    <row r="15" spans="1:97" s="217" customFormat="1" ht="12.75" customHeight="1" x14ac:dyDescent="0.2">
      <c r="A15" s="259" t="s">
        <v>269</v>
      </c>
      <c r="B15" s="260" t="s">
        <v>8</v>
      </c>
      <c r="C15" s="261">
        <v>0</v>
      </c>
      <c r="D15" s="261">
        <v>0</v>
      </c>
      <c r="E15" s="261">
        <v>0</v>
      </c>
      <c r="F15" s="261">
        <v>0</v>
      </c>
      <c r="G15" s="261">
        <v>0</v>
      </c>
      <c r="H15" s="261">
        <v>195</v>
      </c>
      <c r="I15" s="261">
        <v>0</v>
      </c>
      <c r="J15" s="261">
        <v>0</v>
      </c>
      <c r="K15" s="261">
        <v>11</v>
      </c>
      <c r="L15" s="262">
        <v>660</v>
      </c>
      <c r="M15" s="263">
        <v>0</v>
      </c>
      <c r="N15" s="261">
        <v>1606</v>
      </c>
      <c r="O15" s="261">
        <v>0</v>
      </c>
      <c r="P15" s="261">
        <v>59</v>
      </c>
      <c r="Q15" s="261">
        <v>0</v>
      </c>
      <c r="R15" s="261">
        <v>0</v>
      </c>
      <c r="S15" s="261">
        <v>0</v>
      </c>
      <c r="T15" s="261">
        <v>0</v>
      </c>
      <c r="U15" s="261">
        <v>0</v>
      </c>
      <c r="V15" s="261">
        <v>0</v>
      </c>
      <c r="W15" s="261">
        <v>0</v>
      </c>
      <c r="X15" s="261">
        <v>0</v>
      </c>
      <c r="Y15" s="261">
        <v>0</v>
      </c>
      <c r="Z15" s="261">
        <v>0</v>
      </c>
      <c r="AA15" s="261">
        <v>0</v>
      </c>
      <c r="AB15" s="261">
        <v>0</v>
      </c>
      <c r="AC15" s="261">
        <v>0</v>
      </c>
      <c r="AD15" s="261">
        <v>0</v>
      </c>
      <c r="AE15" s="261">
        <v>0</v>
      </c>
      <c r="AF15" s="261">
        <v>0</v>
      </c>
      <c r="AG15" s="261">
        <v>0</v>
      </c>
      <c r="AH15" s="262">
        <v>0</v>
      </c>
      <c r="AI15" s="263">
        <v>0</v>
      </c>
      <c r="AJ15" s="261">
        <v>0</v>
      </c>
      <c r="AK15" s="261">
        <v>0</v>
      </c>
      <c r="AL15" s="261">
        <v>0</v>
      </c>
      <c r="AM15" s="261">
        <v>0</v>
      </c>
      <c r="AN15" s="261">
        <v>0</v>
      </c>
      <c r="AO15" s="261">
        <v>0</v>
      </c>
      <c r="AP15" s="261">
        <v>0</v>
      </c>
      <c r="AQ15" s="261">
        <v>0</v>
      </c>
      <c r="AR15" s="261">
        <v>0</v>
      </c>
      <c r="AS15" s="261">
        <v>0</v>
      </c>
      <c r="AT15" s="261">
        <v>0</v>
      </c>
      <c r="AU15" s="261">
        <v>0</v>
      </c>
      <c r="AV15" s="261">
        <v>0</v>
      </c>
      <c r="AW15" s="261">
        <v>0</v>
      </c>
      <c r="AX15" s="261">
        <v>6</v>
      </c>
      <c r="AY15" s="261">
        <v>0</v>
      </c>
      <c r="AZ15" s="261">
        <v>0</v>
      </c>
      <c r="BA15" s="261">
        <v>0</v>
      </c>
      <c r="BB15" s="261">
        <v>17</v>
      </c>
      <c r="BC15" s="261">
        <v>1</v>
      </c>
      <c r="BD15" s="262">
        <v>130</v>
      </c>
      <c r="BE15" s="263">
        <v>117</v>
      </c>
      <c r="BF15" s="261">
        <v>0</v>
      </c>
      <c r="BG15" s="261">
        <v>0</v>
      </c>
      <c r="BH15" s="261">
        <v>337</v>
      </c>
      <c r="BI15" s="261">
        <v>1236</v>
      </c>
      <c r="BJ15" s="261">
        <v>0</v>
      </c>
      <c r="BK15" s="261">
        <v>18</v>
      </c>
      <c r="BL15" s="261">
        <v>0</v>
      </c>
      <c r="BM15" s="261">
        <v>0</v>
      </c>
      <c r="BN15" s="264">
        <v>4393</v>
      </c>
      <c r="BO15" s="263">
        <v>120</v>
      </c>
      <c r="BP15" s="261">
        <v>7884</v>
      </c>
      <c r="BQ15" s="261">
        <v>0</v>
      </c>
      <c r="BR15" s="261">
        <v>0</v>
      </c>
      <c r="BS15" s="261">
        <v>0</v>
      </c>
      <c r="BT15" s="261">
        <v>-25</v>
      </c>
      <c r="BU15" s="261">
        <v>0</v>
      </c>
      <c r="BV15" s="264">
        <v>7979</v>
      </c>
      <c r="BW15" s="262">
        <v>12372</v>
      </c>
      <c r="BX15" s="263">
        <v>0</v>
      </c>
      <c r="BY15" s="261">
        <v>5754</v>
      </c>
      <c r="BZ15" s="261">
        <v>0</v>
      </c>
      <c r="CA15" s="261">
        <v>0</v>
      </c>
      <c r="CB15" s="261">
        <v>21</v>
      </c>
      <c r="CC15" s="261">
        <v>0</v>
      </c>
      <c r="CD15" s="261">
        <v>0</v>
      </c>
      <c r="CE15" s="261">
        <v>2</v>
      </c>
      <c r="CF15" s="264">
        <v>5777</v>
      </c>
      <c r="CG15" s="264">
        <v>13756</v>
      </c>
      <c r="CH15" s="264">
        <v>18149</v>
      </c>
      <c r="CI15" s="261">
        <v>0</v>
      </c>
      <c r="CJ15" s="261">
        <v>-3051</v>
      </c>
      <c r="CK15" s="261">
        <v>-142</v>
      </c>
      <c r="CL15" s="261">
        <v>-3161</v>
      </c>
      <c r="CM15" s="261">
        <v>-653</v>
      </c>
      <c r="CN15" s="261">
        <v>-84</v>
      </c>
      <c r="CO15" s="261">
        <v>0</v>
      </c>
      <c r="CP15" s="261">
        <v>-4104</v>
      </c>
      <c r="CQ15" s="264">
        <v>-11195</v>
      </c>
      <c r="CR15" s="264">
        <v>2561</v>
      </c>
      <c r="CS15" s="264">
        <v>6954</v>
      </c>
    </row>
    <row r="16" spans="1:97" s="217" customFormat="1" ht="12.75" customHeight="1" x14ac:dyDescent="0.2">
      <c r="A16" s="236" t="s">
        <v>270</v>
      </c>
      <c r="B16" s="248" t="s">
        <v>9</v>
      </c>
      <c r="C16" s="137">
        <v>0</v>
      </c>
      <c r="D16" s="137">
        <v>0</v>
      </c>
      <c r="E16" s="137">
        <v>160</v>
      </c>
      <c r="F16" s="137">
        <v>0</v>
      </c>
      <c r="G16" s="137">
        <v>48</v>
      </c>
      <c r="H16" s="137">
        <v>0</v>
      </c>
      <c r="I16" s="137">
        <v>0</v>
      </c>
      <c r="J16" s="137">
        <v>0</v>
      </c>
      <c r="K16" s="137">
        <v>0</v>
      </c>
      <c r="L16" s="249">
        <v>1</v>
      </c>
      <c r="M16" s="250">
        <v>90</v>
      </c>
      <c r="N16" s="137">
        <v>5668</v>
      </c>
      <c r="O16" s="137">
        <v>28</v>
      </c>
      <c r="P16" s="137">
        <v>273</v>
      </c>
      <c r="Q16" s="137">
        <v>0</v>
      </c>
      <c r="R16" s="137">
        <v>0</v>
      </c>
      <c r="S16" s="137">
        <v>27</v>
      </c>
      <c r="T16" s="137">
        <v>0</v>
      </c>
      <c r="U16" s="137">
        <v>0</v>
      </c>
      <c r="V16" s="137">
        <v>0</v>
      </c>
      <c r="W16" s="137">
        <v>0</v>
      </c>
      <c r="X16" s="137">
        <v>0</v>
      </c>
      <c r="Y16" s="137">
        <v>0</v>
      </c>
      <c r="Z16" s="137">
        <v>0</v>
      </c>
      <c r="AA16" s="137">
        <v>0</v>
      </c>
      <c r="AB16" s="137">
        <v>0</v>
      </c>
      <c r="AC16" s="137">
        <v>0</v>
      </c>
      <c r="AD16" s="137">
        <v>0</v>
      </c>
      <c r="AE16" s="137">
        <v>0</v>
      </c>
      <c r="AF16" s="137">
        <v>0</v>
      </c>
      <c r="AG16" s="137">
        <v>0</v>
      </c>
      <c r="AH16" s="249">
        <v>0</v>
      </c>
      <c r="AI16" s="250">
        <v>0</v>
      </c>
      <c r="AJ16" s="137">
        <v>0</v>
      </c>
      <c r="AK16" s="137">
        <v>0</v>
      </c>
      <c r="AL16" s="137">
        <v>0</v>
      </c>
      <c r="AM16" s="137">
        <v>0</v>
      </c>
      <c r="AN16" s="137">
        <v>0</v>
      </c>
      <c r="AO16" s="137">
        <v>0</v>
      </c>
      <c r="AP16" s="137">
        <v>0</v>
      </c>
      <c r="AQ16" s="137">
        <v>0</v>
      </c>
      <c r="AR16" s="137">
        <v>0</v>
      </c>
      <c r="AS16" s="137">
        <v>0</v>
      </c>
      <c r="AT16" s="137">
        <v>0</v>
      </c>
      <c r="AU16" s="137">
        <v>0</v>
      </c>
      <c r="AV16" s="137">
        <v>0</v>
      </c>
      <c r="AW16" s="137">
        <v>0</v>
      </c>
      <c r="AX16" s="137">
        <v>14</v>
      </c>
      <c r="AY16" s="137">
        <v>0</v>
      </c>
      <c r="AZ16" s="137">
        <v>0</v>
      </c>
      <c r="BA16" s="137">
        <v>0</v>
      </c>
      <c r="BB16" s="137">
        <v>13</v>
      </c>
      <c r="BC16" s="137">
        <v>0</v>
      </c>
      <c r="BD16" s="249">
        <v>103</v>
      </c>
      <c r="BE16" s="250">
        <v>70</v>
      </c>
      <c r="BF16" s="137">
        <v>12</v>
      </c>
      <c r="BG16" s="137">
        <v>0</v>
      </c>
      <c r="BH16" s="137">
        <v>282</v>
      </c>
      <c r="BI16" s="137">
        <v>707</v>
      </c>
      <c r="BJ16" s="137">
        <v>0</v>
      </c>
      <c r="BK16" s="137">
        <v>12</v>
      </c>
      <c r="BL16" s="137">
        <v>0</v>
      </c>
      <c r="BM16" s="137">
        <v>0</v>
      </c>
      <c r="BN16" s="251">
        <v>7508</v>
      </c>
      <c r="BO16" s="250">
        <v>8</v>
      </c>
      <c r="BP16" s="137">
        <v>3977</v>
      </c>
      <c r="BQ16" s="137">
        <v>0</v>
      </c>
      <c r="BR16" s="137">
        <v>0</v>
      </c>
      <c r="BS16" s="137">
        <v>0</v>
      </c>
      <c r="BT16" s="137">
        <v>10</v>
      </c>
      <c r="BU16" s="137">
        <v>0</v>
      </c>
      <c r="BV16" s="251">
        <v>3995</v>
      </c>
      <c r="BW16" s="249">
        <v>11503</v>
      </c>
      <c r="BX16" s="250">
        <v>0</v>
      </c>
      <c r="BY16" s="137">
        <v>3064</v>
      </c>
      <c r="BZ16" s="137">
        <v>7741</v>
      </c>
      <c r="CA16" s="137">
        <v>195</v>
      </c>
      <c r="CB16" s="137">
        <v>140</v>
      </c>
      <c r="CC16" s="137">
        <v>31</v>
      </c>
      <c r="CD16" s="137">
        <v>0</v>
      </c>
      <c r="CE16" s="137">
        <v>321</v>
      </c>
      <c r="CF16" s="251">
        <v>11492</v>
      </c>
      <c r="CG16" s="251">
        <v>15487</v>
      </c>
      <c r="CH16" s="251">
        <v>22995</v>
      </c>
      <c r="CI16" s="137">
        <v>-13</v>
      </c>
      <c r="CJ16" s="137">
        <v>-1335</v>
      </c>
      <c r="CK16" s="137">
        <v>-270</v>
      </c>
      <c r="CL16" s="137">
        <v>0</v>
      </c>
      <c r="CM16" s="137">
        <v>0</v>
      </c>
      <c r="CN16" s="137">
        <v>-96</v>
      </c>
      <c r="CO16" s="137">
        <v>0</v>
      </c>
      <c r="CP16" s="137">
        <v>-1840</v>
      </c>
      <c r="CQ16" s="251">
        <v>-3554</v>
      </c>
      <c r="CR16" s="251">
        <v>11933</v>
      </c>
      <c r="CS16" s="251">
        <v>19441</v>
      </c>
    </row>
    <row r="17" spans="1:97" s="217" customFormat="1" ht="12.75" customHeight="1" x14ac:dyDescent="0.2">
      <c r="A17" s="236" t="s">
        <v>271</v>
      </c>
      <c r="B17" s="248" t="s">
        <v>10</v>
      </c>
      <c r="C17" s="137">
        <v>0</v>
      </c>
      <c r="D17" s="137">
        <v>0</v>
      </c>
      <c r="E17" s="137">
        <v>2599</v>
      </c>
      <c r="F17" s="137">
        <v>0</v>
      </c>
      <c r="G17" s="137">
        <v>57</v>
      </c>
      <c r="H17" s="137">
        <v>5</v>
      </c>
      <c r="I17" s="137">
        <v>0</v>
      </c>
      <c r="J17" s="137">
        <v>0</v>
      </c>
      <c r="K17" s="137">
        <v>2050</v>
      </c>
      <c r="L17" s="249">
        <v>107</v>
      </c>
      <c r="M17" s="250">
        <v>7</v>
      </c>
      <c r="N17" s="137">
        <v>14396</v>
      </c>
      <c r="O17" s="137">
        <v>435</v>
      </c>
      <c r="P17" s="137">
        <v>1159</v>
      </c>
      <c r="Q17" s="137">
        <v>0</v>
      </c>
      <c r="R17" s="137">
        <v>0</v>
      </c>
      <c r="S17" s="137">
        <v>0</v>
      </c>
      <c r="T17" s="137">
        <v>0</v>
      </c>
      <c r="U17" s="137">
        <v>16</v>
      </c>
      <c r="V17" s="137">
        <v>0</v>
      </c>
      <c r="W17" s="137">
        <v>0</v>
      </c>
      <c r="X17" s="137">
        <v>0</v>
      </c>
      <c r="Y17" s="137">
        <v>4</v>
      </c>
      <c r="Z17" s="137">
        <v>62</v>
      </c>
      <c r="AA17" s="137">
        <v>0</v>
      </c>
      <c r="AB17" s="137">
        <v>0</v>
      </c>
      <c r="AC17" s="137">
        <v>0</v>
      </c>
      <c r="AD17" s="137">
        <v>4</v>
      </c>
      <c r="AE17" s="137">
        <v>0</v>
      </c>
      <c r="AF17" s="137">
        <v>0</v>
      </c>
      <c r="AG17" s="137">
        <v>0</v>
      </c>
      <c r="AH17" s="249">
        <v>0</v>
      </c>
      <c r="AI17" s="250">
        <v>0</v>
      </c>
      <c r="AJ17" s="137">
        <v>0</v>
      </c>
      <c r="AK17" s="137">
        <v>0</v>
      </c>
      <c r="AL17" s="137">
        <v>0</v>
      </c>
      <c r="AM17" s="137">
        <v>0</v>
      </c>
      <c r="AN17" s="137">
        <v>0</v>
      </c>
      <c r="AO17" s="137">
        <v>0</v>
      </c>
      <c r="AP17" s="137">
        <v>0</v>
      </c>
      <c r="AQ17" s="137">
        <v>0</v>
      </c>
      <c r="AR17" s="137">
        <v>0</v>
      </c>
      <c r="AS17" s="137">
        <v>0</v>
      </c>
      <c r="AT17" s="137">
        <v>0</v>
      </c>
      <c r="AU17" s="137">
        <v>0</v>
      </c>
      <c r="AV17" s="137">
        <v>0</v>
      </c>
      <c r="AW17" s="137">
        <v>0</v>
      </c>
      <c r="AX17" s="137">
        <v>30</v>
      </c>
      <c r="AY17" s="137">
        <v>0</v>
      </c>
      <c r="AZ17" s="137">
        <v>0</v>
      </c>
      <c r="BA17" s="137">
        <v>0</v>
      </c>
      <c r="BB17" s="137">
        <v>32</v>
      </c>
      <c r="BC17" s="137">
        <v>0</v>
      </c>
      <c r="BD17" s="249">
        <v>290</v>
      </c>
      <c r="BE17" s="250">
        <v>181</v>
      </c>
      <c r="BF17" s="137">
        <v>11</v>
      </c>
      <c r="BG17" s="137">
        <v>0</v>
      </c>
      <c r="BH17" s="137">
        <v>570</v>
      </c>
      <c r="BI17" s="137">
        <v>3386</v>
      </c>
      <c r="BJ17" s="137">
        <v>0</v>
      </c>
      <c r="BK17" s="137">
        <v>33</v>
      </c>
      <c r="BL17" s="137">
        <v>0</v>
      </c>
      <c r="BM17" s="137">
        <v>0</v>
      </c>
      <c r="BN17" s="251">
        <v>25434</v>
      </c>
      <c r="BO17" s="250">
        <v>575</v>
      </c>
      <c r="BP17" s="137">
        <v>27404</v>
      </c>
      <c r="BQ17" s="137">
        <v>690</v>
      </c>
      <c r="BR17" s="137">
        <v>0</v>
      </c>
      <c r="BS17" s="137">
        <v>0</v>
      </c>
      <c r="BT17" s="137">
        <v>303</v>
      </c>
      <c r="BU17" s="137">
        <v>0</v>
      </c>
      <c r="BV17" s="251">
        <v>28972</v>
      </c>
      <c r="BW17" s="249">
        <v>54406</v>
      </c>
      <c r="BX17" s="250">
        <v>0</v>
      </c>
      <c r="BY17" s="137">
        <v>42218</v>
      </c>
      <c r="BZ17" s="137">
        <v>21723</v>
      </c>
      <c r="CA17" s="137">
        <v>749</v>
      </c>
      <c r="CB17" s="137">
        <v>659</v>
      </c>
      <c r="CC17" s="137">
        <v>109</v>
      </c>
      <c r="CD17" s="137">
        <v>0</v>
      </c>
      <c r="CE17" s="137">
        <v>1311</v>
      </c>
      <c r="CF17" s="251">
        <v>66769</v>
      </c>
      <c r="CG17" s="251">
        <v>95741</v>
      </c>
      <c r="CH17" s="251">
        <v>121175</v>
      </c>
      <c r="CI17" s="137">
        <v>-3571</v>
      </c>
      <c r="CJ17" s="137">
        <v>-23096</v>
      </c>
      <c r="CK17" s="137">
        <v>-884</v>
      </c>
      <c r="CL17" s="137">
        <v>0</v>
      </c>
      <c r="CM17" s="137">
        <v>0</v>
      </c>
      <c r="CN17" s="137">
        <v>-244</v>
      </c>
      <c r="CO17" s="137">
        <v>0</v>
      </c>
      <c r="CP17" s="137">
        <v>-3425</v>
      </c>
      <c r="CQ17" s="251">
        <v>-31220</v>
      </c>
      <c r="CR17" s="251">
        <v>64521</v>
      </c>
      <c r="CS17" s="251">
        <v>89955</v>
      </c>
    </row>
    <row r="18" spans="1:97" s="217" customFormat="1" ht="12.75" customHeight="1" x14ac:dyDescent="0.2">
      <c r="A18" s="236" t="s">
        <v>272</v>
      </c>
      <c r="B18" s="248" t="s">
        <v>11</v>
      </c>
      <c r="C18" s="137">
        <v>0</v>
      </c>
      <c r="D18" s="137">
        <v>0</v>
      </c>
      <c r="E18" s="137">
        <v>30</v>
      </c>
      <c r="F18" s="137">
        <v>0</v>
      </c>
      <c r="G18" s="137">
        <v>0</v>
      </c>
      <c r="H18" s="137">
        <v>74</v>
      </c>
      <c r="I18" s="137">
        <v>0</v>
      </c>
      <c r="J18" s="137">
        <v>0</v>
      </c>
      <c r="K18" s="137">
        <v>173</v>
      </c>
      <c r="L18" s="249">
        <v>3</v>
      </c>
      <c r="M18" s="250">
        <v>0</v>
      </c>
      <c r="N18" s="137">
        <v>87</v>
      </c>
      <c r="O18" s="137">
        <v>341</v>
      </c>
      <c r="P18" s="137">
        <v>0</v>
      </c>
      <c r="Q18" s="137">
        <v>0</v>
      </c>
      <c r="R18" s="137">
        <v>0</v>
      </c>
      <c r="S18" s="137">
        <v>0</v>
      </c>
      <c r="T18" s="137">
        <v>0</v>
      </c>
      <c r="U18" s="137">
        <v>0</v>
      </c>
      <c r="V18" s="137">
        <v>0</v>
      </c>
      <c r="W18" s="137">
        <v>0</v>
      </c>
      <c r="X18" s="137">
        <v>0</v>
      </c>
      <c r="Y18" s="137">
        <v>0</v>
      </c>
      <c r="Z18" s="137">
        <v>0</v>
      </c>
      <c r="AA18" s="137">
        <v>0</v>
      </c>
      <c r="AB18" s="137">
        <v>0</v>
      </c>
      <c r="AC18" s="137">
        <v>0</v>
      </c>
      <c r="AD18" s="137">
        <v>0</v>
      </c>
      <c r="AE18" s="137">
        <v>0</v>
      </c>
      <c r="AF18" s="137">
        <v>0</v>
      </c>
      <c r="AG18" s="137">
        <v>0</v>
      </c>
      <c r="AH18" s="249">
        <v>0</v>
      </c>
      <c r="AI18" s="250">
        <v>0</v>
      </c>
      <c r="AJ18" s="137">
        <v>0</v>
      </c>
      <c r="AK18" s="137">
        <v>0</v>
      </c>
      <c r="AL18" s="137">
        <v>0</v>
      </c>
      <c r="AM18" s="137">
        <v>0</v>
      </c>
      <c r="AN18" s="137">
        <v>0</v>
      </c>
      <c r="AO18" s="137">
        <v>0</v>
      </c>
      <c r="AP18" s="137">
        <v>0</v>
      </c>
      <c r="AQ18" s="137">
        <v>0</v>
      </c>
      <c r="AR18" s="137">
        <v>0</v>
      </c>
      <c r="AS18" s="137">
        <v>0</v>
      </c>
      <c r="AT18" s="137">
        <v>0</v>
      </c>
      <c r="AU18" s="137">
        <v>26</v>
      </c>
      <c r="AV18" s="137">
        <v>0</v>
      </c>
      <c r="AW18" s="137">
        <v>0</v>
      </c>
      <c r="AX18" s="137">
        <v>91</v>
      </c>
      <c r="AY18" s="137">
        <v>0</v>
      </c>
      <c r="AZ18" s="137">
        <v>0</v>
      </c>
      <c r="BA18" s="137">
        <v>0</v>
      </c>
      <c r="BB18" s="137">
        <v>4</v>
      </c>
      <c r="BC18" s="137">
        <v>0</v>
      </c>
      <c r="BD18" s="249">
        <v>50</v>
      </c>
      <c r="BE18" s="250">
        <v>35</v>
      </c>
      <c r="BF18" s="137">
        <v>0</v>
      </c>
      <c r="BG18" s="137">
        <v>1</v>
      </c>
      <c r="BH18" s="137">
        <v>617</v>
      </c>
      <c r="BI18" s="137">
        <v>3895</v>
      </c>
      <c r="BJ18" s="137">
        <v>0</v>
      </c>
      <c r="BK18" s="137">
        <v>22</v>
      </c>
      <c r="BL18" s="137">
        <v>0</v>
      </c>
      <c r="BM18" s="137">
        <v>16</v>
      </c>
      <c r="BN18" s="251">
        <v>5465</v>
      </c>
      <c r="BO18" s="250">
        <v>597</v>
      </c>
      <c r="BP18" s="137">
        <v>11868</v>
      </c>
      <c r="BQ18" s="137">
        <v>0</v>
      </c>
      <c r="BR18" s="137">
        <v>0</v>
      </c>
      <c r="BS18" s="137">
        <v>0</v>
      </c>
      <c r="BT18" s="137">
        <v>107</v>
      </c>
      <c r="BU18" s="137">
        <v>0</v>
      </c>
      <c r="BV18" s="251">
        <v>12572</v>
      </c>
      <c r="BW18" s="249">
        <v>18037</v>
      </c>
      <c r="BX18" s="250">
        <v>0</v>
      </c>
      <c r="BY18" s="137">
        <v>1116</v>
      </c>
      <c r="BZ18" s="137">
        <v>1936</v>
      </c>
      <c r="CA18" s="137">
        <v>371</v>
      </c>
      <c r="CB18" s="137">
        <v>86</v>
      </c>
      <c r="CC18" s="137">
        <v>29</v>
      </c>
      <c r="CD18" s="137">
        <v>0</v>
      </c>
      <c r="CE18" s="137">
        <v>146</v>
      </c>
      <c r="CF18" s="251">
        <v>3684</v>
      </c>
      <c r="CG18" s="251">
        <v>16256</v>
      </c>
      <c r="CH18" s="251">
        <v>21721</v>
      </c>
      <c r="CI18" s="137">
        <v>0</v>
      </c>
      <c r="CJ18" s="137">
        <v>-8163</v>
      </c>
      <c r="CK18" s="137">
        <v>-1592</v>
      </c>
      <c r="CL18" s="137">
        <v>0</v>
      </c>
      <c r="CM18" s="137">
        <v>0</v>
      </c>
      <c r="CN18" s="137">
        <v>-15</v>
      </c>
      <c r="CO18" s="137">
        <v>0</v>
      </c>
      <c r="CP18" s="137">
        <v>-2696</v>
      </c>
      <c r="CQ18" s="251">
        <v>-12466</v>
      </c>
      <c r="CR18" s="251">
        <v>3790</v>
      </c>
      <c r="CS18" s="251">
        <v>9255</v>
      </c>
    </row>
    <row r="19" spans="1:97" s="217" customFormat="1" ht="12.75" customHeight="1" x14ac:dyDescent="0.2">
      <c r="A19" s="236" t="s">
        <v>273</v>
      </c>
      <c r="B19" s="265" t="s">
        <v>387</v>
      </c>
      <c r="C19" s="137">
        <v>587</v>
      </c>
      <c r="D19" s="137">
        <v>1069</v>
      </c>
      <c r="E19" s="137">
        <v>28662</v>
      </c>
      <c r="F19" s="137">
        <v>304</v>
      </c>
      <c r="G19" s="137">
        <v>0</v>
      </c>
      <c r="H19" s="137">
        <v>44</v>
      </c>
      <c r="I19" s="137">
        <v>0</v>
      </c>
      <c r="J19" s="137">
        <v>0</v>
      </c>
      <c r="K19" s="137">
        <v>-1</v>
      </c>
      <c r="L19" s="249">
        <v>0</v>
      </c>
      <c r="M19" s="250">
        <v>0</v>
      </c>
      <c r="N19" s="137">
        <v>0</v>
      </c>
      <c r="O19" s="137">
        <v>0</v>
      </c>
      <c r="P19" s="137">
        <v>67</v>
      </c>
      <c r="Q19" s="137">
        <v>0</v>
      </c>
      <c r="R19" s="137">
        <v>0</v>
      </c>
      <c r="S19" s="137">
        <v>0</v>
      </c>
      <c r="T19" s="137">
        <v>0</v>
      </c>
      <c r="U19" s="137">
        <v>0</v>
      </c>
      <c r="V19" s="137">
        <v>0</v>
      </c>
      <c r="W19" s="137">
        <v>0</v>
      </c>
      <c r="X19" s="137">
        <v>1</v>
      </c>
      <c r="Y19" s="137">
        <v>0</v>
      </c>
      <c r="Z19" s="137">
        <v>0</v>
      </c>
      <c r="AA19" s="137">
        <v>0</v>
      </c>
      <c r="AB19" s="137">
        <v>0</v>
      </c>
      <c r="AC19" s="137">
        <v>0</v>
      </c>
      <c r="AD19" s="137">
        <v>0</v>
      </c>
      <c r="AE19" s="137">
        <v>0</v>
      </c>
      <c r="AF19" s="137">
        <v>0</v>
      </c>
      <c r="AG19" s="137">
        <v>0</v>
      </c>
      <c r="AH19" s="249">
        <v>0</v>
      </c>
      <c r="AI19" s="250">
        <v>0</v>
      </c>
      <c r="AJ19" s="137">
        <v>0</v>
      </c>
      <c r="AK19" s="137">
        <v>0</v>
      </c>
      <c r="AL19" s="137">
        <v>0</v>
      </c>
      <c r="AM19" s="137">
        <v>0</v>
      </c>
      <c r="AN19" s="137">
        <v>0</v>
      </c>
      <c r="AO19" s="137">
        <v>0</v>
      </c>
      <c r="AP19" s="137">
        <v>9</v>
      </c>
      <c r="AQ19" s="137">
        <v>0</v>
      </c>
      <c r="AR19" s="137">
        <v>0</v>
      </c>
      <c r="AS19" s="137">
        <v>0</v>
      </c>
      <c r="AT19" s="137">
        <v>0</v>
      </c>
      <c r="AU19" s="137">
        <v>8</v>
      </c>
      <c r="AV19" s="137">
        <v>0</v>
      </c>
      <c r="AW19" s="137">
        <v>0</v>
      </c>
      <c r="AX19" s="137">
        <v>0</v>
      </c>
      <c r="AY19" s="137">
        <v>0</v>
      </c>
      <c r="AZ19" s="137">
        <v>0</v>
      </c>
      <c r="BA19" s="137">
        <v>0</v>
      </c>
      <c r="BB19" s="137">
        <v>0</v>
      </c>
      <c r="BC19" s="137">
        <v>75</v>
      </c>
      <c r="BD19" s="249">
        <v>3</v>
      </c>
      <c r="BE19" s="250">
        <v>0</v>
      </c>
      <c r="BF19" s="137">
        <v>0</v>
      </c>
      <c r="BG19" s="137">
        <v>0</v>
      </c>
      <c r="BH19" s="137">
        <v>0</v>
      </c>
      <c r="BI19" s="137">
        <v>0</v>
      </c>
      <c r="BJ19" s="137">
        <v>14</v>
      </c>
      <c r="BK19" s="137">
        <v>0</v>
      </c>
      <c r="BL19" s="137">
        <v>0</v>
      </c>
      <c r="BM19" s="137">
        <v>0</v>
      </c>
      <c r="BN19" s="251">
        <v>30842</v>
      </c>
      <c r="BO19" s="250">
        <v>376</v>
      </c>
      <c r="BP19" s="137">
        <v>14023</v>
      </c>
      <c r="BQ19" s="137">
        <v>0</v>
      </c>
      <c r="BR19" s="137">
        <v>0</v>
      </c>
      <c r="BS19" s="137">
        <v>0</v>
      </c>
      <c r="BT19" s="137">
        <v>293</v>
      </c>
      <c r="BU19" s="137">
        <v>0</v>
      </c>
      <c r="BV19" s="251">
        <v>14692</v>
      </c>
      <c r="BW19" s="249">
        <v>45534</v>
      </c>
      <c r="BX19" s="250">
        <v>0</v>
      </c>
      <c r="BY19" s="137">
        <v>131</v>
      </c>
      <c r="BZ19" s="137">
        <v>23</v>
      </c>
      <c r="CA19" s="137">
        <v>0</v>
      </c>
      <c r="CB19" s="137">
        <v>101</v>
      </c>
      <c r="CC19" s="137">
        <v>95</v>
      </c>
      <c r="CD19" s="137">
        <v>0</v>
      </c>
      <c r="CE19" s="137">
        <v>412</v>
      </c>
      <c r="CF19" s="251">
        <v>762</v>
      </c>
      <c r="CG19" s="251">
        <v>15454</v>
      </c>
      <c r="CH19" s="251">
        <v>46296</v>
      </c>
      <c r="CI19" s="137">
        <v>0</v>
      </c>
      <c r="CJ19" s="137">
        <v>-22933</v>
      </c>
      <c r="CK19" s="137">
        <v>-15013</v>
      </c>
      <c r="CL19" s="137">
        <v>-19</v>
      </c>
      <c r="CM19" s="137">
        <v>-278</v>
      </c>
      <c r="CN19" s="137">
        <v>-8</v>
      </c>
      <c r="CO19" s="137">
        <v>0</v>
      </c>
      <c r="CP19" s="137">
        <v>-1326</v>
      </c>
      <c r="CQ19" s="251">
        <v>-39577</v>
      </c>
      <c r="CR19" s="251">
        <v>-24123</v>
      </c>
      <c r="CS19" s="251">
        <v>6719</v>
      </c>
    </row>
    <row r="20" spans="1:97" s="217" customFormat="1" ht="12.75" customHeight="1" x14ac:dyDescent="0.2">
      <c r="A20" s="236" t="s">
        <v>274</v>
      </c>
      <c r="B20" s="248" t="s">
        <v>12</v>
      </c>
      <c r="C20" s="137">
        <v>4</v>
      </c>
      <c r="D20" s="137">
        <v>0</v>
      </c>
      <c r="E20" s="137">
        <v>6</v>
      </c>
      <c r="F20" s="137">
        <v>2</v>
      </c>
      <c r="G20" s="137">
        <v>23</v>
      </c>
      <c r="H20" s="137">
        <v>91</v>
      </c>
      <c r="I20" s="137">
        <v>0</v>
      </c>
      <c r="J20" s="137">
        <v>0</v>
      </c>
      <c r="K20" s="137">
        <v>0</v>
      </c>
      <c r="L20" s="249">
        <v>0</v>
      </c>
      <c r="M20" s="250">
        <v>0</v>
      </c>
      <c r="N20" s="137">
        <v>0</v>
      </c>
      <c r="O20" s="137">
        <v>0</v>
      </c>
      <c r="P20" s="137">
        <v>0</v>
      </c>
      <c r="Q20" s="137">
        <v>18</v>
      </c>
      <c r="R20" s="137">
        <v>262</v>
      </c>
      <c r="S20" s="137">
        <v>4</v>
      </c>
      <c r="T20" s="137">
        <v>7</v>
      </c>
      <c r="U20" s="137">
        <v>16</v>
      </c>
      <c r="V20" s="137">
        <v>3</v>
      </c>
      <c r="W20" s="137">
        <v>2</v>
      </c>
      <c r="X20" s="137">
        <v>3</v>
      </c>
      <c r="Y20" s="137">
        <v>0</v>
      </c>
      <c r="Z20" s="137">
        <v>0</v>
      </c>
      <c r="AA20" s="137">
        <v>0</v>
      </c>
      <c r="AB20" s="137">
        <v>0</v>
      </c>
      <c r="AC20" s="137">
        <v>4</v>
      </c>
      <c r="AD20" s="137">
        <v>2</v>
      </c>
      <c r="AE20" s="137">
        <v>0</v>
      </c>
      <c r="AF20" s="137">
        <v>0</v>
      </c>
      <c r="AG20" s="137">
        <v>0</v>
      </c>
      <c r="AH20" s="249">
        <v>2</v>
      </c>
      <c r="AI20" s="250">
        <v>1</v>
      </c>
      <c r="AJ20" s="137">
        <v>11</v>
      </c>
      <c r="AK20" s="137">
        <v>1</v>
      </c>
      <c r="AL20" s="137">
        <v>2</v>
      </c>
      <c r="AM20" s="137">
        <v>0</v>
      </c>
      <c r="AN20" s="137">
        <v>21</v>
      </c>
      <c r="AO20" s="137">
        <v>28</v>
      </c>
      <c r="AP20" s="137">
        <v>8</v>
      </c>
      <c r="AQ20" s="137">
        <v>1</v>
      </c>
      <c r="AR20" s="137">
        <v>0</v>
      </c>
      <c r="AS20" s="137">
        <v>0</v>
      </c>
      <c r="AT20" s="137">
        <v>2</v>
      </c>
      <c r="AU20" s="137">
        <v>68</v>
      </c>
      <c r="AV20" s="137">
        <v>0</v>
      </c>
      <c r="AW20" s="137">
        <v>0</v>
      </c>
      <c r="AX20" s="137">
        <v>66</v>
      </c>
      <c r="AY20" s="137">
        <v>0</v>
      </c>
      <c r="AZ20" s="137">
        <v>0</v>
      </c>
      <c r="BA20" s="137">
        <v>3</v>
      </c>
      <c r="BB20" s="137">
        <v>15</v>
      </c>
      <c r="BC20" s="137">
        <v>0</v>
      </c>
      <c r="BD20" s="249">
        <v>13</v>
      </c>
      <c r="BE20" s="250">
        <v>2</v>
      </c>
      <c r="BF20" s="137">
        <v>3</v>
      </c>
      <c r="BG20" s="137">
        <v>53</v>
      </c>
      <c r="BH20" s="137">
        <v>8</v>
      </c>
      <c r="BI20" s="137">
        <v>0</v>
      </c>
      <c r="BJ20" s="137">
        <v>31</v>
      </c>
      <c r="BK20" s="137">
        <v>10</v>
      </c>
      <c r="BL20" s="137">
        <v>44</v>
      </c>
      <c r="BM20" s="137">
        <v>3</v>
      </c>
      <c r="BN20" s="251">
        <v>843</v>
      </c>
      <c r="BO20" s="250">
        <v>3</v>
      </c>
      <c r="BP20" s="137">
        <v>201</v>
      </c>
      <c r="BQ20" s="137">
        <v>0</v>
      </c>
      <c r="BR20" s="137">
        <v>2</v>
      </c>
      <c r="BS20" s="137">
        <v>71</v>
      </c>
      <c r="BT20" s="137">
        <v>-20</v>
      </c>
      <c r="BU20" s="137">
        <v>0</v>
      </c>
      <c r="BV20" s="251">
        <v>257</v>
      </c>
      <c r="BW20" s="249">
        <v>1100</v>
      </c>
      <c r="BX20" s="250">
        <v>0</v>
      </c>
      <c r="BY20" s="137">
        <v>13</v>
      </c>
      <c r="BZ20" s="137">
        <v>0</v>
      </c>
      <c r="CA20" s="137">
        <v>0</v>
      </c>
      <c r="CB20" s="137">
        <v>0</v>
      </c>
      <c r="CC20" s="137">
        <v>1</v>
      </c>
      <c r="CD20" s="137">
        <v>0</v>
      </c>
      <c r="CE20" s="137">
        <v>7</v>
      </c>
      <c r="CF20" s="251">
        <v>21</v>
      </c>
      <c r="CG20" s="251">
        <v>278</v>
      </c>
      <c r="CH20" s="251">
        <v>1121</v>
      </c>
      <c r="CI20" s="137">
        <v>0</v>
      </c>
      <c r="CJ20" s="137">
        <v>-792</v>
      </c>
      <c r="CK20" s="137">
        <v>-67</v>
      </c>
      <c r="CL20" s="137">
        <v>0</v>
      </c>
      <c r="CM20" s="137">
        <v>-170</v>
      </c>
      <c r="CN20" s="137">
        <v>0</v>
      </c>
      <c r="CO20" s="137">
        <v>0</v>
      </c>
      <c r="CP20" s="137">
        <v>-1</v>
      </c>
      <c r="CQ20" s="251">
        <v>-1030</v>
      </c>
      <c r="CR20" s="251">
        <v>-752</v>
      </c>
      <c r="CS20" s="251">
        <v>91</v>
      </c>
    </row>
    <row r="21" spans="1:97" s="217" customFormat="1" ht="12.75" customHeight="1" x14ac:dyDescent="0.2">
      <c r="A21" s="253" t="s">
        <v>275</v>
      </c>
      <c r="B21" s="254" t="s">
        <v>13</v>
      </c>
      <c r="C21" s="255">
        <v>303</v>
      </c>
      <c r="D21" s="255">
        <v>102</v>
      </c>
      <c r="E21" s="255">
        <v>53</v>
      </c>
      <c r="F21" s="255">
        <v>46</v>
      </c>
      <c r="G21" s="255">
        <v>3</v>
      </c>
      <c r="H21" s="255">
        <v>61</v>
      </c>
      <c r="I21" s="255">
        <v>25</v>
      </c>
      <c r="J21" s="255">
        <v>0</v>
      </c>
      <c r="K21" s="255">
        <v>62</v>
      </c>
      <c r="L21" s="256">
        <v>5</v>
      </c>
      <c r="M21" s="257">
        <v>5</v>
      </c>
      <c r="N21" s="255">
        <v>91</v>
      </c>
      <c r="O21" s="255">
        <v>4</v>
      </c>
      <c r="P21" s="255">
        <v>0</v>
      </c>
      <c r="Q21" s="255">
        <v>0</v>
      </c>
      <c r="R21" s="255">
        <v>9</v>
      </c>
      <c r="S21" s="255">
        <v>17</v>
      </c>
      <c r="T21" s="255">
        <v>2</v>
      </c>
      <c r="U21" s="255">
        <v>6</v>
      </c>
      <c r="V21" s="255">
        <v>2</v>
      </c>
      <c r="W21" s="255">
        <v>2</v>
      </c>
      <c r="X21" s="255">
        <v>7</v>
      </c>
      <c r="Y21" s="255">
        <v>1</v>
      </c>
      <c r="Z21" s="255">
        <v>5</v>
      </c>
      <c r="AA21" s="255">
        <v>0</v>
      </c>
      <c r="AB21" s="255">
        <v>0</v>
      </c>
      <c r="AC21" s="255">
        <v>0</v>
      </c>
      <c r="AD21" s="255">
        <v>10</v>
      </c>
      <c r="AE21" s="255">
        <v>0</v>
      </c>
      <c r="AF21" s="255">
        <v>0</v>
      </c>
      <c r="AG21" s="255">
        <v>0</v>
      </c>
      <c r="AH21" s="256">
        <v>8</v>
      </c>
      <c r="AI21" s="257">
        <v>6</v>
      </c>
      <c r="AJ21" s="255">
        <v>76</v>
      </c>
      <c r="AK21" s="255">
        <v>1</v>
      </c>
      <c r="AL21" s="255">
        <v>1</v>
      </c>
      <c r="AM21" s="255">
        <v>4</v>
      </c>
      <c r="AN21" s="255">
        <v>151</v>
      </c>
      <c r="AO21" s="255">
        <v>20</v>
      </c>
      <c r="AP21" s="255">
        <v>63</v>
      </c>
      <c r="AQ21" s="255">
        <v>15</v>
      </c>
      <c r="AR21" s="255">
        <v>2</v>
      </c>
      <c r="AS21" s="255">
        <v>2</v>
      </c>
      <c r="AT21" s="255">
        <v>32</v>
      </c>
      <c r="AU21" s="255">
        <v>869</v>
      </c>
      <c r="AV21" s="255">
        <v>86</v>
      </c>
      <c r="AW21" s="255">
        <v>4</v>
      </c>
      <c r="AX21" s="255">
        <v>197</v>
      </c>
      <c r="AY21" s="255">
        <v>9</v>
      </c>
      <c r="AZ21" s="255">
        <v>26</v>
      </c>
      <c r="BA21" s="255">
        <v>11</v>
      </c>
      <c r="BB21" s="255">
        <v>385</v>
      </c>
      <c r="BC21" s="255">
        <v>57</v>
      </c>
      <c r="BD21" s="256">
        <v>528</v>
      </c>
      <c r="BE21" s="257">
        <v>95</v>
      </c>
      <c r="BF21" s="255">
        <v>389</v>
      </c>
      <c r="BG21" s="255">
        <v>287</v>
      </c>
      <c r="BH21" s="255">
        <v>163</v>
      </c>
      <c r="BI21" s="255">
        <v>27</v>
      </c>
      <c r="BJ21" s="255">
        <v>67</v>
      </c>
      <c r="BK21" s="255">
        <v>128</v>
      </c>
      <c r="BL21" s="255">
        <v>7</v>
      </c>
      <c r="BM21" s="255">
        <v>7</v>
      </c>
      <c r="BN21" s="258">
        <v>4544</v>
      </c>
      <c r="BO21" s="257">
        <v>219</v>
      </c>
      <c r="BP21" s="255">
        <v>10694</v>
      </c>
      <c r="BQ21" s="255">
        <v>0</v>
      </c>
      <c r="BR21" s="255">
        <v>1</v>
      </c>
      <c r="BS21" s="255">
        <v>308</v>
      </c>
      <c r="BT21" s="255">
        <v>-229</v>
      </c>
      <c r="BU21" s="255">
        <v>0</v>
      </c>
      <c r="BV21" s="258">
        <v>10993</v>
      </c>
      <c r="BW21" s="256">
        <v>15537</v>
      </c>
      <c r="BX21" s="257">
        <v>0</v>
      </c>
      <c r="BY21" s="255">
        <v>487</v>
      </c>
      <c r="BZ21" s="255">
        <v>195</v>
      </c>
      <c r="CA21" s="255">
        <v>8</v>
      </c>
      <c r="CB21" s="255">
        <v>0</v>
      </c>
      <c r="CC21" s="255">
        <v>0</v>
      </c>
      <c r="CD21" s="255">
        <v>0</v>
      </c>
      <c r="CE21" s="255">
        <v>4</v>
      </c>
      <c r="CF21" s="258">
        <v>694</v>
      </c>
      <c r="CG21" s="258">
        <v>11687</v>
      </c>
      <c r="CH21" s="258">
        <v>16231</v>
      </c>
      <c r="CI21" s="255">
        <v>-10416</v>
      </c>
      <c r="CJ21" s="255">
        <v>-4334</v>
      </c>
      <c r="CK21" s="255">
        <v>-468</v>
      </c>
      <c r="CL21" s="255">
        <v>-8</v>
      </c>
      <c r="CM21" s="255">
        <v>0</v>
      </c>
      <c r="CN21" s="255">
        <v>0</v>
      </c>
      <c r="CO21" s="255">
        <v>0</v>
      </c>
      <c r="CP21" s="255">
        <v>-28</v>
      </c>
      <c r="CQ21" s="258">
        <v>-15254</v>
      </c>
      <c r="CR21" s="258">
        <v>-3567</v>
      </c>
      <c r="CS21" s="258">
        <v>977</v>
      </c>
    </row>
    <row r="22" spans="1:97" s="217" customFormat="1" ht="12.75" customHeight="1" x14ac:dyDescent="0.2">
      <c r="A22" s="236" t="s">
        <v>276</v>
      </c>
      <c r="B22" s="248" t="s">
        <v>388</v>
      </c>
      <c r="C22" s="137">
        <v>8</v>
      </c>
      <c r="D22" s="137">
        <v>0</v>
      </c>
      <c r="E22" s="137">
        <v>260</v>
      </c>
      <c r="F22" s="137">
        <v>1</v>
      </c>
      <c r="G22" s="137">
        <v>28</v>
      </c>
      <c r="H22" s="137">
        <v>11</v>
      </c>
      <c r="I22" s="137">
        <v>3</v>
      </c>
      <c r="J22" s="137">
        <v>0</v>
      </c>
      <c r="K22" s="137">
        <v>13</v>
      </c>
      <c r="L22" s="249">
        <v>5</v>
      </c>
      <c r="M22" s="250">
        <v>0</v>
      </c>
      <c r="N22" s="137">
        <v>16</v>
      </c>
      <c r="O22" s="137">
        <v>2</v>
      </c>
      <c r="P22" s="137">
        <v>9</v>
      </c>
      <c r="Q22" s="137">
        <v>0</v>
      </c>
      <c r="R22" s="137">
        <v>0</v>
      </c>
      <c r="S22" s="137">
        <v>1477</v>
      </c>
      <c r="T22" s="137">
        <v>147</v>
      </c>
      <c r="U22" s="137">
        <v>613</v>
      </c>
      <c r="V22" s="137">
        <v>1</v>
      </c>
      <c r="W22" s="137">
        <v>0</v>
      </c>
      <c r="X22" s="137">
        <v>1</v>
      </c>
      <c r="Y22" s="137">
        <v>0</v>
      </c>
      <c r="Z22" s="137">
        <v>0</v>
      </c>
      <c r="AA22" s="137">
        <v>0</v>
      </c>
      <c r="AB22" s="137">
        <v>0</v>
      </c>
      <c r="AC22" s="137">
        <v>0</v>
      </c>
      <c r="AD22" s="137">
        <v>9</v>
      </c>
      <c r="AE22" s="137">
        <v>0</v>
      </c>
      <c r="AF22" s="137">
        <v>0</v>
      </c>
      <c r="AG22" s="137">
        <v>0</v>
      </c>
      <c r="AH22" s="249">
        <v>10</v>
      </c>
      <c r="AI22" s="250">
        <v>1</v>
      </c>
      <c r="AJ22" s="137">
        <v>5</v>
      </c>
      <c r="AK22" s="137">
        <v>1</v>
      </c>
      <c r="AL22" s="137">
        <v>17</v>
      </c>
      <c r="AM22" s="137">
        <v>0</v>
      </c>
      <c r="AN22" s="137">
        <v>3042</v>
      </c>
      <c r="AO22" s="137">
        <v>204</v>
      </c>
      <c r="AP22" s="137">
        <v>117</v>
      </c>
      <c r="AQ22" s="137">
        <v>55</v>
      </c>
      <c r="AR22" s="137">
        <v>20</v>
      </c>
      <c r="AS22" s="137">
        <v>0</v>
      </c>
      <c r="AT22" s="137">
        <v>0</v>
      </c>
      <c r="AU22" s="137">
        <v>135</v>
      </c>
      <c r="AV22" s="137">
        <v>4</v>
      </c>
      <c r="AW22" s="137">
        <v>0</v>
      </c>
      <c r="AX22" s="137">
        <v>42</v>
      </c>
      <c r="AY22" s="137">
        <v>0</v>
      </c>
      <c r="AZ22" s="137">
        <v>2</v>
      </c>
      <c r="BA22" s="137">
        <v>0</v>
      </c>
      <c r="BB22" s="137">
        <v>7</v>
      </c>
      <c r="BC22" s="137">
        <v>2</v>
      </c>
      <c r="BD22" s="249">
        <v>1</v>
      </c>
      <c r="BE22" s="250">
        <v>1</v>
      </c>
      <c r="BF22" s="137">
        <v>1</v>
      </c>
      <c r="BG22" s="137">
        <v>24</v>
      </c>
      <c r="BH22" s="137">
        <v>3</v>
      </c>
      <c r="BI22" s="137">
        <v>33</v>
      </c>
      <c r="BJ22" s="137">
        <v>9</v>
      </c>
      <c r="BK22" s="137">
        <v>14</v>
      </c>
      <c r="BL22" s="137">
        <v>0</v>
      </c>
      <c r="BM22" s="137">
        <v>0</v>
      </c>
      <c r="BN22" s="251">
        <v>6354</v>
      </c>
      <c r="BO22" s="250">
        <v>11</v>
      </c>
      <c r="BP22" s="137">
        <v>111</v>
      </c>
      <c r="BQ22" s="137">
        <v>2</v>
      </c>
      <c r="BR22" s="137">
        <v>3</v>
      </c>
      <c r="BS22" s="137">
        <v>5</v>
      </c>
      <c r="BT22" s="137">
        <v>-18</v>
      </c>
      <c r="BU22" s="137">
        <v>0</v>
      </c>
      <c r="BV22" s="251">
        <v>114</v>
      </c>
      <c r="BW22" s="249">
        <v>6468</v>
      </c>
      <c r="BX22" s="250">
        <v>0</v>
      </c>
      <c r="BY22" s="137">
        <v>6879</v>
      </c>
      <c r="BZ22" s="137">
        <v>429</v>
      </c>
      <c r="CA22" s="137">
        <v>0</v>
      </c>
      <c r="CB22" s="137">
        <v>341</v>
      </c>
      <c r="CC22" s="137">
        <v>205</v>
      </c>
      <c r="CD22" s="137">
        <v>0</v>
      </c>
      <c r="CE22" s="137">
        <v>620</v>
      </c>
      <c r="CF22" s="251">
        <v>8474</v>
      </c>
      <c r="CG22" s="251">
        <v>8588</v>
      </c>
      <c r="CH22" s="251">
        <v>14942</v>
      </c>
      <c r="CI22" s="137">
        <v>0</v>
      </c>
      <c r="CJ22" s="137">
        <v>-743</v>
      </c>
      <c r="CK22" s="137">
        <v>-388</v>
      </c>
      <c r="CL22" s="137">
        <v>-2</v>
      </c>
      <c r="CM22" s="137">
        <v>-310</v>
      </c>
      <c r="CN22" s="137">
        <v>-39</v>
      </c>
      <c r="CO22" s="137">
        <v>0</v>
      </c>
      <c r="CP22" s="137">
        <v>-164</v>
      </c>
      <c r="CQ22" s="251">
        <v>-1646</v>
      </c>
      <c r="CR22" s="251">
        <v>6942</v>
      </c>
      <c r="CS22" s="251">
        <v>13296</v>
      </c>
    </row>
    <row r="23" spans="1:97" s="217" customFormat="1" ht="12.75" customHeight="1" x14ac:dyDescent="0.2">
      <c r="A23" s="236" t="s">
        <v>277</v>
      </c>
      <c r="B23" s="248" t="s">
        <v>14</v>
      </c>
      <c r="C23" s="137">
        <v>0</v>
      </c>
      <c r="D23" s="137">
        <v>0</v>
      </c>
      <c r="E23" s="137">
        <v>0</v>
      </c>
      <c r="F23" s="137">
        <v>0</v>
      </c>
      <c r="G23" s="137">
        <v>1</v>
      </c>
      <c r="H23" s="137">
        <v>2</v>
      </c>
      <c r="I23" s="137">
        <v>4</v>
      </c>
      <c r="J23" s="137">
        <v>0</v>
      </c>
      <c r="K23" s="137">
        <v>22</v>
      </c>
      <c r="L23" s="249">
        <v>1</v>
      </c>
      <c r="M23" s="250">
        <v>1</v>
      </c>
      <c r="N23" s="137">
        <v>34</v>
      </c>
      <c r="O23" s="137">
        <v>2</v>
      </c>
      <c r="P23" s="137">
        <v>0</v>
      </c>
      <c r="Q23" s="137">
        <v>0</v>
      </c>
      <c r="R23" s="137">
        <v>1</v>
      </c>
      <c r="S23" s="137">
        <v>4</v>
      </c>
      <c r="T23" s="137">
        <v>28</v>
      </c>
      <c r="U23" s="137">
        <v>5</v>
      </c>
      <c r="V23" s="137">
        <v>1</v>
      </c>
      <c r="W23" s="137">
        <v>1</v>
      </c>
      <c r="X23" s="137">
        <v>1</v>
      </c>
      <c r="Y23" s="137">
        <v>3</v>
      </c>
      <c r="Z23" s="137">
        <v>6</v>
      </c>
      <c r="AA23" s="137">
        <v>0</v>
      </c>
      <c r="AB23" s="137">
        <v>0</v>
      </c>
      <c r="AC23" s="137">
        <v>0</v>
      </c>
      <c r="AD23" s="137">
        <v>6</v>
      </c>
      <c r="AE23" s="137">
        <v>0</v>
      </c>
      <c r="AF23" s="137">
        <v>0</v>
      </c>
      <c r="AG23" s="137">
        <v>0</v>
      </c>
      <c r="AH23" s="249">
        <v>2</v>
      </c>
      <c r="AI23" s="250">
        <v>2</v>
      </c>
      <c r="AJ23" s="137">
        <v>26</v>
      </c>
      <c r="AK23" s="137">
        <v>1</v>
      </c>
      <c r="AL23" s="137">
        <v>4</v>
      </c>
      <c r="AM23" s="137">
        <v>0</v>
      </c>
      <c r="AN23" s="137">
        <v>646</v>
      </c>
      <c r="AO23" s="137">
        <v>269</v>
      </c>
      <c r="AP23" s="137">
        <v>4</v>
      </c>
      <c r="AQ23" s="137">
        <v>2</v>
      </c>
      <c r="AR23" s="137">
        <v>10</v>
      </c>
      <c r="AS23" s="137">
        <v>2</v>
      </c>
      <c r="AT23" s="137">
        <v>69</v>
      </c>
      <c r="AU23" s="137">
        <v>262</v>
      </c>
      <c r="AV23" s="137">
        <v>120</v>
      </c>
      <c r="AW23" s="137">
        <v>34</v>
      </c>
      <c r="AX23" s="137">
        <v>109</v>
      </c>
      <c r="AY23" s="137">
        <v>2</v>
      </c>
      <c r="AZ23" s="137">
        <v>105</v>
      </c>
      <c r="BA23" s="137">
        <v>22</v>
      </c>
      <c r="BB23" s="137">
        <v>142</v>
      </c>
      <c r="BC23" s="137">
        <v>114</v>
      </c>
      <c r="BD23" s="249">
        <v>371</v>
      </c>
      <c r="BE23" s="250">
        <v>77</v>
      </c>
      <c r="BF23" s="137">
        <v>208</v>
      </c>
      <c r="BG23" s="137">
        <v>176</v>
      </c>
      <c r="BH23" s="137">
        <v>50</v>
      </c>
      <c r="BI23" s="137">
        <v>114</v>
      </c>
      <c r="BJ23" s="137">
        <v>84</v>
      </c>
      <c r="BK23" s="137">
        <v>57</v>
      </c>
      <c r="BL23" s="137">
        <v>0</v>
      </c>
      <c r="BM23" s="137">
        <v>2</v>
      </c>
      <c r="BN23" s="251">
        <v>3209</v>
      </c>
      <c r="BO23" s="250">
        <v>44</v>
      </c>
      <c r="BP23" s="137">
        <v>425</v>
      </c>
      <c r="BQ23" s="137">
        <v>1</v>
      </c>
      <c r="BR23" s="137">
        <v>56</v>
      </c>
      <c r="BS23" s="137">
        <v>380</v>
      </c>
      <c r="BT23" s="137">
        <v>10</v>
      </c>
      <c r="BU23" s="137">
        <v>0</v>
      </c>
      <c r="BV23" s="251">
        <v>916</v>
      </c>
      <c r="BW23" s="249">
        <v>4125</v>
      </c>
      <c r="BX23" s="250">
        <v>0</v>
      </c>
      <c r="BY23" s="137">
        <v>239</v>
      </c>
      <c r="BZ23" s="137">
        <v>0</v>
      </c>
      <c r="CA23" s="137">
        <v>1</v>
      </c>
      <c r="CB23" s="137">
        <v>0</v>
      </c>
      <c r="CC23" s="137">
        <v>0</v>
      </c>
      <c r="CD23" s="137">
        <v>0</v>
      </c>
      <c r="CE23" s="137">
        <v>0</v>
      </c>
      <c r="CF23" s="251">
        <v>240</v>
      </c>
      <c r="CG23" s="251">
        <v>1156</v>
      </c>
      <c r="CH23" s="251">
        <v>4365</v>
      </c>
      <c r="CI23" s="137">
        <v>0</v>
      </c>
      <c r="CJ23" s="137">
        <v>-1773</v>
      </c>
      <c r="CK23" s="137">
        <v>-1507</v>
      </c>
      <c r="CL23" s="137">
        <v>-4</v>
      </c>
      <c r="CM23" s="137">
        <v>0</v>
      </c>
      <c r="CN23" s="137">
        <v>0</v>
      </c>
      <c r="CO23" s="137">
        <v>0</v>
      </c>
      <c r="CP23" s="137">
        <v>-9</v>
      </c>
      <c r="CQ23" s="251">
        <v>-3293</v>
      </c>
      <c r="CR23" s="251">
        <v>-2137</v>
      </c>
      <c r="CS23" s="251">
        <v>1072</v>
      </c>
    </row>
    <row r="24" spans="1:97" s="217" customFormat="1" ht="12.75" customHeight="1" x14ac:dyDescent="0.2">
      <c r="A24" s="236" t="s">
        <v>278</v>
      </c>
      <c r="B24" s="248" t="s">
        <v>389</v>
      </c>
      <c r="C24" s="137">
        <v>1</v>
      </c>
      <c r="D24" s="137">
        <v>3</v>
      </c>
      <c r="E24" s="137">
        <v>0</v>
      </c>
      <c r="F24" s="137">
        <v>3</v>
      </c>
      <c r="G24" s="137">
        <v>0</v>
      </c>
      <c r="H24" s="137">
        <v>0</v>
      </c>
      <c r="I24" s="137">
        <v>0</v>
      </c>
      <c r="J24" s="137">
        <v>0</v>
      </c>
      <c r="K24" s="137">
        <v>7</v>
      </c>
      <c r="L24" s="249">
        <v>2</v>
      </c>
      <c r="M24" s="250">
        <v>0</v>
      </c>
      <c r="N24" s="137">
        <v>23</v>
      </c>
      <c r="O24" s="137">
        <v>2</v>
      </c>
      <c r="P24" s="137">
        <v>0</v>
      </c>
      <c r="Q24" s="137">
        <v>0</v>
      </c>
      <c r="R24" s="137">
        <v>4</v>
      </c>
      <c r="S24" s="137">
        <v>94</v>
      </c>
      <c r="T24" s="137">
        <v>20</v>
      </c>
      <c r="U24" s="137">
        <v>1899</v>
      </c>
      <c r="V24" s="137">
        <v>357</v>
      </c>
      <c r="W24" s="137">
        <v>527</v>
      </c>
      <c r="X24" s="137">
        <v>0</v>
      </c>
      <c r="Y24" s="137">
        <v>1</v>
      </c>
      <c r="Z24" s="137">
        <v>16</v>
      </c>
      <c r="AA24" s="137">
        <v>0</v>
      </c>
      <c r="AB24" s="137">
        <v>0</v>
      </c>
      <c r="AC24" s="137">
        <v>0</v>
      </c>
      <c r="AD24" s="137">
        <v>16</v>
      </c>
      <c r="AE24" s="137">
        <v>0</v>
      </c>
      <c r="AF24" s="137">
        <v>0</v>
      </c>
      <c r="AG24" s="137">
        <v>0</v>
      </c>
      <c r="AH24" s="249">
        <v>3</v>
      </c>
      <c r="AI24" s="250">
        <v>4</v>
      </c>
      <c r="AJ24" s="137">
        <v>125</v>
      </c>
      <c r="AK24" s="137">
        <v>0</v>
      </c>
      <c r="AL24" s="137">
        <v>12</v>
      </c>
      <c r="AM24" s="137">
        <v>1</v>
      </c>
      <c r="AN24" s="137">
        <v>268</v>
      </c>
      <c r="AO24" s="137">
        <v>31</v>
      </c>
      <c r="AP24" s="137">
        <v>0</v>
      </c>
      <c r="AQ24" s="137">
        <v>0</v>
      </c>
      <c r="AR24" s="137">
        <v>0</v>
      </c>
      <c r="AS24" s="137">
        <v>0</v>
      </c>
      <c r="AT24" s="137">
        <v>2</v>
      </c>
      <c r="AU24" s="137">
        <v>-134</v>
      </c>
      <c r="AV24" s="137">
        <v>25</v>
      </c>
      <c r="AW24" s="137">
        <v>9</v>
      </c>
      <c r="AX24" s="137">
        <v>108</v>
      </c>
      <c r="AY24" s="137">
        <v>0</v>
      </c>
      <c r="AZ24" s="137">
        <v>6</v>
      </c>
      <c r="BA24" s="137">
        <v>354</v>
      </c>
      <c r="BB24" s="137">
        <v>30</v>
      </c>
      <c r="BC24" s="137">
        <v>222</v>
      </c>
      <c r="BD24" s="249">
        <v>30</v>
      </c>
      <c r="BE24" s="250">
        <v>25</v>
      </c>
      <c r="BF24" s="137">
        <v>47</v>
      </c>
      <c r="BG24" s="137">
        <v>242</v>
      </c>
      <c r="BH24" s="137">
        <v>13</v>
      </c>
      <c r="BI24" s="137">
        <v>0</v>
      </c>
      <c r="BJ24" s="137">
        <v>9</v>
      </c>
      <c r="BK24" s="137">
        <v>11</v>
      </c>
      <c r="BL24" s="137">
        <v>391</v>
      </c>
      <c r="BM24" s="137">
        <v>19</v>
      </c>
      <c r="BN24" s="251">
        <v>4828</v>
      </c>
      <c r="BO24" s="250">
        <v>-76</v>
      </c>
      <c r="BP24" s="137">
        <v>-280</v>
      </c>
      <c r="BQ24" s="137">
        <v>0</v>
      </c>
      <c r="BR24" s="137">
        <v>0</v>
      </c>
      <c r="BS24" s="137">
        <v>0</v>
      </c>
      <c r="BT24" s="137">
        <v>-9</v>
      </c>
      <c r="BU24" s="137">
        <v>0</v>
      </c>
      <c r="BV24" s="251">
        <v>-365</v>
      </c>
      <c r="BW24" s="249">
        <v>4463</v>
      </c>
      <c r="BX24" s="250">
        <v>0</v>
      </c>
      <c r="BY24" s="137">
        <v>5141</v>
      </c>
      <c r="BZ24" s="137">
        <v>0</v>
      </c>
      <c r="CA24" s="137">
        <v>0</v>
      </c>
      <c r="CB24" s="137">
        <v>151</v>
      </c>
      <c r="CC24" s="137">
        <v>103</v>
      </c>
      <c r="CD24" s="137">
        <v>0</v>
      </c>
      <c r="CE24" s="137">
        <v>42</v>
      </c>
      <c r="CF24" s="251">
        <v>5437</v>
      </c>
      <c r="CG24" s="251">
        <v>5072</v>
      </c>
      <c r="CH24" s="251">
        <v>9900</v>
      </c>
      <c r="CI24" s="137">
        <v>0</v>
      </c>
      <c r="CJ24" s="137">
        <v>-1228</v>
      </c>
      <c r="CK24" s="137">
        <v>-87</v>
      </c>
      <c r="CL24" s="137">
        <v>0</v>
      </c>
      <c r="CM24" s="137">
        <v>-182</v>
      </c>
      <c r="CN24" s="137">
        <v>0</v>
      </c>
      <c r="CO24" s="137">
        <v>0</v>
      </c>
      <c r="CP24" s="137">
        <v>-1425</v>
      </c>
      <c r="CQ24" s="251">
        <v>-2922</v>
      </c>
      <c r="CR24" s="251">
        <v>2150</v>
      </c>
      <c r="CS24" s="251">
        <v>6978</v>
      </c>
    </row>
    <row r="25" spans="1:97" s="217" customFormat="1" ht="12.75" customHeight="1" x14ac:dyDescent="0.2">
      <c r="A25" s="259" t="s">
        <v>279</v>
      </c>
      <c r="B25" s="260" t="s">
        <v>15</v>
      </c>
      <c r="C25" s="261">
        <v>1843</v>
      </c>
      <c r="D25" s="261">
        <v>47</v>
      </c>
      <c r="E25" s="261">
        <v>238</v>
      </c>
      <c r="F25" s="261">
        <v>544</v>
      </c>
      <c r="G25" s="261">
        <v>38</v>
      </c>
      <c r="H25" s="261">
        <v>3</v>
      </c>
      <c r="I25" s="261">
        <v>0</v>
      </c>
      <c r="J25" s="261">
        <v>0</v>
      </c>
      <c r="K25" s="261">
        <v>1172</v>
      </c>
      <c r="L25" s="262">
        <v>69</v>
      </c>
      <c r="M25" s="263">
        <v>23</v>
      </c>
      <c r="N25" s="261">
        <v>914</v>
      </c>
      <c r="O25" s="261">
        <v>194</v>
      </c>
      <c r="P25" s="261">
        <v>6</v>
      </c>
      <c r="Q25" s="261">
        <v>0</v>
      </c>
      <c r="R25" s="261">
        <v>4</v>
      </c>
      <c r="S25" s="261">
        <v>5</v>
      </c>
      <c r="T25" s="261">
        <v>13</v>
      </c>
      <c r="U25" s="261">
        <v>10</v>
      </c>
      <c r="V25" s="261">
        <v>4</v>
      </c>
      <c r="W25" s="261">
        <v>4</v>
      </c>
      <c r="X25" s="261">
        <v>13</v>
      </c>
      <c r="Y25" s="261">
        <v>3</v>
      </c>
      <c r="Z25" s="261">
        <v>109</v>
      </c>
      <c r="AA25" s="261">
        <v>0</v>
      </c>
      <c r="AB25" s="261">
        <v>0</v>
      </c>
      <c r="AC25" s="261">
        <v>1</v>
      </c>
      <c r="AD25" s="261">
        <v>36</v>
      </c>
      <c r="AE25" s="261">
        <v>0</v>
      </c>
      <c r="AF25" s="261">
        <v>0</v>
      </c>
      <c r="AG25" s="261">
        <v>0</v>
      </c>
      <c r="AH25" s="262">
        <v>10</v>
      </c>
      <c r="AI25" s="263">
        <v>4</v>
      </c>
      <c r="AJ25" s="261">
        <v>60</v>
      </c>
      <c r="AK25" s="261">
        <v>0</v>
      </c>
      <c r="AL25" s="261">
        <v>5</v>
      </c>
      <c r="AM25" s="261">
        <v>3</v>
      </c>
      <c r="AN25" s="261">
        <v>1</v>
      </c>
      <c r="AO25" s="261">
        <v>21</v>
      </c>
      <c r="AP25" s="261">
        <v>0</v>
      </c>
      <c r="AQ25" s="261">
        <v>0</v>
      </c>
      <c r="AR25" s="261">
        <v>0</v>
      </c>
      <c r="AS25" s="261">
        <v>0</v>
      </c>
      <c r="AT25" s="261">
        <v>11</v>
      </c>
      <c r="AU25" s="261">
        <v>1719</v>
      </c>
      <c r="AV25" s="261">
        <v>75</v>
      </c>
      <c r="AW25" s="261">
        <v>1</v>
      </c>
      <c r="AX25" s="261">
        <v>144</v>
      </c>
      <c r="AY25" s="261">
        <v>2</v>
      </c>
      <c r="AZ25" s="261">
        <v>13</v>
      </c>
      <c r="BA25" s="261">
        <v>9</v>
      </c>
      <c r="BB25" s="261">
        <v>25</v>
      </c>
      <c r="BC25" s="261">
        <v>107</v>
      </c>
      <c r="BD25" s="262">
        <v>208</v>
      </c>
      <c r="BE25" s="263">
        <v>131</v>
      </c>
      <c r="BF25" s="261">
        <v>37</v>
      </c>
      <c r="BG25" s="261">
        <v>164</v>
      </c>
      <c r="BH25" s="261">
        <v>12</v>
      </c>
      <c r="BI25" s="261">
        <v>127</v>
      </c>
      <c r="BJ25" s="261">
        <v>10</v>
      </c>
      <c r="BK25" s="261">
        <v>28</v>
      </c>
      <c r="BL25" s="261">
        <v>941</v>
      </c>
      <c r="BM25" s="261">
        <v>11</v>
      </c>
      <c r="BN25" s="264">
        <v>9172</v>
      </c>
      <c r="BO25" s="263">
        <v>167</v>
      </c>
      <c r="BP25" s="261">
        <v>672</v>
      </c>
      <c r="BQ25" s="261">
        <v>0</v>
      </c>
      <c r="BR25" s="261">
        <v>0</v>
      </c>
      <c r="BS25" s="261">
        <v>0</v>
      </c>
      <c r="BT25" s="261">
        <v>-48</v>
      </c>
      <c r="BU25" s="261">
        <v>0</v>
      </c>
      <c r="BV25" s="264">
        <v>791</v>
      </c>
      <c r="BW25" s="262">
        <v>9963</v>
      </c>
      <c r="BX25" s="263">
        <v>0</v>
      </c>
      <c r="BY25" s="261">
        <v>79</v>
      </c>
      <c r="BZ25" s="261">
        <v>0</v>
      </c>
      <c r="CA25" s="261">
        <v>0</v>
      </c>
      <c r="CB25" s="261">
        <v>28</v>
      </c>
      <c r="CC25" s="261">
        <v>142</v>
      </c>
      <c r="CD25" s="261">
        <v>0</v>
      </c>
      <c r="CE25" s="261">
        <v>2</v>
      </c>
      <c r="CF25" s="264">
        <v>251</v>
      </c>
      <c r="CG25" s="264">
        <v>1042</v>
      </c>
      <c r="CH25" s="264">
        <v>10214</v>
      </c>
      <c r="CI25" s="261">
        <v>0</v>
      </c>
      <c r="CJ25" s="261">
        <v>-4996</v>
      </c>
      <c r="CK25" s="261">
        <v>-188</v>
      </c>
      <c r="CL25" s="261">
        <v>0</v>
      </c>
      <c r="CM25" s="261">
        <v>-141</v>
      </c>
      <c r="CN25" s="261">
        <v>0</v>
      </c>
      <c r="CO25" s="261">
        <v>0</v>
      </c>
      <c r="CP25" s="261">
        <v>-3895</v>
      </c>
      <c r="CQ25" s="264">
        <v>-9220</v>
      </c>
      <c r="CR25" s="264">
        <v>-8178</v>
      </c>
      <c r="CS25" s="264">
        <v>994</v>
      </c>
    </row>
    <row r="26" spans="1:97" s="217" customFormat="1" ht="12.75" customHeight="1" x14ac:dyDescent="0.2">
      <c r="A26" s="236" t="s">
        <v>280</v>
      </c>
      <c r="B26" s="248" t="s">
        <v>16</v>
      </c>
      <c r="C26" s="137">
        <v>0</v>
      </c>
      <c r="D26" s="137">
        <v>5</v>
      </c>
      <c r="E26" s="137">
        <v>0</v>
      </c>
      <c r="F26" s="137">
        <v>2</v>
      </c>
      <c r="G26" s="137">
        <v>0</v>
      </c>
      <c r="H26" s="137">
        <v>2</v>
      </c>
      <c r="I26" s="137">
        <v>1</v>
      </c>
      <c r="J26" s="137">
        <v>0</v>
      </c>
      <c r="K26" s="137">
        <v>472</v>
      </c>
      <c r="L26" s="249">
        <v>28</v>
      </c>
      <c r="M26" s="250">
        <v>63</v>
      </c>
      <c r="N26" s="137">
        <v>673</v>
      </c>
      <c r="O26" s="137">
        <v>10</v>
      </c>
      <c r="P26" s="137">
        <v>0</v>
      </c>
      <c r="Q26" s="137">
        <v>0</v>
      </c>
      <c r="R26" s="137">
        <v>4</v>
      </c>
      <c r="S26" s="137">
        <v>8</v>
      </c>
      <c r="T26" s="137">
        <v>5</v>
      </c>
      <c r="U26" s="137">
        <v>1</v>
      </c>
      <c r="V26" s="137">
        <v>8</v>
      </c>
      <c r="W26" s="137">
        <v>202</v>
      </c>
      <c r="X26" s="137">
        <v>1</v>
      </c>
      <c r="Y26" s="137">
        <v>0</v>
      </c>
      <c r="Z26" s="137">
        <v>20</v>
      </c>
      <c r="AA26" s="137">
        <v>0</v>
      </c>
      <c r="AB26" s="137">
        <v>0</v>
      </c>
      <c r="AC26" s="137">
        <v>0</v>
      </c>
      <c r="AD26" s="137">
        <v>3</v>
      </c>
      <c r="AE26" s="137">
        <v>0</v>
      </c>
      <c r="AF26" s="137">
        <v>0</v>
      </c>
      <c r="AG26" s="137">
        <v>0</v>
      </c>
      <c r="AH26" s="249">
        <v>10</v>
      </c>
      <c r="AI26" s="250">
        <v>10</v>
      </c>
      <c r="AJ26" s="137">
        <v>73</v>
      </c>
      <c r="AK26" s="137">
        <v>1</v>
      </c>
      <c r="AL26" s="137">
        <v>3</v>
      </c>
      <c r="AM26" s="137">
        <v>6</v>
      </c>
      <c r="AN26" s="137">
        <v>28</v>
      </c>
      <c r="AO26" s="137">
        <v>8</v>
      </c>
      <c r="AP26" s="137">
        <v>35</v>
      </c>
      <c r="AQ26" s="137">
        <v>5</v>
      </c>
      <c r="AR26" s="137">
        <v>43</v>
      </c>
      <c r="AS26" s="137">
        <v>15</v>
      </c>
      <c r="AT26" s="137">
        <v>69</v>
      </c>
      <c r="AU26" s="137">
        <v>1394</v>
      </c>
      <c r="AV26" s="137">
        <v>865</v>
      </c>
      <c r="AW26" s="137">
        <v>5</v>
      </c>
      <c r="AX26" s="137">
        <v>220</v>
      </c>
      <c r="AY26" s="137">
        <v>35</v>
      </c>
      <c r="AZ26" s="137">
        <v>294</v>
      </c>
      <c r="BA26" s="137">
        <v>261</v>
      </c>
      <c r="BB26" s="137">
        <v>957</v>
      </c>
      <c r="BC26" s="137">
        <v>722</v>
      </c>
      <c r="BD26" s="249">
        <v>446</v>
      </c>
      <c r="BE26" s="250">
        <v>35</v>
      </c>
      <c r="BF26" s="137">
        <v>531</v>
      </c>
      <c r="BG26" s="137">
        <v>563</v>
      </c>
      <c r="BH26" s="137">
        <v>9</v>
      </c>
      <c r="BI26" s="137">
        <v>21</v>
      </c>
      <c r="BJ26" s="137">
        <v>199</v>
      </c>
      <c r="BK26" s="137">
        <v>92</v>
      </c>
      <c r="BL26" s="137">
        <v>0</v>
      </c>
      <c r="BM26" s="137">
        <v>1</v>
      </c>
      <c r="BN26" s="251">
        <v>8464</v>
      </c>
      <c r="BO26" s="250">
        <v>42</v>
      </c>
      <c r="BP26" s="137">
        <v>153</v>
      </c>
      <c r="BQ26" s="137">
        <v>0</v>
      </c>
      <c r="BR26" s="137">
        <v>0</v>
      </c>
      <c r="BS26" s="137">
        <v>0</v>
      </c>
      <c r="BT26" s="137">
        <v>12</v>
      </c>
      <c r="BU26" s="137">
        <v>0</v>
      </c>
      <c r="BV26" s="251">
        <v>207</v>
      </c>
      <c r="BW26" s="249">
        <v>8671</v>
      </c>
      <c r="BX26" s="250">
        <v>0</v>
      </c>
      <c r="BY26" s="137">
        <v>291</v>
      </c>
      <c r="BZ26" s="137">
        <v>393</v>
      </c>
      <c r="CA26" s="137">
        <v>104</v>
      </c>
      <c r="CB26" s="137">
        <v>0</v>
      </c>
      <c r="CC26" s="137">
        <v>0</v>
      </c>
      <c r="CD26" s="137">
        <v>0</v>
      </c>
      <c r="CE26" s="137">
        <v>61</v>
      </c>
      <c r="CF26" s="251">
        <v>849</v>
      </c>
      <c r="CG26" s="251">
        <v>1056</v>
      </c>
      <c r="CH26" s="251">
        <v>9520</v>
      </c>
      <c r="CI26" s="137">
        <v>0</v>
      </c>
      <c r="CJ26" s="137">
        <v>-2828</v>
      </c>
      <c r="CK26" s="137">
        <v>-2411</v>
      </c>
      <c r="CL26" s="137">
        <v>-16</v>
      </c>
      <c r="CM26" s="137">
        <v>0</v>
      </c>
      <c r="CN26" s="137">
        <v>0</v>
      </c>
      <c r="CO26" s="137">
        <v>0</v>
      </c>
      <c r="CP26" s="137">
        <v>-68</v>
      </c>
      <c r="CQ26" s="251">
        <v>-5323</v>
      </c>
      <c r="CR26" s="251">
        <v>-4267</v>
      </c>
      <c r="CS26" s="251">
        <v>4197</v>
      </c>
    </row>
    <row r="27" spans="1:97" s="217" customFormat="1" ht="12.75" customHeight="1" x14ac:dyDescent="0.2">
      <c r="A27" s="236" t="s">
        <v>281</v>
      </c>
      <c r="B27" s="248" t="s">
        <v>17</v>
      </c>
      <c r="C27" s="137">
        <v>6187</v>
      </c>
      <c r="D27" s="137">
        <v>1821</v>
      </c>
      <c r="E27" s="137">
        <v>0</v>
      </c>
      <c r="F27" s="137">
        <v>4</v>
      </c>
      <c r="G27" s="137">
        <v>1</v>
      </c>
      <c r="H27" s="137">
        <v>0</v>
      </c>
      <c r="I27" s="137">
        <v>0</v>
      </c>
      <c r="J27" s="137">
        <v>0</v>
      </c>
      <c r="K27" s="137">
        <v>0</v>
      </c>
      <c r="L27" s="249">
        <v>0</v>
      </c>
      <c r="M27" s="250">
        <v>0</v>
      </c>
      <c r="N27" s="137">
        <v>0</v>
      </c>
      <c r="O27" s="137">
        <v>1</v>
      </c>
      <c r="P27" s="137">
        <v>0</v>
      </c>
      <c r="Q27" s="137">
        <v>0</v>
      </c>
      <c r="R27" s="137">
        <v>0</v>
      </c>
      <c r="S27" s="137">
        <v>0</v>
      </c>
      <c r="T27" s="137">
        <v>0</v>
      </c>
      <c r="U27" s="137">
        <v>0</v>
      </c>
      <c r="V27" s="137">
        <v>0</v>
      </c>
      <c r="W27" s="137">
        <v>0</v>
      </c>
      <c r="X27" s="137">
        <v>738</v>
      </c>
      <c r="Y27" s="137">
        <v>10</v>
      </c>
      <c r="Z27" s="137">
        <v>8</v>
      </c>
      <c r="AA27" s="137">
        <v>0</v>
      </c>
      <c r="AB27" s="137">
        <v>0</v>
      </c>
      <c r="AC27" s="137">
        <v>0</v>
      </c>
      <c r="AD27" s="137">
        <v>0</v>
      </c>
      <c r="AE27" s="137">
        <v>0</v>
      </c>
      <c r="AF27" s="137">
        <v>0</v>
      </c>
      <c r="AG27" s="137">
        <v>0</v>
      </c>
      <c r="AH27" s="249">
        <v>0</v>
      </c>
      <c r="AI27" s="250">
        <v>0</v>
      </c>
      <c r="AJ27" s="137">
        <v>0</v>
      </c>
      <c r="AK27" s="137">
        <v>0</v>
      </c>
      <c r="AL27" s="137">
        <v>0</v>
      </c>
      <c r="AM27" s="137">
        <v>0</v>
      </c>
      <c r="AN27" s="137">
        <v>0</v>
      </c>
      <c r="AO27" s="137">
        <v>0</v>
      </c>
      <c r="AP27" s="137">
        <v>26</v>
      </c>
      <c r="AQ27" s="137">
        <v>3</v>
      </c>
      <c r="AR27" s="137">
        <v>1</v>
      </c>
      <c r="AS27" s="137">
        <v>0</v>
      </c>
      <c r="AT27" s="137">
        <v>0</v>
      </c>
      <c r="AU27" s="137">
        <v>0</v>
      </c>
      <c r="AV27" s="137">
        <v>0</v>
      </c>
      <c r="AW27" s="137">
        <v>0</v>
      </c>
      <c r="AX27" s="137">
        <v>0</v>
      </c>
      <c r="AY27" s="137">
        <v>0</v>
      </c>
      <c r="AZ27" s="137">
        <v>0</v>
      </c>
      <c r="BA27" s="137">
        <v>0</v>
      </c>
      <c r="BB27" s="137">
        <v>0</v>
      </c>
      <c r="BC27" s="137">
        <v>0</v>
      </c>
      <c r="BD27" s="249">
        <v>0</v>
      </c>
      <c r="BE27" s="250">
        <v>0</v>
      </c>
      <c r="BF27" s="137">
        <v>0</v>
      </c>
      <c r="BG27" s="137">
        <v>0</v>
      </c>
      <c r="BH27" s="137">
        <v>0</v>
      </c>
      <c r="BI27" s="137">
        <v>0</v>
      </c>
      <c r="BJ27" s="137">
        <v>3</v>
      </c>
      <c r="BK27" s="137">
        <v>6</v>
      </c>
      <c r="BL27" s="137">
        <v>0</v>
      </c>
      <c r="BM27" s="137">
        <v>3</v>
      </c>
      <c r="BN27" s="251">
        <v>8812</v>
      </c>
      <c r="BO27" s="250">
        <v>0</v>
      </c>
      <c r="BP27" s="137">
        <v>19</v>
      </c>
      <c r="BQ27" s="137">
        <v>0</v>
      </c>
      <c r="BR27" s="137">
        <v>0</v>
      </c>
      <c r="BS27" s="137">
        <v>0</v>
      </c>
      <c r="BT27" s="137">
        <v>-67</v>
      </c>
      <c r="BU27" s="137">
        <v>0</v>
      </c>
      <c r="BV27" s="251">
        <v>-48</v>
      </c>
      <c r="BW27" s="249">
        <v>8764</v>
      </c>
      <c r="BX27" s="250">
        <v>0</v>
      </c>
      <c r="BY27" s="137">
        <v>1531</v>
      </c>
      <c r="BZ27" s="137">
        <v>541</v>
      </c>
      <c r="CA27" s="137">
        <v>153</v>
      </c>
      <c r="CB27" s="137">
        <v>0</v>
      </c>
      <c r="CC27" s="137">
        <v>0</v>
      </c>
      <c r="CD27" s="137">
        <v>0</v>
      </c>
      <c r="CE27" s="137">
        <v>0</v>
      </c>
      <c r="CF27" s="251">
        <v>2225</v>
      </c>
      <c r="CG27" s="251">
        <v>2177</v>
      </c>
      <c r="CH27" s="251">
        <v>10989</v>
      </c>
      <c r="CI27" s="137">
        <v>-3214</v>
      </c>
      <c r="CJ27" s="137">
        <v>-3099</v>
      </c>
      <c r="CK27" s="137">
        <v>-1540</v>
      </c>
      <c r="CL27" s="137">
        <v>0</v>
      </c>
      <c r="CM27" s="137">
        <v>0</v>
      </c>
      <c r="CN27" s="137">
        <v>0</v>
      </c>
      <c r="CO27" s="137">
        <v>0</v>
      </c>
      <c r="CP27" s="137">
        <v>-349</v>
      </c>
      <c r="CQ27" s="251">
        <v>-8202</v>
      </c>
      <c r="CR27" s="251">
        <v>-6025</v>
      </c>
      <c r="CS27" s="251">
        <v>2787</v>
      </c>
    </row>
    <row r="28" spans="1:97" s="217" customFormat="1" ht="12.75" customHeight="1" x14ac:dyDescent="0.2">
      <c r="A28" s="236" t="s">
        <v>282</v>
      </c>
      <c r="B28" s="248" t="s">
        <v>285</v>
      </c>
      <c r="C28" s="137">
        <v>133</v>
      </c>
      <c r="D28" s="137">
        <v>126</v>
      </c>
      <c r="E28" s="137">
        <v>126</v>
      </c>
      <c r="F28" s="137">
        <v>15</v>
      </c>
      <c r="G28" s="137">
        <v>2</v>
      </c>
      <c r="H28" s="137">
        <v>3</v>
      </c>
      <c r="I28" s="137">
        <v>1</v>
      </c>
      <c r="J28" s="137">
        <v>0</v>
      </c>
      <c r="K28" s="137">
        <v>465</v>
      </c>
      <c r="L28" s="249">
        <v>31</v>
      </c>
      <c r="M28" s="250">
        <v>0</v>
      </c>
      <c r="N28" s="137">
        <v>610</v>
      </c>
      <c r="O28" s="137">
        <v>56</v>
      </c>
      <c r="P28" s="137">
        <v>11</v>
      </c>
      <c r="Q28" s="137">
        <v>3</v>
      </c>
      <c r="R28" s="137">
        <v>1</v>
      </c>
      <c r="S28" s="137">
        <v>12</v>
      </c>
      <c r="T28" s="137">
        <v>6</v>
      </c>
      <c r="U28" s="137">
        <v>239</v>
      </c>
      <c r="V28" s="137">
        <v>6</v>
      </c>
      <c r="W28" s="137">
        <v>9</v>
      </c>
      <c r="X28" s="137">
        <v>373</v>
      </c>
      <c r="Y28" s="137">
        <v>1976</v>
      </c>
      <c r="Z28" s="137">
        <v>647</v>
      </c>
      <c r="AA28" s="137">
        <v>1</v>
      </c>
      <c r="AB28" s="137">
        <v>0</v>
      </c>
      <c r="AC28" s="137">
        <v>2</v>
      </c>
      <c r="AD28" s="137">
        <v>31</v>
      </c>
      <c r="AE28" s="137">
        <v>0</v>
      </c>
      <c r="AF28" s="137">
        <v>1</v>
      </c>
      <c r="AG28" s="137">
        <v>0</v>
      </c>
      <c r="AH28" s="249">
        <v>33</v>
      </c>
      <c r="AI28" s="250">
        <v>9</v>
      </c>
      <c r="AJ28" s="137">
        <v>194</v>
      </c>
      <c r="AK28" s="137">
        <v>3</v>
      </c>
      <c r="AL28" s="137">
        <v>202</v>
      </c>
      <c r="AM28" s="137">
        <v>1</v>
      </c>
      <c r="AN28" s="137">
        <v>11</v>
      </c>
      <c r="AO28" s="137">
        <v>7</v>
      </c>
      <c r="AP28" s="137">
        <v>54</v>
      </c>
      <c r="AQ28" s="137">
        <v>19</v>
      </c>
      <c r="AR28" s="137">
        <v>0</v>
      </c>
      <c r="AS28" s="137">
        <v>1</v>
      </c>
      <c r="AT28" s="137">
        <v>300</v>
      </c>
      <c r="AU28" s="137">
        <v>0</v>
      </c>
      <c r="AV28" s="137">
        <v>0</v>
      </c>
      <c r="AW28" s="137">
        <v>0</v>
      </c>
      <c r="AX28" s="137">
        <v>13</v>
      </c>
      <c r="AY28" s="137">
        <v>0</v>
      </c>
      <c r="AZ28" s="137">
        <v>0</v>
      </c>
      <c r="BA28" s="137">
        <v>2</v>
      </c>
      <c r="BB28" s="137">
        <v>15</v>
      </c>
      <c r="BC28" s="137">
        <v>74</v>
      </c>
      <c r="BD28" s="249">
        <v>156</v>
      </c>
      <c r="BE28" s="250">
        <v>10</v>
      </c>
      <c r="BF28" s="137">
        <v>0</v>
      </c>
      <c r="BG28" s="137">
        <v>30</v>
      </c>
      <c r="BH28" s="137">
        <v>1</v>
      </c>
      <c r="BI28" s="137">
        <v>8</v>
      </c>
      <c r="BJ28" s="137">
        <v>1</v>
      </c>
      <c r="BK28" s="137">
        <v>43</v>
      </c>
      <c r="BL28" s="137">
        <v>0</v>
      </c>
      <c r="BM28" s="137">
        <v>78</v>
      </c>
      <c r="BN28" s="251">
        <v>6151</v>
      </c>
      <c r="BO28" s="250">
        <v>0</v>
      </c>
      <c r="BP28" s="137">
        <v>37</v>
      </c>
      <c r="BQ28" s="137">
        <v>0</v>
      </c>
      <c r="BR28" s="137">
        <v>0</v>
      </c>
      <c r="BS28" s="137">
        <v>0</v>
      </c>
      <c r="BT28" s="137">
        <v>13</v>
      </c>
      <c r="BU28" s="137">
        <v>0</v>
      </c>
      <c r="BV28" s="251">
        <v>50</v>
      </c>
      <c r="BW28" s="249">
        <v>6201</v>
      </c>
      <c r="BX28" s="250">
        <v>0</v>
      </c>
      <c r="BY28" s="137">
        <v>3439</v>
      </c>
      <c r="BZ28" s="137">
        <v>653</v>
      </c>
      <c r="CA28" s="137">
        <v>21</v>
      </c>
      <c r="CB28" s="137">
        <v>0</v>
      </c>
      <c r="CC28" s="137">
        <v>0</v>
      </c>
      <c r="CD28" s="137">
        <v>0</v>
      </c>
      <c r="CE28" s="137">
        <v>1</v>
      </c>
      <c r="CF28" s="251">
        <v>4114</v>
      </c>
      <c r="CG28" s="251">
        <v>4164</v>
      </c>
      <c r="CH28" s="251">
        <v>10315</v>
      </c>
      <c r="CI28" s="137">
        <v>0</v>
      </c>
      <c r="CJ28" s="137">
        <v>-3420</v>
      </c>
      <c r="CK28" s="137">
        <v>-100</v>
      </c>
      <c r="CL28" s="137">
        <v>0</v>
      </c>
      <c r="CM28" s="137">
        <v>0</v>
      </c>
      <c r="CN28" s="137">
        <v>0</v>
      </c>
      <c r="CO28" s="137">
        <v>0</v>
      </c>
      <c r="CP28" s="137">
        <v>-10</v>
      </c>
      <c r="CQ28" s="251">
        <v>-3530</v>
      </c>
      <c r="CR28" s="251">
        <v>634</v>
      </c>
      <c r="CS28" s="251">
        <v>6785</v>
      </c>
    </row>
    <row r="29" spans="1:97" s="217" customFormat="1" ht="12.75" customHeight="1" x14ac:dyDescent="0.2">
      <c r="A29" s="236" t="s">
        <v>283</v>
      </c>
      <c r="B29" s="248" t="s">
        <v>288</v>
      </c>
      <c r="C29" s="137">
        <v>3937</v>
      </c>
      <c r="D29" s="137">
        <v>260</v>
      </c>
      <c r="E29" s="137">
        <v>1311</v>
      </c>
      <c r="F29" s="137">
        <v>489</v>
      </c>
      <c r="G29" s="137">
        <v>10</v>
      </c>
      <c r="H29" s="137">
        <v>27</v>
      </c>
      <c r="I29" s="137">
        <v>80</v>
      </c>
      <c r="J29" s="137">
        <v>0</v>
      </c>
      <c r="K29" s="137">
        <v>107</v>
      </c>
      <c r="L29" s="249">
        <v>1</v>
      </c>
      <c r="M29" s="250">
        <v>0</v>
      </c>
      <c r="N29" s="137">
        <v>273</v>
      </c>
      <c r="O29" s="137">
        <v>21</v>
      </c>
      <c r="P29" s="137">
        <v>8</v>
      </c>
      <c r="Q29" s="137">
        <v>15</v>
      </c>
      <c r="R29" s="137">
        <v>41</v>
      </c>
      <c r="S29" s="137">
        <v>466</v>
      </c>
      <c r="T29" s="137">
        <v>30</v>
      </c>
      <c r="U29" s="137">
        <v>51</v>
      </c>
      <c r="V29" s="137">
        <v>18</v>
      </c>
      <c r="W29" s="137">
        <v>158</v>
      </c>
      <c r="X29" s="137">
        <v>11</v>
      </c>
      <c r="Y29" s="137">
        <v>45</v>
      </c>
      <c r="Z29" s="137">
        <v>678</v>
      </c>
      <c r="AA29" s="137">
        <v>2</v>
      </c>
      <c r="AB29" s="137">
        <v>0</v>
      </c>
      <c r="AC29" s="137">
        <v>0</v>
      </c>
      <c r="AD29" s="137">
        <v>68</v>
      </c>
      <c r="AE29" s="137">
        <v>0</v>
      </c>
      <c r="AF29" s="137">
        <v>1</v>
      </c>
      <c r="AG29" s="137">
        <v>0</v>
      </c>
      <c r="AH29" s="249">
        <v>73</v>
      </c>
      <c r="AI29" s="250">
        <v>29</v>
      </c>
      <c r="AJ29" s="137">
        <v>139</v>
      </c>
      <c r="AK29" s="137">
        <v>13</v>
      </c>
      <c r="AL29" s="137">
        <v>27</v>
      </c>
      <c r="AM29" s="137">
        <v>0</v>
      </c>
      <c r="AN29" s="137">
        <v>298</v>
      </c>
      <c r="AO29" s="137">
        <v>124</v>
      </c>
      <c r="AP29" s="137">
        <v>222</v>
      </c>
      <c r="AQ29" s="137">
        <v>24</v>
      </c>
      <c r="AR29" s="137">
        <v>2</v>
      </c>
      <c r="AS29" s="137">
        <v>23</v>
      </c>
      <c r="AT29" s="137">
        <v>142</v>
      </c>
      <c r="AU29" s="137">
        <v>4</v>
      </c>
      <c r="AV29" s="137">
        <v>1</v>
      </c>
      <c r="AW29" s="137">
        <v>4</v>
      </c>
      <c r="AX29" s="137">
        <v>39</v>
      </c>
      <c r="AY29" s="137">
        <v>4</v>
      </c>
      <c r="AZ29" s="137">
        <v>6</v>
      </c>
      <c r="BA29" s="137">
        <v>40</v>
      </c>
      <c r="BB29" s="137">
        <v>118</v>
      </c>
      <c r="BC29" s="137">
        <v>69</v>
      </c>
      <c r="BD29" s="249">
        <v>23163</v>
      </c>
      <c r="BE29" s="250">
        <v>170</v>
      </c>
      <c r="BF29" s="137">
        <v>46</v>
      </c>
      <c r="BG29" s="137">
        <v>724</v>
      </c>
      <c r="BH29" s="137">
        <v>54</v>
      </c>
      <c r="BI29" s="137">
        <v>102</v>
      </c>
      <c r="BJ29" s="137">
        <v>41</v>
      </c>
      <c r="BK29" s="137">
        <v>464</v>
      </c>
      <c r="BL29" s="137">
        <v>50</v>
      </c>
      <c r="BM29" s="137">
        <v>104</v>
      </c>
      <c r="BN29" s="251">
        <v>34427</v>
      </c>
      <c r="BO29" s="250">
        <v>355</v>
      </c>
      <c r="BP29" s="137">
        <v>6965</v>
      </c>
      <c r="BQ29" s="137">
        <v>0</v>
      </c>
      <c r="BR29" s="137">
        <v>0</v>
      </c>
      <c r="BS29" s="137">
        <v>0</v>
      </c>
      <c r="BT29" s="137">
        <v>131</v>
      </c>
      <c r="BU29" s="137">
        <v>0</v>
      </c>
      <c r="BV29" s="251">
        <v>7451</v>
      </c>
      <c r="BW29" s="249">
        <v>41878</v>
      </c>
      <c r="BX29" s="250">
        <v>0</v>
      </c>
      <c r="BY29" s="137">
        <v>3664</v>
      </c>
      <c r="BZ29" s="137">
        <v>8</v>
      </c>
      <c r="CA29" s="137">
        <v>11</v>
      </c>
      <c r="CB29" s="137">
        <v>0</v>
      </c>
      <c r="CC29" s="137">
        <v>0</v>
      </c>
      <c r="CD29" s="137">
        <v>0</v>
      </c>
      <c r="CE29" s="137">
        <v>0</v>
      </c>
      <c r="CF29" s="251">
        <v>3683</v>
      </c>
      <c r="CG29" s="251">
        <v>11134</v>
      </c>
      <c r="CH29" s="251">
        <v>45561</v>
      </c>
      <c r="CI29" s="137">
        <v>0</v>
      </c>
      <c r="CJ29" s="137">
        <v>-35838</v>
      </c>
      <c r="CK29" s="137">
        <v>-3288</v>
      </c>
      <c r="CL29" s="137">
        <v>0</v>
      </c>
      <c r="CM29" s="137">
        <v>0</v>
      </c>
      <c r="CN29" s="137">
        <v>0</v>
      </c>
      <c r="CO29" s="137">
        <v>0</v>
      </c>
      <c r="CP29" s="137">
        <v>-191</v>
      </c>
      <c r="CQ29" s="251">
        <v>-39317</v>
      </c>
      <c r="CR29" s="251">
        <v>-28183</v>
      </c>
      <c r="CS29" s="251">
        <v>6244</v>
      </c>
    </row>
    <row r="30" spans="1:97" s="217" customFormat="1" ht="12.75" customHeight="1" x14ac:dyDescent="0.2">
      <c r="A30" s="236" t="s">
        <v>284</v>
      </c>
      <c r="B30" s="248" t="s">
        <v>390</v>
      </c>
      <c r="C30" s="137">
        <v>3078</v>
      </c>
      <c r="D30" s="137">
        <v>802</v>
      </c>
      <c r="E30" s="137">
        <v>1240</v>
      </c>
      <c r="F30" s="137">
        <v>268</v>
      </c>
      <c r="G30" s="137">
        <v>473</v>
      </c>
      <c r="H30" s="137">
        <v>673</v>
      </c>
      <c r="I30" s="137">
        <v>552</v>
      </c>
      <c r="J30" s="137">
        <v>0</v>
      </c>
      <c r="K30" s="137">
        <v>481</v>
      </c>
      <c r="L30" s="249">
        <v>57</v>
      </c>
      <c r="M30" s="250">
        <v>69</v>
      </c>
      <c r="N30" s="137">
        <v>1326</v>
      </c>
      <c r="O30" s="137">
        <v>57</v>
      </c>
      <c r="P30" s="137">
        <v>136</v>
      </c>
      <c r="Q30" s="137">
        <v>2</v>
      </c>
      <c r="R30" s="137">
        <v>4</v>
      </c>
      <c r="S30" s="137">
        <v>158</v>
      </c>
      <c r="T30" s="137">
        <v>8</v>
      </c>
      <c r="U30" s="137">
        <v>116</v>
      </c>
      <c r="V30" s="137">
        <v>9</v>
      </c>
      <c r="W30" s="137">
        <v>23</v>
      </c>
      <c r="X30" s="137">
        <v>82</v>
      </c>
      <c r="Y30" s="137">
        <v>1824</v>
      </c>
      <c r="Z30" s="137">
        <v>50</v>
      </c>
      <c r="AA30" s="137">
        <v>93</v>
      </c>
      <c r="AB30" s="137">
        <v>0</v>
      </c>
      <c r="AC30" s="137">
        <v>1</v>
      </c>
      <c r="AD30" s="137">
        <v>375</v>
      </c>
      <c r="AE30" s="137">
        <v>0</v>
      </c>
      <c r="AF30" s="137">
        <v>8</v>
      </c>
      <c r="AG30" s="137">
        <v>1</v>
      </c>
      <c r="AH30" s="249">
        <v>63</v>
      </c>
      <c r="AI30" s="250">
        <v>26</v>
      </c>
      <c r="AJ30" s="137">
        <v>78</v>
      </c>
      <c r="AK30" s="137">
        <v>3</v>
      </c>
      <c r="AL30" s="137">
        <v>12</v>
      </c>
      <c r="AM30" s="137">
        <v>45</v>
      </c>
      <c r="AN30" s="137">
        <v>443</v>
      </c>
      <c r="AO30" s="137">
        <v>154</v>
      </c>
      <c r="AP30" s="137">
        <v>4310</v>
      </c>
      <c r="AQ30" s="137">
        <v>245</v>
      </c>
      <c r="AR30" s="137">
        <v>1748</v>
      </c>
      <c r="AS30" s="137">
        <v>976</v>
      </c>
      <c r="AT30" s="137">
        <v>821</v>
      </c>
      <c r="AU30" s="137">
        <v>4107</v>
      </c>
      <c r="AV30" s="137">
        <v>198</v>
      </c>
      <c r="AW30" s="137">
        <v>253</v>
      </c>
      <c r="AX30" s="137">
        <v>10024</v>
      </c>
      <c r="AY30" s="137">
        <v>47</v>
      </c>
      <c r="AZ30" s="137">
        <v>163</v>
      </c>
      <c r="BA30" s="137">
        <v>48</v>
      </c>
      <c r="BB30" s="137">
        <v>3180</v>
      </c>
      <c r="BC30" s="137">
        <v>834</v>
      </c>
      <c r="BD30" s="249">
        <v>850</v>
      </c>
      <c r="BE30" s="250">
        <v>198</v>
      </c>
      <c r="BF30" s="137">
        <v>227</v>
      </c>
      <c r="BG30" s="137">
        <v>1002</v>
      </c>
      <c r="BH30" s="137">
        <v>232</v>
      </c>
      <c r="BI30" s="137">
        <v>296</v>
      </c>
      <c r="BJ30" s="137">
        <v>466</v>
      </c>
      <c r="BK30" s="137">
        <v>560</v>
      </c>
      <c r="BL30" s="137">
        <v>0</v>
      </c>
      <c r="BM30" s="137">
        <v>544</v>
      </c>
      <c r="BN30" s="251">
        <v>44119</v>
      </c>
      <c r="BO30" s="250">
        <v>54</v>
      </c>
      <c r="BP30" s="137">
        <v>24276</v>
      </c>
      <c r="BQ30" s="137">
        <v>0</v>
      </c>
      <c r="BR30" s="137">
        <v>0</v>
      </c>
      <c r="BS30" s="137">
        <v>0</v>
      </c>
      <c r="BT30" s="137">
        <v>583</v>
      </c>
      <c r="BU30" s="137">
        <v>0</v>
      </c>
      <c r="BV30" s="251">
        <v>24913</v>
      </c>
      <c r="BW30" s="249">
        <v>69032</v>
      </c>
      <c r="BX30" s="250">
        <v>0</v>
      </c>
      <c r="BY30" s="137">
        <v>770</v>
      </c>
      <c r="BZ30" s="137">
        <v>4</v>
      </c>
      <c r="CA30" s="137">
        <v>0</v>
      </c>
      <c r="CB30" s="137">
        <v>0</v>
      </c>
      <c r="CC30" s="137">
        <v>0</v>
      </c>
      <c r="CD30" s="137">
        <v>0</v>
      </c>
      <c r="CE30" s="137">
        <v>4</v>
      </c>
      <c r="CF30" s="251">
        <v>778</v>
      </c>
      <c r="CG30" s="251">
        <v>25691</v>
      </c>
      <c r="CH30" s="251">
        <v>69810</v>
      </c>
      <c r="CI30" s="137">
        <v>0</v>
      </c>
      <c r="CJ30" s="137">
        <v>-28593</v>
      </c>
      <c r="CK30" s="137">
        <v>-39742</v>
      </c>
      <c r="CL30" s="137">
        <v>0</v>
      </c>
      <c r="CM30" s="137">
        <v>0</v>
      </c>
      <c r="CN30" s="137">
        <v>0</v>
      </c>
      <c r="CO30" s="137">
        <v>0</v>
      </c>
      <c r="CP30" s="137">
        <v>-5</v>
      </c>
      <c r="CQ30" s="251">
        <v>-68340</v>
      </c>
      <c r="CR30" s="251">
        <v>-42649</v>
      </c>
      <c r="CS30" s="251">
        <v>1470</v>
      </c>
    </row>
    <row r="31" spans="1:97" s="217" customFormat="1" ht="12.75" customHeight="1" x14ac:dyDescent="0.2">
      <c r="A31" s="253" t="s">
        <v>286</v>
      </c>
      <c r="B31" s="254" t="s">
        <v>18</v>
      </c>
      <c r="C31" s="255">
        <v>188</v>
      </c>
      <c r="D31" s="255">
        <v>46</v>
      </c>
      <c r="E31" s="255">
        <v>61</v>
      </c>
      <c r="F31" s="255">
        <v>63</v>
      </c>
      <c r="G31" s="255">
        <v>20</v>
      </c>
      <c r="H31" s="255">
        <v>9</v>
      </c>
      <c r="I31" s="255">
        <v>53</v>
      </c>
      <c r="J31" s="255">
        <v>0</v>
      </c>
      <c r="K31" s="255">
        <v>19</v>
      </c>
      <c r="L31" s="256">
        <v>2</v>
      </c>
      <c r="M31" s="257">
        <v>1</v>
      </c>
      <c r="N31" s="255">
        <v>21</v>
      </c>
      <c r="O31" s="255">
        <v>2</v>
      </c>
      <c r="P31" s="255">
        <v>0</v>
      </c>
      <c r="Q31" s="255">
        <v>0</v>
      </c>
      <c r="R31" s="255">
        <v>4</v>
      </c>
      <c r="S31" s="255">
        <v>5</v>
      </c>
      <c r="T31" s="255">
        <v>1</v>
      </c>
      <c r="U31" s="255">
        <v>0</v>
      </c>
      <c r="V31" s="255">
        <v>1</v>
      </c>
      <c r="W31" s="255">
        <v>1</v>
      </c>
      <c r="X31" s="255">
        <v>2</v>
      </c>
      <c r="Y31" s="255">
        <v>1</v>
      </c>
      <c r="Z31" s="255">
        <v>4</v>
      </c>
      <c r="AA31" s="255">
        <v>0</v>
      </c>
      <c r="AB31" s="255">
        <v>0</v>
      </c>
      <c r="AC31" s="255">
        <v>0</v>
      </c>
      <c r="AD31" s="255">
        <v>21</v>
      </c>
      <c r="AE31" s="255">
        <v>0</v>
      </c>
      <c r="AF31" s="255">
        <v>1</v>
      </c>
      <c r="AG31" s="255">
        <v>0</v>
      </c>
      <c r="AH31" s="256">
        <v>17</v>
      </c>
      <c r="AI31" s="257">
        <v>98</v>
      </c>
      <c r="AJ31" s="255">
        <v>122</v>
      </c>
      <c r="AK31" s="255">
        <v>13</v>
      </c>
      <c r="AL31" s="255">
        <v>3</v>
      </c>
      <c r="AM31" s="255">
        <v>8</v>
      </c>
      <c r="AN31" s="255">
        <v>15</v>
      </c>
      <c r="AO31" s="255">
        <v>4</v>
      </c>
      <c r="AP31" s="255">
        <v>164</v>
      </c>
      <c r="AQ31" s="255">
        <v>39</v>
      </c>
      <c r="AR31" s="255">
        <v>0</v>
      </c>
      <c r="AS31" s="255">
        <v>0</v>
      </c>
      <c r="AT31" s="255">
        <v>130</v>
      </c>
      <c r="AU31" s="255">
        <v>86</v>
      </c>
      <c r="AV31" s="255">
        <v>1</v>
      </c>
      <c r="AW31" s="255">
        <v>0</v>
      </c>
      <c r="AX31" s="255">
        <v>129</v>
      </c>
      <c r="AY31" s="255">
        <v>2</v>
      </c>
      <c r="AZ31" s="255">
        <v>9</v>
      </c>
      <c r="BA31" s="255">
        <v>1</v>
      </c>
      <c r="BB31" s="255">
        <v>235</v>
      </c>
      <c r="BC31" s="255">
        <v>17</v>
      </c>
      <c r="BD31" s="256">
        <v>158</v>
      </c>
      <c r="BE31" s="257">
        <v>30</v>
      </c>
      <c r="BF31" s="255">
        <v>115</v>
      </c>
      <c r="BG31" s="255">
        <v>1684</v>
      </c>
      <c r="BH31" s="255">
        <v>20</v>
      </c>
      <c r="BI31" s="255">
        <v>5</v>
      </c>
      <c r="BJ31" s="255">
        <v>24</v>
      </c>
      <c r="BK31" s="255">
        <v>22</v>
      </c>
      <c r="BL31" s="255">
        <v>31</v>
      </c>
      <c r="BM31" s="255">
        <v>11</v>
      </c>
      <c r="BN31" s="258">
        <v>3719</v>
      </c>
      <c r="BO31" s="257">
        <v>15</v>
      </c>
      <c r="BP31" s="255">
        <v>1133</v>
      </c>
      <c r="BQ31" s="255">
        <v>0</v>
      </c>
      <c r="BR31" s="255">
        <v>0</v>
      </c>
      <c r="BS31" s="255">
        <v>0</v>
      </c>
      <c r="BT31" s="255">
        <v>-49</v>
      </c>
      <c r="BU31" s="255">
        <v>0</v>
      </c>
      <c r="BV31" s="258">
        <v>1099</v>
      </c>
      <c r="BW31" s="256">
        <v>4818</v>
      </c>
      <c r="BX31" s="257">
        <v>0</v>
      </c>
      <c r="BY31" s="255">
        <v>0</v>
      </c>
      <c r="BZ31" s="255">
        <v>0</v>
      </c>
      <c r="CA31" s="255">
        <v>0</v>
      </c>
      <c r="CB31" s="255">
        <v>0</v>
      </c>
      <c r="CC31" s="255">
        <v>0</v>
      </c>
      <c r="CD31" s="255">
        <v>0</v>
      </c>
      <c r="CE31" s="255">
        <v>0</v>
      </c>
      <c r="CF31" s="258">
        <v>0</v>
      </c>
      <c r="CG31" s="258">
        <v>1099</v>
      </c>
      <c r="CH31" s="258">
        <v>4818</v>
      </c>
      <c r="CI31" s="255">
        <v>-1075</v>
      </c>
      <c r="CJ31" s="255">
        <v>-3474</v>
      </c>
      <c r="CK31" s="255">
        <v>-266</v>
      </c>
      <c r="CL31" s="255">
        <v>0</v>
      </c>
      <c r="CM31" s="255">
        <v>0</v>
      </c>
      <c r="CN31" s="255">
        <v>0</v>
      </c>
      <c r="CO31" s="255">
        <v>0</v>
      </c>
      <c r="CP31" s="255">
        <v>-3</v>
      </c>
      <c r="CQ31" s="258">
        <v>-4818</v>
      </c>
      <c r="CR31" s="258">
        <v>-3719</v>
      </c>
      <c r="CS31" s="258">
        <v>0</v>
      </c>
    </row>
    <row r="32" spans="1:97" s="217" customFormat="1" ht="12.75" customHeight="1" x14ac:dyDescent="0.2">
      <c r="A32" s="236" t="s">
        <v>287</v>
      </c>
      <c r="B32" s="248" t="s">
        <v>391</v>
      </c>
      <c r="C32" s="137">
        <v>7</v>
      </c>
      <c r="D32" s="137">
        <v>4</v>
      </c>
      <c r="E32" s="137">
        <v>1</v>
      </c>
      <c r="F32" s="137">
        <v>0</v>
      </c>
      <c r="G32" s="137">
        <v>1</v>
      </c>
      <c r="H32" s="137">
        <v>3</v>
      </c>
      <c r="I32" s="137">
        <v>14</v>
      </c>
      <c r="J32" s="137">
        <v>0</v>
      </c>
      <c r="K32" s="137">
        <v>1</v>
      </c>
      <c r="L32" s="249">
        <v>0</v>
      </c>
      <c r="M32" s="250">
        <v>0</v>
      </c>
      <c r="N32" s="137">
        <v>3</v>
      </c>
      <c r="O32" s="137">
        <v>0</v>
      </c>
      <c r="P32" s="137">
        <v>0</v>
      </c>
      <c r="Q32" s="137">
        <v>0</v>
      </c>
      <c r="R32" s="137">
        <v>1</v>
      </c>
      <c r="S32" s="137">
        <v>5</v>
      </c>
      <c r="T32" s="137">
        <v>1</v>
      </c>
      <c r="U32" s="137">
        <v>0</v>
      </c>
      <c r="V32" s="137">
        <v>0</v>
      </c>
      <c r="W32" s="137">
        <v>1</v>
      </c>
      <c r="X32" s="137">
        <v>0</v>
      </c>
      <c r="Y32" s="137">
        <v>0</v>
      </c>
      <c r="Z32" s="137">
        <v>2</v>
      </c>
      <c r="AA32" s="137">
        <v>0</v>
      </c>
      <c r="AB32" s="137">
        <v>0</v>
      </c>
      <c r="AC32" s="137">
        <v>10</v>
      </c>
      <c r="AD32" s="137">
        <v>2</v>
      </c>
      <c r="AE32" s="137">
        <v>0</v>
      </c>
      <c r="AF32" s="137">
        <v>0</v>
      </c>
      <c r="AG32" s="137">
        <v>0</v>
      </c>
      <c r="AH32" s="249">
        <v>2</v>
      </c>
      <c r="AI32" s="250">
        <v>1</v>
      </c>
      <c r="AJ32" s="137">
        <v>4</v>
      </c>
      <c r="AK32" s="137">
        <v>0</v>
      </c>
      <c r="AL32" s="137">
        <v>1</v>
      </c>
      <c r="AM32" s="137">
        <v>0</v>
      </c>
      <c r="AN32" s="137">
        <v>0</v>
      </c>
      <c r="AO32" s="137">
        <v>0</v>
      </c>
      <c r="AP32" s="137">
        <v>1</v>
      </c>
      <c r="AQ32" s="137">
        <v>0</v>
      </c>
      <c r="AR32" s="137">
        <v>1</v>
      </c>
      <c r="AS32" s="137">
        <v>14</v>
      </c>
      <c r="AT32" s="137">
        <v>3</v>
      </c>
      <c r="AU32" s="137">
        <v>17</v>
      </c>
      <c r="AV32" s="137">
        <v>7</v>
      </c>
      <c r="AW32" s="137">
        <v>0</v>
      </c>
      <c r="AX32" s="137">
        <v>4</v>
      </c>
      <c r="AY32" s="137">
        <v>3</v>
      </c>
      <c r="AZ32" s="137">
        <v>92</v>
      </c>
      <c r="BA32" s="137">
        <v>1</v>
      </c>
      <c r="BB32" s="137">
        <v>21</v>
      </c>
      <c r="BC32" s="137">
        <v>21</v>
      </c>
      <c r="BD32" s="249">
        <v>5</v>
      </c>
      <c r="BE32" s="250">
        <v>1</v>
      </c>
      <c r="BF32" s="137">
        <v>30</v>
      </c>
      <c r="BG32" s="137">
        <v>17</v>
      </c>
      <c r="BH32" s="137">
        <v>6</v>
      </c>
      <c r="BI32" s="137">
        <v>1</v>
      </c>
      <c r="BJ32" s="137">
        <v>4</v>
      </c>
      <c r="BK32" s="137">
        <v>20</v>
      </c>
      <c r="BL32" s="137">
        <v>0</v>
      </c>
      <c r="BM32" s="137">
        <v>18</v>
      </c>
      <c r="BN32" s="251">
        <v>351</v>
      </c>
      <c r="BO32" s="250">
        <v>63</v>
      </c>
      <c r="BP32" s="137">
        <v>2482</v>
      </c>
      <c r="BQ32" s="137">
        <v>0</v>
      </c>
      <c r="BR32" s="137">
        <v>0</v>
      </c>
      <c r="BS32" s="137">
        <v>0</v>
      </c>
      <c r="BT32" s="137">
        <v>-44</v>
      </c>
      <c r="BU32" s="137">
        <v>0</v>
      </c>
      <c r="BV32" s="251">
        <v>2501</v>
      </c>
      <c r="BW32" s="249">
        <v>2852</v>
      </c>
      <c r="BX32" s="250">
        <v>0</v>
      </c>
      <c r="BY32" s="137">
        <v>30</v>
      </c>
      <c r="BZ32" s="137">
        <v>3</v>
      </c>
      <c r="CA32" s="137">
        <v>0</v>
      </c>
      <c r="CB32" s="137">
        <v>2</v>
      </c>
      <c r="CC32" s="137">
        <v>72</v>
      </c>
      <c r="CD32" s="137">
        <v>0</v>
      </c>
      <c r="CE32" s="137">
        <v>0</v>
      </c>
      <c r="CF32" s="251">
        <v>107</v>
      </c>
      <c r="CG32" s="251">
        <v>2608</v>
      </c>
      <c r="CH32" s="251">
        <v>2959</v>
      </c>
      <c r="CI32" s="137">
        <v>-1939</v>
      </c>
      <c r="CJ32" s="137">
        <v>-745</v>
      </c>
      <c r="CK32" s="137">
        <v>-150</v>
      </c>
      <c r="CL32" s="137">
        <v>0</v>
      </c>
      <c r="CM32" s="137">
        <v>0</v>
      </c>
      <c r="CN32" s="137">
        <v>-3</v>
      </c>
      <c r="CO32" s="137">
        <v>0</v>
      </c>
      <c r="CP32" s="137">
        <v>0</v>
      </c>
      <c r="CQ32" s="251">
        <v>-2837</v>
      </c>
      <c r="CR32" s="251">
        <v>-229</v>
      </c>
      <c r="CS32" s="251">
        <v>122</v>
      </c>
    </row>
    <row r="33" spans="1:97" s="217" customFormat="1" ht="12.75" customHeight="1" x14ac:dyDescent="0.2">
      <c r="A33" s="236" t="s">
        <v>289</v>
      </c>
      <c r="B33" s="248" t="s">
        <v>294</v>
      </c>
      <c r="C33" s="137">
        <v>130</v>
      </c>
      <c r="D33" s="137">
        <v>443</v>
      </c>
      <c r="E33" s="137">
        <v>142</v>
      </c>
      <c r="F33" s="137">
        <v>67</v>
      </c>
      <c r="G33" s="137">
        <v>7</v>
      </c>
      <c r="H33" s="137">
        <v>0</v>
      </c>
      <c r="I33" s="137">
        <v>0</v>
      </c>
      <c r="J33" s="137">
        <v>0</v>
      </c>
      <c r="K33" s="137">
        <v>43</v>
      </c>
      <c r="L33" s="249">
        <v>6</v>
      </c>
      <c r="M33" s="250">
        <v>0</v>
      </c>
      <c r="N33" s="137">
        <v>70</v>
      </c>
      <c r="O33" s="137">
        <v>89</v>
      </c>
      <c r="P33" s="137">
        <v>13</v>
      </c>
      <c r="Q33" s="137">
        <v>0</v>
      </c>
      <c r="R33" s="137">
        <v>1</v>
      </c>
      <c r="S33" s="137">
        <v>1</v>
      </c>
      <c r="T33" s="137">
        <v>31</v>
      </c>
      <c r="U33" s="137">
        <v>9</v>
      </c>
      <c r="V33" s="137">
        <v>0</v>
      </c>
      <c r="W33" s="137">
        <v>0</v>
      </c>
      <c r="X33" s="137">
        <v>5</v>
      </c>
      <c r="Y33" s="137">
        <v>18</v>
      </c>
      <c r="Z33" s="137">
        <v>47</v>
      </c>
      <c r="AA33" s="137">
        <v>0</v>
      </c>
      <c r="AB33" s="137">
        <v>0</v>
      </c>
      <c r="AC33" s="137">
        <v>0</v>
      </c>
      <c r="AD33" s="137">
        <v>908</v>
      </c>
      <c r="AE33" s="137">
        <v>0</v>
      </c>
      <c r="AF33" s="137">
        <v>2</v>
      </c>
      <c r="AG33" s="137">
        <v>2</v>
      </c>
      <c r="AH33" s="249">
        <v>39</v>
      </c>
      <c r="AI33" s="250">
        <v>47</v>
      </c>
      <c r="AJ33" s="137">
        <v>786</v>
      </c>
      <c r="AK33" s="137">
        <v>4</v>
      </c>
      <c r="AL33" s="137">
        <v>16</v>
      </c>
      <c r="AM33" s="137">
        <v>0</v>
      </c>
      <c r="AN33" s="137">
        <v>2572</v>
      </c>
      <c r="AO33" s="137">
        <v>808</v>
      </c>
      <c r="AP33" s="137">
        <v>4653</v>
      </c>
      <c r="AQ33" s="137">
        <v>681</v>
      </c>
      <c r="AR33" s="137">
        <v>1</v>
      </c>
      <c r="AS33" s="137">
        <v>0</v>
      </c>
      <c r="AT33" s="137">
        <v>79</v>
      </c>
      <c r="AU33" s="137">
        <v>51</v>
      </c>
      <c r="AV33" s="137">
        <v>1</v>
      </c>
      <c r="AW33" s="137">
        <v>12</v>
      </c>
      <c r="AX33" s="137">
        <v>6</v>
      </c>
      <c r="AY33" s="137">
        <v>0</v>
      </c>
      <c r="AZ33" s="137">
        <v>0</v>
      </c>
      <c r="BA33" s="137">
        <v>0</v>
      </c>
      <c r="BB33" s="137">
        <v>22</v>
      </c>
      <c r="BC33" s="137">
        <v>212</v>
      </c>
      <c r="BD33" s="249">
        <v>94</v>
      </c>
      <c r="BE33" s="250">
        <v>20</v>
      </c>
      <c r="BF33" s="137">
        <v>7</v>
      </c>
      <c r="BG33" s="137">
        <v>233</v>
      </c>
      <c r="BH33" s="137">
        <v>33</v>
      </c>
      <c r="BI33" s="137">
        <v>71</v>
      </c>
      <c r="BJ33" s="137">
        <v>19</v>
      </c>
      <c r="BK33" s="137">
        <v>14</v>
      </c>
      <c r="BL33" s="137">
        <v>17</v>
      </c>
      <c r="BM33" s="137">
        <v>113</v>
      </c>
      <c r="BN33" s="251">
        <v>12645</v>
      </c>
      <c r="BO33" s="250">
        <v>31</v>
      </c>
      <c r="BP33" s="137">
        <v>425</v>
      </c>
      <c r="BQ33" s="137">
        <v>0</v>
      </c>
      <c r="BR33" s="137">
        <v>0</v>
      </c>
      <c r="BS33" s="137">
        <v>0</v>
      </c>
      <c r="BT33" s="137">
        <v>-26</v>
      </c>
      <c r="BU33" s="137">
        <v>0</v>
      </c>
      <c r="BV33" s="251">
        <v>430</v>
      </c>
      <c r="BW33" s="249">
        <v>13075</v>
      </c>
      <c r="BX33" s="250">
        <v>0</v>
      </c>
      <c r="BY33" s="137">
        <v>2248</v>
      </c>
      <c r="BZ33" s="137">
        <v>0</v>
      </c>
      <c r="CA33" s="137">
        <v>0</v>
      </c>
      <c r="CB33" s="137">
        <v>0</v>
      </c>
      <c r="CC33" s="137">
        <v>236</v>
      </c>
      <c r="CD33" s="137">
        <v>0</v>
      </c>
      <c r="CE33" s="137">
        <v>305</v>
      </c>
      <c r="CF33" s="251">
        <v>2789</v>
      </c>
      <c r="CG33" s="251">
        <v>3219</v>
      </c>
      <c r="CH33" s="251">
        <v>15864</v>
      </c>
      <c r="CI33" s="137">
        <v>0</v>
      </c>
      <c r="CJ33" s="137">
        <v>-3189</v>
      </c>
      <c r="CK33" s="137">
        <v>-1178</v>
      </c>
      <c r="CL33" s="137">
        <v>-1492</v>
      </c>
      <c r="CM33" s="137">
        <v>-23</v>
      </c>
      <c r="CN33" s="137">
        <v>-18</v>
      </c>
      <c r="CO33" s="137">
        <v>0</v>
      </c>
      <c r="CP33" s="137">
        <v>-30</v>
      </c>
      <c r="CQ33" s="251">
        <v>-5930</v>
      </c>
      <c r="CR33" s="251">
        <v>-2711</v>
      </c>
      <c r="CS33" s="251">
        <v>9934</v>
      </c>
    </row>
    <row r="34" spans="1:97" s="217" customFormat="1" ht="12.75" customHeight="1" x14ac:dyDescent="0.2">
      <c r="A34" s="236" t="s">
        <v>290</v>
      </c>
      <c r="B34" s="248" t="s">
        <v>19</v>
      </c>
      <c r="C34" s="137">
        <v>0</v>
      </c>
      <c r="D34" s="137">
        <v>0</v>
      </c>
      <c r="E34" s="137">
        <v>0</v>
      </c>
      <c r="F34" s="137">
        <v>0</v>
      </c>
      <c r="G34" s="137">
        <v>0</v>
      </c>
      <c r="H34" s="137">
        <v>0</v>
      </c>
      <c r="I34" s="137">
        <v>0</v>
      </c>
      <c r="J34" s="137">
        <v>0</v>
      </c>
      <c r="K34" s="137">
        <v>0</v>
      </c>
      <c r="L34" s="249">
        <v>0</v>
      </c>
      <c r="M34" s="250">
        <v>0</v>
      </c>
      <c r="N34" s="137">
        <v>0</v>
      </c>
      <c r="O34" s="137">
        <v>0</v>
      </c>
      <c r="P34" s="137">
        <v>0</v>
      </c>
      <c r="Q34" s="137">
        <v>0</v>
      </c>
      <c r="R34" s="137">
        <v>0</v>
      </c>
      <c r="S34" s="137">
        <v>0</v>
      </c>
      <c r="T34" s="137">
        <v>0</v>
      </c>
      <c r="U34" s="137">
        <v>0</v>
      </c>
      <c r="V34" s="137">
        <v>0</v>
      </c>
      <c r="W34" s="137">
        <v>0</v>
      </c>
      <c r="X34" s="137">
        <v>0</v>
      </c>
      <c r="Y34" s="137">
        <v>0</v>
      </c>
      <c r="Z34" s="137">
        <v>0</v>
      </c>
      <c r="AA34" s="137">
        <v>0</v>
      </c>
      <c r="AB34" s="137">
        <v>0</v>
      </c>
      <c r="AC34" s="137">
        <v>0</v>
      </c>
      <c r="AD34" s="137">
        <v>0</v>
      </c>
      <c r="AE34" s="137">
        <v>0</v>
      </c>
      <c r="AF34" s="137">
        <v>442</v>
      </c>
      <c r="AG34" s="137">
        <v>0</v>
      </c>
      <c r="AH34" s="249">
        <v>-13</v>
      </c>
      <c r="AI34" s="250">
        <v>-11</v>
      </c>
      <c r="AJ34" s="137">
        <v>-5</v>
      </c>
      <c r="AK34" s="137">
        <v>-1</v>
      </c>
      <c r="AL34" s="137">
        <v>0</v>
      </c>
      <c r="AM34" s="137">
        <v>0</v>
      </c>
      <c r="AN34" s="137">
        <v>0</v>
      </c>
      <c r="AO34" s="137">
        <v>-8</v>
      </c>
      <c r="AP34" s="137">
        <v>-7</v>
      </c>
      <c r="AQ34" s="137">
        <v>-2</v>
      </c>
      <c r="AR34" s="137">
        <v>0</v>
      </c>
      <c r="AS34" s="137">
        <v>0</v>
      </c>
      <c r="AT34" s="137">
        <v>0</v>
      </c>
      <c r="AU34" s="137">
        <v>0</v>
      </c>
      <c r="AV34" s="137">
        <v>0</v>
      </c>
      <c r="AW34" s="137">
        <v>0</v>
      </c>
      <c r="AX34" s="137">
        <v>0</v>
      </c>
      <c r="AY34" s="137">
        <v>0</v>
      </c>
      <c r="AZ34" s="137">
        <v>0</v>
      </c>
      <c r="BA34" s="137">
        <v>0</v>
      </c>
      <c r="BB34" s="137">
        <v>0</v>
      </c>
      <c r="BC34" s="137">
        <v>0</v>
      </c>
      <c r="BD34" s="249">
        <v>0</v>
      </c>
      <c r="BE34" s="250">
        <v>0</v>
      </c>
      <c r="BF34" s="137">
        <v>0</v>
      </c>
      <c r="BG34" s="137">
        <v>0</v>
      </c>
      <c r="BH34" s="137">
        <v>0</v>
      </c>
      <c r="BI34" s="137">
        <v>0</v>
      </c>
      <c r="BJ34" s="137">
        <v>0</v>
      </c>
      <c r="BK34" s="137">
        <v>0</v>
      </c>
      <c r="BL34" s="137">
        <v>0</v>
      </c>
      <c r="BM34" s="137">
        <v>2</v>
      </c>
      <c r="BN34" s="251">
        <v>397</v>
      </c>
      <c r="BO34" s="250">
        <v>0</v>
      </c>
      <c r="BP34" s="137">
        <v>0</v>
      </c>
      <c r="BQ34" s="137">
        <v>0</v>
      </c>
      <c r="BR34" s="137">
        <v>0</v>
      </c>
      <c r="BS34" s="137">
        <v>-196</v>
      </c>
      <c r="BT34" s="137">
        <v>0</v>
      </c>
      <c r="BU34" s="137">
        <v>0</v>
      </c>
      <c r="BV34" s="251">
        <v>-196</v>
      </c>
      <c r="BW34" s="249">
        <v>201</v>
      </c>
      <c r="BX34" s="250">
        <v>0</v>
      </c>
      <c r="BY34" s="137">
        <v>0</v>
      </c>
      <c r="BZ34" s="137">
        <v>0</v>
      </c>
      <c r="CA34" s="137">
        <v>0</v>
      </c>
      <c r="CB34" s="137">
        <v>0</v>
      </c>
      <c r="CC34" s="137">
        <v>0</v>
      </c>
      <c r="CD34" s="137">
        <v>0</v>
      </c>
      <c r="CE34" s="137">
        <v>0</v>
      </c>
      <c r="CF34" s="251">
        <v>0</v>
      </c>
      <c r="CG34" s="251">
        <v>-196</v>
      </c>
      <c r="CH34" s="251">
        <v>201</v>
      </c>
      <c r="CI34" s="137">
        <v>0</v>
      </c>
      <c r="CJ34" s="137">
        <v>-201</v>
      </c>
      <c r="CK34" s="137">
        <v>0</v>
      </c>
      <c r="CL34" s="137">
        <v>0</v>
      </c>
      <c r="CM34" s="137">
        <v>0</v>
      </c>
      <c r="CN34" s="137">
        <v>0</v>
      </c>
      <c r="CO34" s="137">
        <v>0</v>
      </c>
      <c r="CP34" s="137">
        <v>0</v>
      </c>
      <c r="CQ34" s="251">
        <v>-201</v>
      </c>
      <c r="CR34" s="251">
        <v>-397</v>
      </c>
      <c r="CS34" s="251">
        <v>0</v>
      </c>
    </row>
    <row r="35" spans="1:97" s="217" customFormat="1" ht="12.75" customHeight="1" x14ac:dyDescent="0.2">
      <c r="A35" s="259" t="s">
        <v>291</v>
      </c>
      <c r="B35" s="260" t="s">
        <v>297</v>
      </c>
      <c r="C35" s="261">
        <v>6</v>
      </c>
      <c r="D35" s="261">
        <v>0</v>
      </c>
      <c r="E35" s="261">
        <v>0</v>
      </c>
      <c r="F35" s="261">
        <v>0</v>
      </c>
      <c r="G35" s="261">
        <v>0</v>
      </c>
      <c r="H35" s="261">
        <v>1</v>
      </c>
      <c r="I35" s="261">
        <v>4</v>
      </c>
      <c r="J35" s="261">
        <v>0</v>
      </c>
      <c r="K35" s="261">
        <v>0</v>
      </c>
      <c r="L35" s="262">
        <v>0</v>
      </c>
      <c r="M35" s="263">
        <v>0</v>
      </c>
      <c r="N35" s="261">
        <v>0</v>
      </c>
      <c r="O35" s="261">
        <v>0</v>
      </c>
      <c r="P35" s="261">
        <v>0</v>
      </c>
      <c r="Q35" s="261">
        <v>0</v>
      </c>
      <c r="R35" s="261">
        <v>0</v>
      </c>
      <c r="S35" s="261">
        <v>3</v>
      </c>
      <c r="T35" s="261">
        <v>33</v>
      </c>
      <c r="U35" s="261">
        <v>0</v>
      </c>
      <c r="V35" s="261">
        <v>0</v>
      </c>
      <c r="W35" s="261">
        <v>0</v>
      </c>
      <c r="X35" s="261">
        <v>0</v>
      </c>
      <c r="Y35" s="261">
        <v>0</v>
      </c>
      <c r="Z35" s="261">
        <v>0</v>
      </c>
      <c r="AA35" s="261">
        <v>0</v>
      </c>
      <c r="AB35" s="261">
        <v>0</v>
      </c>
      <c r="AC35" s="261">
        <v>0</v>
      </c>
      <c r="AD35" s="261">
        <v>165</v>
      </c>
      <c r="AE35" s="261">
        <v>0</v>
      </c>
      <c r="AF35" s="261">
        <v>62</v>
      </c>
      <c r="AG35" s="261">
        <v>0</v>
      </c>
      <c r="AH35" s="262">
        <v>2843</v>
      </c>
      <c r="AI35" s="263">
        <v>889</v>
      </c>
      <c r="AJ35" s="261">
        <v>1142</v>
      </c>
      <c r="AK35" s="261">
        <v>77</v>
      </c>
      <c r="AL35" s="261">
        <v>6</v>
      </c>
      <c r="AM35" s="261">
        <v>0</v>
      </c>
      <c r="AN35" s="261">
        <v>1277</v>
      </c>
      <c r="AO35" s="261">
        <v>184</v>
      </c>
      <c r="AP35" s="261">
        <v>1971</v>
      </c>
      <c r="AQ35" s="261">
        <v>809</v>
      </c>
      <c r="AR35" s="261">
        <v>0</v>
      </c>
      <c r="AS35" s="261">
        <v>0</v>
      </c>
      <c r="AT35" s="261">
        <v>9</v>
      </c>
      <c r="AU35" s="261">
        <v>0</v>
      </c>
      <c r="AV35" s="261">
        <v>0</v>
      </c>
      <c r="AW35" s="261">
        <v>0</v>
      </c>
      <c r="AX35" s="261">
        <v>7</v>
      </c>
      <c r="AY35" s="261">
        <v>0</v>
      </c>
      <c r="AZ35" s="261">
        <v>0</v>
      </c>
      <c r="BA35" s="261">
        <v>0</v>
      </c>
      <c r="BB35" s="261">
        <v>7</v>
      </c>
      <c r="BC35" s="261">
        <v>0</v>
      </c>
      <c r="BD35" s="262">
        <v>0</v>
      </c>
      <c r="BE35" s="263">
        <v>0</v>
      </c>
      <c r="BF35" s="261">
        <v>0</v>
      </c>
      <c r="BG35" s="261">
        <v>25</v>
      </c>
      <c r="BH35" s="261">
        <v>0</v>
      </c>
      <c r="BI35" s="261">
        <v>1</v>
      </c>
      <c r="BJ35" s="261">
        <v>0</v>
      </c>
      <c r="BK35" s="261">
        <v>2</v>
      </c>
      <c r="BL35" s="261">
        <v>0</v>
      </c>
      <c r="BM35" s="261">
        <v>172</v>
      </c>
      <c r="BN35" s="264">
        <v>9695</v>
      </c>
      <c r="BO35" s="263">
        <v>0</v>
      </c>
      <c r="BP35" s="261">
        <v>0</v>
      </c>
      <c r="BQ35" s="261">
        <v>0</v>
      </c>
      <c r="BR35" s="261">
        <v>0</v>
      </c>
      <c r="BS35" s="261">
        <v>0</v>
      </c>
      <c r="BT35" s="261">
        <v>115</v>
      </c>
      <c r="BU35" s="261">
        <v>0</v>
      </c>
      <c r="BV35" s="264">
        <v>115</v>
      </c>
      <c r="BW35" s="262">
        <v>9810</v>
      </c>
      <c r="BX35" s="263">
        <v>0</v>
      </c>
      <c r="BY35" s="261">
        <v>498</v>
      </c>
      <c r="BZ35" s="261">
        <v>0</v>
      </c>
      <c r="CA35" s="261">
        <v>0</v>
      </c>
      <c r="CB35" s="261">
        <v>0</v>
      </c>
      <c r="CC35" s="261">
        <v>0</v>
      </c>
      <c r="CD35" s="261">
        <v>0</v>
      </c>
      <c r="CE35" s="261">
        <v>3</v>
      </c>
      <c r="CF35" s="264">
        <v>501</v>
      </c>
      <c r="CG35" s="264">
        <v>616</v>
      </c>
      <c r="CH35" s="264">
        <v>10311</v>
      </c>
      <c r="CI35" s="261">
        <v>0</v>
      </c>
      <c r="CJ35" s="261">
        <v>-5356</v>
      </c>
      <c r="CK35" s="261">
        <v>-4157</v>
      </c>
      <c r="CL35" s="261">
        <v>0</v>
      </c>
      <c r="CM35" s="261">
        <v>0</v>
      </c>
      <c r="CN35" s="261">
        <v>0</v>
      </c>
      <c r="CO35" s="261">
        <v>0</v>
      </c>
      <c r="CP35" s="261">
        <v>-26</v>
      </c>
      <c r="CQ35" s="264">
        <v>-9539</v>
      </c>
      <c r="CR35" s="264">
        <v>-8923</v>
      </c>
      <c r="CS35" s="264">
        <v>772</v>
      </c>
    </row>
    <row r="36" spans="1:97" s="217" customFormat="1" ht="12.75" customHeight="1" x14ac:dyDescent="0.2">
      <c r="A36" s="236" t="s">
        <v>292</v>
      </c>
      <c r="B36" s="248" t="s">
        <v>299</v>
      </c>
      <c r="C36" s="137">
        <v>0</v>
      </c>
      <c r="D36" s="137">
        <v>0</v>
      </c>
      <c r="E36" s="137">
        <v>0</v>
      </c>
      <c r="F36" s="137">
        <v>0</v>
      </c>
      <c r="G36" s="137">
        <v>0</v>
      </c>
      <c r="H36" s="137">
        <v>0</v>
      </c>
      <c r="I36" s="137">
        <v>0</v>
      </c>
      <c r="J36" s="137">
        <v>0</v>
      </c>
      <c r="K36" s="137">
        <v>34</v>
      </c>
      <c r="L36" s="249">
        <v>2</v>
      </c>
      <c r="M36" s="250">
        <v>0</v>
      </c>
      <c r="N36" s="137">
        <v>246</v>
      </c>
      <c r="O36" s="137">
        <v>40</v>
      </c>
      <c r="P36" s="137">
        <v>0</v>
      </c>
      <c r="Q36" s="137">
        <v>0</v>
      </c>
      <c r="R36" s="137">
        <v>0</v>
      </c>
      <c r="S36" s="137">
        <v>6</v>
      </c>
      <c r="T36" s="137">
        <v>10</v>
      </c>
      <c r="U36" s="137">
        <v>0</v>
      </c>
      <c r="V36" s="137">
        <v>1</v>
      </c>
      <c r="W36" s="137">
        <v>13</v>
      </c>
      <c r="X36" s="137">
        <v>0</v>
      </c>
      <c r="Y36" s="137">
        <v>25</v>
      </c>
      <c r="Z36" s="137">
        <v>13</v>
      </c>
      <c r="AA36" s="137">
        <v>0</v>
      </c>
      <c r="AB36" s="137">
        <v>0</v>
      </c>
      <c r="AC36" s="137">
        <v>0</v>
      </c>
      <c r="AD36" s="137">
        <v>37</v>
      </c>
      <c r="AE36" s="137">
        <v>0</v>
      </c>
      <c r="AF36" s="137">
        <v>1</v>
      </c>
      <c r="AG36" s="137">
        <v>53</v>
      </c>
      <c r="AH36" s="249">
        <v>589</v>
      </c>
      <c r="AI36" s="250">
        <v>169</v>
      </c>
      <c r="AJ36" s="137">
        <v>1980</v>
      </c>
      <c r="AK36" s="137">
        <v>25</v>
      </c>
      <c r="AL36" s="137">
        <v>20</v>
      </c>
      <c r="AM36" s="137">
        <v>0</v>
      </c>
      <c r="AN36" s="137">
        <v>432</v>
      </c>
      <c r="AO36" s="137">
        <v>85</v>
      </c>
      <c r="AP36" s="137">
        <v>205</v>
      </c>
      <c r="AQ36" s="137">
        <v>617</v>
      </c>
      <c r="AR36" s="137">
        <v>26</v>
      </c>
      <c r="AS36" s="137">
        <v>0</v>
      </c>
      <c r="AT36" s="137">
        <v>4</v>
      </c>
      <c r="AU36" s="137">
        <v>4</v>
      </c>
      <c r="AV36" s="137">
        <v>0</v>
      </c>
      <c r="AW36" s="137">
        <v>0</v>
      </c>
      <c r="AX36" s="137">
        <v>2</v>
      </c>
      <c r="AY36" s="137">
        <v>0</v>
      </c>
      <c r="AZ36" s="137">
        <v>0</v>
      </c>
      <c r="BA36" s="137">
        <v>3</v>
      </c>
      <c r="BB36" s="137">
        <v>50</v>
      </c>
      <c r="BC36" s="137">
        <v>1</v>
      </c>
      <c r="BD36" s="249">
        <v>260</v>
      </c>
      <c r="BE36" s="250">
        <v>10</v>
      </c>
      <c r="BF36" s="137">
        <v>4</v>
      </c>
      <c r="BG36" s="137">
        <v>89</v>
      </c>
      <c r="BH36" s="137">
        <v>11</v>
      </c>
      <c r="BI36" s="137">
        <v>17</v>
      </c>
      <c r="BJ36" s="137">
        <v>0</v>
      </c>
      <c r="BK36" s="137">
        <v>17</v>
      </c>
      <c r="BL36" s="137">
        <v>3</v>
      </c>
      <c r="BM36" s="137">
        <v>122</v>
      </c>
      <c r="BN36" s="251">
        <v>5226</v>
      </c>
      <c r="BO36" s="250">
        <v>3</v>
      </c>
      <c r="BP36" s="137">
        <v>527</v>
      </c>
      <c r="BQ36" s="137">
        <v>0</v>
      </c>
      <c r="BR36" s="137">
        <v>0</v>
      </c>
      <c r="BS36" s="137">
        <v>-37</v>
      </c>
      <c r="BT36" s="137">
        <v>-12</v>
      </c>
      <c r="BU36" s="137">
        <v>0</v>
      </c>
      <c r="BV36" s="251">
        <v>481</v>
      </c>
      <c r="BW36" s="249">
        <v>5707</v>
      </c>
      <c r="BX36" s="250">
        <v>0</v>
      </c>
      <c r="BY36" s="137">
        <v>76</v>
      </c>
      <c r="BZ36" s="137">
        <v>0</v>
      </c>
      <c r="CA36" s="137">
        <v>0</v>
      </c>
      <c r="CB36" s="137">
        <v>0</v>
      </c>
      <c r="CC36" s="137">
        <v>0</v>
      </c>
      <c r="CD36" s="137">
        <v>0</v>
      </c>
      <c r="CE36" s="137">
        <v>0</v>
      </c>
      <c r="CF36" s="251">
        <v>76</v>
      </c>
      <c r="CG36" s="251">
        <v>557</v>
      </c>
      <c r="CH36" s="251">
        <v>5783</v>
      </c>
      <c r="CI36" s="137">
        <v>-1483</v>
      </c>
      <c r="CJ36" s="137">
        <v>-3963</v>
      </c>
      <c r="CK36" s="137">
        <v>-212</v>
      </c>
      <c r="CL36" s="137">
        <v>0</v>
      </c>
      <c r="CM36" s="137">
        <v>0</v>
      </c>
      <c r="CN36" s="137">
        <v>-26</v>
      </c>
      <c r="CO36" s="137">
        <v>0</v>
      </c>
      <c r="CP36" s="137">
        <v>0</v>
      </c>
      <c r="CQ36" s="251">
        <v>-5684</v>
      </c>
      <c r="CR36" s="251">
        <v>-5127</v>
      </c>
      <c r="CS36" s="251">
        <v>99</v>
      </c>
    </row>
    <row r="37" spans="1:97" s="217" customFormat="1" ht="12.75" customHeight="1" x14ac:dyDescent="0.2">
      <c r="A37" s="236" t="s">
        <v>293</v>
      </c>
      <c r="B37" s="248" t="s">
        <v>61</v>
      </c>
      <c r="C37" s="137">
        <v>140</v>
      </c>
      <c r="D37" s="137">
        <v>2</v>
      </c>
      <c r="E37" s="137">
        <v>79</v>
      </c>
      <c r="F37" s="137">
        <v>1</v>
      </c>
      <c r="G37" s="137">
        <v>9</v>
      </c>
      <c r="H37" s="137">
        <v>9</v>
      </c>
      <c r="I37" s="137">
        <v>134</v>
      </c>
      <c r="J37" s="137">
        <v>0</v>
      </c>
      <c r="K37" s="137">
        <v>314</v>
      </c>
      <c r="L37" s="249">
        <v>52</v>
      </c>
      <c r="M37" s="250">
        <v>2</v>
      </c>
      <c r="N37" s="137">
        <v>359</v>
      </c>
      <c r="O37" s="137">
        <v>438</v>
      </c>
      <c r="P37" s="137">
        <v>12</v>
      </c>
      <c r="Q37" s="137">
        <v>0</v>
      </c>
      <c r="R37" s="137">
        <v>4</v>
      </c>
      <c r="S37" s="137">
        <v>59</v>
      </c>
      <c r="T37" s="137">
        <v>40</v>
      </c>
      <c r="U37" s="137">
        <v>13</v>
      </c>
      <c r="V37" s="137">
        <v>1</v>
      </c>
      <c r="W37" s="137">
        <v>5</v>
      </c>
      <c r="X37" s="137">
        <v>0</v>
      </c>
      <c r="Y37" s="137">
        <v>28</v>
      </c>
      <c r="Z37" s="137">
        <v>91</v>
      </c>
      <c r="AA37" s="137">
        <v>1</v>
      </c>
      <c r="AB37" s="137">
        <v>0</v>
      </c>
      <c r="AC37" s="137">
        <v>2</v>
      </c>
      <c r="AD37" s="137">
        <v>68</v>
      </c>
      <c r="AE37" s="137">
        <v>0</v>
      </c>
      <c r="AF37" s="137">
        <v>0</v>
      </c>
      <c r="AG37" s="137">
        <v>0</v>
      </c>
      <c r="AH37" s="249">
        <v>550</v>
      </c>
      <c r="AI37" s="250">
        <v>215</v>
      </c>
      <c r="AJ37" s="137">
        <v>573</v>
      </c>
      <c r="AK37" s="137">
        <v>14</v>
      </c>
      <c r="AL37" s="137">
        <v>17</v>
      </c>
      <c r="AM37" s="137">
        <v>0</v>
      </c>
      <c r="AN37" s="137">
        <v>4089</v>
      </c>
      <c r="AO37" s="137">
        <v>2102</v>
      </c>
      <c r="AP37" s="137">
        <v>3129</v>
      </c>
      <c r="AQ37" s="137">
        <v>1221</v>
      </c>
      <c r="AR37" s="137">
        <v>8</v>
      </c>
      <c r="AS37" s="137">
        <v>6</v>
      </c>
      <c r="AT37" s="137">
        <v>18</v>
      </c>
      <c r="AU37" s="137">
        <v>871</v>
      </c>
      <c r="AV37" s="137">
        <v>6</v>
      </c>
      <c r="AW37" s="137">
        <v>52</v>
      </c>
      <c r="AX37" s="137">
        <v>162</v>
      </c>
      <c r="AY37" s="137">
        <v>0</v>
      </c>
      <c r="AZ37" s="137">
        <v>23</v>
      </c>
      <c r="BA37" s="137">
        <v>3</v>
      </c>
      <c r="BB37" s="137">
        <v>1070</v>
      </c>
      <c r="BC37" s="137">
        <v>14</v>
      </c>
      <c r="BD37" s="249">
        <v>41</v>
      </c>
      <c r="BE37" s="250">
        <v>11</v>
      </c>
      <c r="BF37" s="137">
        <v>44</v>
      </c>
      <c r="BG37" s="137">
        <v>203</v>
      </c>
      <c r="BH37" s="137">
        <v>14</v>
      </c>
      <c r="BI37" s="137">
        <v>123</v>
      </c>
      <c r="BJ37" s="137">
        <v>3</v>
      </c>
      <c r="BK37" s="137">
        <v>115</v>
      </c>
      <c r="BL37" s="137">
        <v>1</v>
      </c>
      <c r="BM37" s="137">
        <v>61</v>
      </c>
      <c r="BN37" s="251">
        <v>16622</v>
      </c>
      <c r="BO37" s="250">
        <v>65</v>
      </c>
      <c r="BP37" s="137">
        <v>815</v>
      </c>
      <c r="BQ37" s="137">
        <v>1</v>
      </c>
      <c r="BR37" s="137">
        <v>6</v>
      </c>
      <c r="BS37" s="137">
        <v>381</v>
      </c>
      <c r="BT37" s="137">
        <v>64</v>
      </c>
      <c r="BU37" s="137">
        <v>0</v>
      </c>
      <c r="BV37" s="251">
        <v>1332</v>
      </c>
      <c r="BW37" s="249">
        <v>17954</v>
      </c>
      <c r="BX37" s="250">
        <v>0</v>
      </c>
      <c r="BY37" s="137">
        <v>2674</v>
      </c>
      <c r="BZ37" s="137">
        <v>15</v>
      </c>
      <c r="CA37" s="137">
        <v>0</v>
      </c>
      <c r="CB37" s="137">
        <v>0</v>
      </c>
      <c r="CC37" s="137">
        <v>101</v>
      </c>
      <c r="CD37" s="137">
        <v>0</v>
      </c>
      <c r="CE37" s="137">
        <v>492</v>
      </c>
      <c r="CF37" s="251">
        <v>3282</v>
      </c>
      <c r="CG37" s="251">
        <v>4614</v>
      </c>
      <c r="CH37" s="251">
        <v>21236</v>
      </c>
      <c r="CI37" s="137">
        <v>-3</v>
      </c>
      <c r="CJ37" s="137">
        <v>-8624</v>
      </c>
      <c r="CK37" s="137">
        <v>-2240</v>
      </c>
      <c r="CL37" s="137">
        <v>0</v>
      </c>
      <c r="CM37" s="137">
        <v>-1461</v>
      </c>
      <c r="CN37" s="137">
        <v>-15</v>
      </c>
      <c r="CO37" s="137">
        <v>0</v>
      </c>
      <c r="CP37" s="137">
        <v>0</v>
      </c>
      <c r="CQ37" s="251">
        <v>-12343</v>
      </c>
      <c r="CR37" s="251">
        <v>-7729</v>
      </c>
      <c r="CS37" s="251">
        <v>8893</v>
      </c>
    </row>
    <row r="38" spans="1:97" s="217" customFormat="1" ht="12.75" customHeight="1" x14ac:dyDescent="0.2">
      <c r="A38" s="236" t="s">
        <v>295</v>
      </c>
      <c r="B38" s="248" t="s">
        <v>302</v>
      </c>
      <c r="C38" s="137">
        <v>2</v>
      </c>
      <c r="D38" s="137">
        <v>0</v>
      </c>
      <c r="E38" s="137">
        <v>0</v>
      </c>
      <c r="F38" s="137">
        <v>20</v>
      </c>
      <c r="G38" s="137">
        <v>2</v>
      </c>
      <c r="H38" s="137">
        <v>0</v>
      </c>
      <c r="I38" s="137">
        <v>25</v>
      </c>
      <c r="J38" s="137">
        <v>0</v>
      </c>
      <c r="K38" s="137">
        <v>0</v>
      </c>
      <c r="L38" s="249">
        <v>0</v>
      </c>
      <c r="M38" s="250">
        <v>0</v>
      </c>
      <c r="N38" s="137">
        <v>0</v>
      </c>
      <c r="O38" s="137">
        <v>0</v>
      </c>
      <c r="P38" s="137">
        <v>0</v>
      </c>
      <c r="Q38" s="137">
        <v>0</v>
      </c>
      <c r="R38" s="137">
        <v>0</v>
      </c>
      <c r="S38" s="137">
        <v>3</v>
      </c>
      <c r="T38" s="137">
        <v>10</v>
      </c>
      <c r="U38" s="137">
        <v>0</v>
      </c>
      <c r="V38" s="137">
        <v>0</v>
      </c>
      <c r="W38" s="137">
        <v>0</v>
      </c>
      <c r="X38" s="137">
        <v>0</v>
      </c>
      <c r="Y38" s="137">
        <v>0</v>
      </c>
      <c r="Z38" s="137">
        <v>0</v>
      </c>
      <c r="AA38" s="137">
        <v>0</v>
      </c>
      <c r="AB38" s="137">
        <v>0</v>
      </c>
      <c r="AC38" s="137">
        <v>0</v>
      </c>
      <c r="AD38" s="137">
        <v>16</v>
      </c>
      <c r="AE38" s="137">
        <v>0</v>
      </c>
      <c r="AF38" s="137">
        <v>0</v>
      </c>
      <c r="AG38" s="137">
        <v>0</v>
      </c>
      <c r="AH38" s="249">
        <v>14</v>
      </c>
      <c r="AI38" s="250">
        <v>1152</v>
      </c>
      <c r="AJ38" s="137">
        <v>333</v>
      </c>
      <c r="AK38" s="137">
        <v>15</v>
      </c>
      <c r="AL38" s="137">
        <v>4</v>
      </c>
      <c r="AM38" s="137">
        <v>0</v>
      </c>
      <c r="AN38" s="137">
        <v>442</v>
      </c>
      <c r="AO38" s="137">
        <v>11</v>
      </c>
      <c r="AP38" s="137">
        <v>292</v>
      </c>
      <c r="AQ38" s="137">
        <v>117</v>
      </c>
      <c r="AR38" s="137">
        <v>0</v>
      </c>
      <c r="AS38" s="137">
        <v>0</v>
      </c>
      <c r="AT38" s="137">
        <v>116</v>
      </c>
      <c r="AU38" s="137">
        <v>273</v>
      </c>
      <c r="AV38" s="137">
        <v>1</v>
      </c>
      <c r="AW38" s="137">
        <v>0</v>
      </c>
      <c r="AX38" s="137">
        <v>21</v>
      </c>
      <c r="AY38" s="137">
        <v>1</v>
      </c>
      <c r="AZ38" s="137">
        <v>1</v>
      </c>
      <c r="BA38" s="137">
        <v>3</v>
      </c>
      <c r="BB38" s="137">
        <v>3709</v>
      </c>
      <c r="BC38" s="137">
        <v>0</v>
      </c>
      <c r="BD38" s="249">
        <v>1542</v>
      </c>
      <c r="BE38" s="250">
        <v>40</v>
      </c>
      <c r="BF38" s="137">
        <v>0</v>
      </c>
      <c r="BG38" s="137">
        <v>3866</v>
      </c>
      <c r="BH38" s="137">
        <v>0</v>
      </c>
      <c r="BI38" s="137">
        <v>0</v>
      </c>
      <c r="BJ38" s="137">
        <v>66</v>
      </c>
      <c r="BK38" s="137">
        <v>10</v>
      </c>
      <c r="BL38" s="137">
        <v>113</v>
      </c>
      <c r="BM38" s="137">
        <v>0</v>
      </c>
      <c r="BN38" s="251">
        <v>12220</v>
      </c>
      <c r="BO38" s="250">
        <v>6</v>
      </c>
      <c r="BP38" s="137">
        <v>641</v>
      </c>
      <c r="BQ38" s="137">
        <v>0</v>
      </c>
      <c r="BR38" s="137">
        <v>1727</v>
      </c>
      <c r="BS38" s="137">
        <v>19496</v>
      </c>
      <c r="BT38" s="137">
        <v>85</v>
      </c>
      <c r="BU38" s="137">
        <v>0</v>
      </c>
      <c r="BV38" s="251">
        <v>21955</v>
      </c>
      <c r="BW38" s="249">
        <v>34175</v>
      </c>
      <c r="BX38" s="250">
        <v>0</v>
      </c>
      <c r="BY38" s="137">
        <v>3545</v>
      </c>
      <c r="BZ38" s="137">
        <v>12</v>
      </c>
      <c r="CA38" s="137">
        <v>2</v>
      </c>
      <c r="CB38" s="137">
        <v>17</v>
      </c>
      <c r="CC38" s="137">
        <v>110</v>
      </c>
      <c r="CD38" s="137">
        <v>0</v>
      </c>
      <c r="CE38" s="137">
        <v>30</v>
      </c>
      <c r="CF38" s="251">
        <v>3716</v>
      </c>
      <c r="CG38" s="251">
        <v>25671</v>
      </c>
      <c r="CH38" s="251">
        <v>37891</v>
      </c>
      <c r="CI38" s="137">
        <v>-3869</v>
      </c>
      <c r="CJ38" s="137">
        <v>-25690</v>
      </c>
      <c r="CK38" s="137">
        <v>-817</v>
      </c>
      <c r="CL38" s="137">
        <v>-49</v>
      </c>
      <c r="CM38" s="137">
        <v>0</v>
      </c>
      <c r="CN38" s="137">
        <v>-14</v>
      </c>
      <c r="CO38" s="137">
        <v>0</v>
      </c>
      <c r="CP38" s="137">
        <v>-111</v>
      </c>
      <c r="CQ38" s="251">
        <v>-30550</v>
      </c>
      <c r="CR38" s="251">
        <v>-4879</v>
      </c>
      <c r="CS38" s="251">
        <v>7341</v>
      </c>
    </row>
    <row r="39" spans="1:97" s="217" customFormat="1" ht="12.75" customHeight="1" x14ac:dyDescent="0.2">
      <c r="A39" s="236" t="s">
        <v>296</v>
      </c>
      <c r="B39" s="248" t="s">
        <v>304</v>
      </c>
      <c r="C39" s="137">
        <v>1</v>
      </c>
      <c r="D39" s="137">
        <v>0</v>
      </c>
      <c r="E39" s="137">
        <v>14</v>
      </c>
      <c r="F39" s="137">
        <v>1</v>
      </c>
      <c r="G39" s="137">
        <v>1</v>
      </c>
      <c r="H39" s="137">
        <v>7</v>
      </c>
      <c r="I39" s="137">
        <v>1</v>
      </c>
      <c r="J39" s="137">
        <v>0</v>
      </c>
      <c r="K39" s="137">
        <v>2</v>
      </c>
      <c r="L39" s="249">
        <v>0</v>
      </c>
      <c r="M39" s="250">
        <v>0</v>
      </c>
      <c r="N39" s="137">
        <v>1</v>
      </c>
      <c r="O39" s="137">
        <v>0</v>
      </c>
      <c r="P39" s="137">
        <v>0</v>
      </c>
      <c r="Q39" s="137">
        <v>0</v>
      </c>
      <c r="R39" s="137">
        <v>0</v>
      </c>
      <c r="S39" s="137">
        <v>0</v>
      </c>
      <c r="T39" s="137">
        <v>1</v>
      </c>
      <c r="U39" s="137">
        <v>0</v>
      </c>
      <c r="V39" s="137">
        <v>0</v>
      </c>
      <c r="W39" s="137">
        <v>2</v>
      </c>
      <c r="X39" s="137">
        <v>0</v>
      </c>
      <c r="Y39" s="137">
        <v>0</v>
      </c>
      <c r="Z39" s="137">
        <v>1</v>
      </c>
      <c r="AA39" s="137">
        <v>0</v>
      </c>
      <c r="AB39" s="137">
        <v>0</v>
      </c>
      <c r="AC39" s="137">
        <v>0</v>
      </c>
      <c r="AD39" s="137">
        <v>1</v>
      </c>
      <c r="AE39" s="137">
        <v>0</v>
      </c>
      <c r="AF39" s="137">
        <v>0</v>
      </c>
      <c r="AG39" s="137">
        <v>0</v>
      </c>
      <c r="AH39" s="249">
        <v>21</v>
      </c>
      <c r="AI39" s="250">
        <v>273</v>
      </c>
      <c r="AJ39" s="137">
        <v>8547</v>
      </c>
      <c r="AK39" s="137">
        <v>34</v>
      </c>
      <c r="AL39" s="137">
        <v>10</v>
      </c>
      <c r="AM39" s="137">
        <v>0</v>
      </c>
      <c r="AN39" s="137">
        <v>682</v>
      </c>
      <c r="AO39" s="137">
        <v>93</v>
      </c>
      <c r="AP39" s="137">
        <v>300</v>
      </c>
      <c r="AQ39" s="137">
        <v>217</v>
      </c>
      <c r="AR39" s="137">
        <v>0</v>
      </c>
      <c r="AS39" s="137">
        <v>0</v>
      </c>
      <c r="AT39" s="137">
        <v>3</v>
      </c>
      <c r="AU39" s="137">
        <v>187</v>
      </c>
      <c r="AV39" s="137">
        <v>13</v>
      </c>
      <c r="AW39" s="137">
        <v>10</v>
      </c>
      <c r="AX39" s="137">
        <v>61</v>
      </c>
      <c r="AY39" s="137">
        <v>0</v>
      </c>
      <c r="AZ39" s="137">
        <v>25</v>
      </c>
      <c r="BA39" s="137">
        <v>21</v>
      </c>
      <c r="BB39" s="137">
        <v>1590</v>
      </c>
      <c r="BC39" s="137">
        <v>84</v>
      </c>
      <c r="BD39" s="249">
        <v>31</v>
      </c>
      <c r="BE39" s="250">
        <v>0</v>
      </c>
      <c r="BF39" s="137">
        <v>2</v>
      </c>
      <c r="BG39" s="137">
        <v>2989</v>
      </c>
      <c r="BH39" s="137">
        <v>2</v>
      </c>
      <c r="BI39" s="137">
        <v>16</v>
      </c>
      <c r="BJ39" s="137">
        <v>14</v>
      </c>
      <c r="BK39" s="137">
        <v>5</v>
      </c>
      <c r="BL39" s="137">
        <v>80</v>
      </c>
      <c r="BM39" s="137">
        <v>20</v>
      </c>
      <c r="BN39" s="251">
        <v>15363</v>
      </c>
      <c r="BO39" s="250">
        <v>302</v>
      </c>
      <c r="BP39" s="137">
        <v>21182</v>
      </c>
      <c r="BQ39" s="137">
        <v>0</v>
      </c>
      <c r="BR39" s="137">
        <v>5408</v>
      </c>
      <c r="BS39" s="137">
        <v>9824</v>
      </c>
      <c r="BT39" s="137">
        <v>24</v>
      </c>
      <c r="BU39" s="137">
        <v>0</v>
      </c>
      <c r="BV39" s="251">
        <v>36740</v>
      </c>
      <c r="BW39" s="249">
        <v>52103</v>
      </c>
      <c r="BX39" s="250">
        <v>0</v>
      </c>
      <c r="BY39" s="137">
        <v>21719</v>
      </c>
      <c r="BZ39" s="137">
        <v>3255</v>
      </c>
      <c r="CA39" s="137">
        <v>3</v>
      </c>
      <c r="CB39" s="137">
        <v>650</v>
      </c>
      <c r="CC39" s="137">
        <v>7</v>
      </c>
      <c r="CD39" s="137">
        <v>0</v>
      </c>
      <c r="CE39" s="137">
        <v>2198</v>
      </c>
      <c r="CF39" s="251">
        <v>27832</v>
      </c>
      <c r="CG39" s="251">
        <v>64572</v>
      </c>
      <c r="CH39" s="251">
        <v>79935</v>
      </c>
      <c r="CI39" s="137">
        <v>-15620</v>
      </c>
      <c r="CJ39" s="137">
        <v>-31085</v>
      </c>
      <c r="CK39" s="137">
        <v>-11</v>
      </c>
      <c r="CL39" s="137">
        <v>-57</v>
      </c>
      <c r="CM39" s="137">
        <v>0</v>
      </c>
      <c r="CN39" s="137">
        <v>-730</v>
      </c>
      <c r="CO39" s="137">
        <v>0</v>
      </c>
      <c r="CP39" s="137">
        <v>0</v>
      </c>
      <c r="CQ39" s="251">
        <v>-47503</v>
      </c>
      <c r="CR39" s="251">
        <v>17069</v>
      </c>
      <c r="CS39" s="251">
        <v>32432</v>
      </c>
    </row>
    <row r="40" spans="1:97" s="217" customFormat="1" ht="12.75" customHeight="1" x14ac:dyDescent="0.2">
      <c r="A40" s="236" t="s">
        <v>298</v>
      </c>
      <c r="B40" s="248" t="s">
        <v>60</v>
      </c>
      <c r="C40" s="137">
        <v>1</v>
      </c>
      <c r="D40" s="137">
        <v>0</v>
      </c>
      <c r="E40" s="137">
        <v>0</v>
      </c>
      <c r="F40" s="137">
        <v>0</v>
      </c>
      <c r="G40" s="137">
        <v>0</v>
      </c>
      <c r="H40" s="137">
        <v>243</v>
      </c>
      <c r="I40" s="137">
        <v>0</v>
      </c>
      <c r="J40" s="137">
        <v>0</v>
      </c>
      <c r="K40" s="137">
        <v>0</v>
      </c>
      <c r="L40" s="249">
        <v>0</v>
      </c>
      <c r="M40" s="250">
        <v>0</v>
      </c>
      <c r="N40" s="137">
        <v>0</v>
      </c>
      <c r="O40" s="137">
        <v>0</v>
      </c>
      <c r="P40" s="137">
        <v>0</v>
      </c>
      <c r="Q40" s="137">
        <v>0</v>
      </c>
      <c r="R40" s="137">
        <v>0</v>
      </c>
      <c r="S40" s="137">
        <v>0</v>
      </c>
      <c r="T40" s="137">
        <v>0</v>
      </c>
      <c r="U40" s="137">
        <v>0</v>
      </c>
      <c r="V40" s="137">
        <v>0</v>
      </c>
      <c r="W40" s="137">
        <v>0</v>
      </c>
      <c r="X40" s="137">
        <v>0</v>
      </c>
      <c r="Y40" s="137">
        <v>0</v>
      </c>
      <c r="Z40" s="137">
        <v>0</v>
      </c>
      <c r="AA40" s="137">
        <v>0</v>
      </c>
      <c r="AB40" s="137">
        <v>0</v>
      </c>
      <c r="AC40" s="137">
        <v>0</v>
      </c>
      <c r="AD40" s="137">
        <v>0</v>
      </c>
      <c r="AE40" s="137">
        <v>0</v>
      </c>
      <c r="AF40" s="137">
        <v>0</v>
      </c>
      <c r="AG40" s="137">
        <v>0</v>
      </c>
      <c r="AH40" s="249">
        <v>0</v>
      </c>
      <c r="AI40" s="250">
        <v>1</v>
      </c>
      <c r="AJ40" s="137">
        <v>0</v>
      </c>
      <c r="AK40" s="137">
        <v>448</v>
      </c>
      <c r="AL40" s="137">
        <v>0</v>
      </c>
      <c r="AM40" s="137">
        <v>0</v>
      </c>
      <c r="AN40" s="137">
        <v>0</v>
      </c>
      <c r="AO40" s="137">
        <v>0</v>
      </c>
      <c r="AP40" s="137">
        <v>0</v>
      </c>
      <c r="AQ40" s="137">
        <v>0</v>
      </c>
      <c r="AR40" s="137">
        <v>0</v>
      </c>
      <c r="AS40" s="137">
        <v>0</v>
      </c>
      <c r="AT40" s="137">
        <v>0</v>
      </c>
      <c r="AU40" s="137">
        <v>1</v>
      </c>
      <c r="AV40" s="137">
        <v>0</v>
      </c>
      <c r="AW40" s="137">
        <v>0</v>
      </c>
      <c r="AX40" s="137">
        <v>3125</v>
      </c>
      <c r="AY40" s="137">
        <v>0</v>
      </c>
      <c r="AZ40" s="137">
        <v>0</v>
      </c>
      <c r="BA40" s="137">
        <v>0</v>
      </c>
      <c r="BB40" s="137">
        <v>3219</v>
      </c>
      <c r="BC40" s="137">
        <v>5</v>
      </c>
      <c r="BD40" s="249">
        <v>0</v>
      </c>
      <c r="BE40" s="250">
        <v>0</v>
      </c>
      <c r="BF40" s="137">
        <v>0</v>
      </c>
      <c r="BG40" s="137">
        <v>6149</v>
      </c>
      <c r="BH40" s="137">
        <v>0</v>
      </c>
      <c r="BI40" s="137">
        <v>0</v>
      </c>
      <c r="BJ40" s="137">
        <v>0</v>
      </c>
      <c r="BK40" s="137">
        <v>6</v>
      </c>
      <c r="BL40" s="137">
        <v>0</v>
      </c>
      <c r="BM40" s="137">
        <v>0</v>
      </c>
      <c r="BN40" s="251">
        <v>13198</v>
      </c>
      <c r="BO40" s="250">
        <v>0</v>
      </c>
      <c r="BP40" s="137">
        <v>10711</v>
      </c>
      <c r="BQ40" s="137">
        <v>0</v>
      </c>
      <c r="BR40" s="137">
        <v>860</v>
      </c>
      <c r="BS40" s="137">
        <v>8268</v>
      </c>
      <c r="BT40" s="137">
        <v>-119</v>
      </c>
      <c r="BU40" s="137">
        <v>0</v>
      </c>
      <c r="BV40" s="251">
        <v>19720</v>
      </c>
      <c r="BW40" s="249">
        <v>32918</v>
      </c>
      <c r="BX40" s="250">
        <v>0</v>
      </c>
      <c r="BY40" s="137">
        <v>655</v>
      </c>
      <c r="BZ40" s="137">
        <v>1</v>
      </c>
      <c r="CA40" s="137">
        <v>0</v>
      </c>
      <c r="CB40" s="137">
        <v>2</v>
      </c>
      <c r="CC40" s="137">
        <v>6</v>
      </c>
      <c r="CD40" s="137">
        <v>0</v>
      </c>
      <c r="CE40" s="137">
        <v>1</v>
      </c>
      <c r="CF40" s="251">
        <v>665</v>
      </c>
      <c r="CG40" s="251">
        <v>20385</v>
      </c>
      <c r="CH40" s="251">
        <v>33583</v>
      </c>
      <c r="CI40" s="137">
        <v>0</v>
      </c>
      <c r="CJ40" s="137">
        <v>-24193</v>
      </c>
      <c r="CK40" s="137">
        <v>-7939</v>
      </c>
      <c r="CL40" s="137">
        <v>-211</v>
      </c>
      <c r="CM40" s="137">
        <v>0</v>
      </c>
      <c r="CN40" s="137">
        <v>-10</v>
      </c>
      <c r="CO40" s="137">
        <v>0</v>
      </c>
      <c r="CP40" s="137">
        <v>-122</v>
      </c>
      <c r="CQ40" s="251">
        <v>-32475</v>
      </c>
      <c r="CR40" s="251">
        <v>-12090</v>
      </c>
      <c r="CS40" s="251">
        <v>1108</v>
      </c>
    </row>
    <row r="41" spans="1:97" s="217" customFormat="1" ht="12.75" customHeight="1" x14ac:dyDescent="0.2">
      <c r="A41" s="253" t="s">
        <v>300</v>
      </c>
      <c r="B41" s="254" t="s">
        <v>392</v>
      </c>
      <c r="C41" s="255">
        <v>321</v>
      </c>
      <c r="D41" s="255">
        <v>123</v>
      </c>
      <c r="E41" s="255">
        <v>184</v>
      </c>
      <c r="F41" s="255">
        <v>87</v>
      </c>
      <c r="G41" s="255">
        <v>140</v>
      </c>
      <c r="H41" s="255">
        <v>160</v>
      </c>
      <c r="I41" s="255">
        <v>9</v>
      </c>
      <c r="J41" s="255">
        <v>0</v>
      </c>
      <c r="K41" s="255">
        <v>300</v>
      </c>
      <c r="L41" s="256">
        <v>178</v>
      </c>
      <c r="M41" s="257">
        <v>29</v>
      </c>
      <c r="N41" s="255">
        <v>1392</v>
      </c>
      <c r="O41" s="255">
        <v>389</v>
      </c>
      <c r="P41" s="255">
        <v>0</v>
      </c>
      <c r="Q41" s="255">
        <v>0</v>
      </c>
      <c r="R41" s="255">
        <v>30</v>
      </c>
      <c r="S41" s="255">
        <v>56</v>
      </c>
      <c r="T41" s="255">
        <v>37</v>
      </c>
      <c r="U41" s="255">
        <v>16</v>
      </c>
      <c r="V41" s="255">
        <v>23</v>
      </c>
      <c r="W41" s="255">
        <v>210</v>
      </c>
      <c r="X41" s="255">
        <v>40</v>
      </c>
      <c r="Y41" s="255">
        <v>14</v>
      </c>
      <c r="Z41" s="255">
        <v>284</v>
      </c>
      <c r="AA41" s="255">
        <v>0</v>
      </c>
      <c r="AB41" s="255">
        <v>0</v>
      </c>
      <c r="AC41" s="255">
        <v>9</v>
      </c>
      <c r="AD41" s="255">
        <v>41</v>
      </c>
      <c r="AE41" s="255">
        <v>0</v>
      </c>
      <c r="AF41" s="255">
        <v>1</v>
      </c>
      <c r="AG41" s="255">
        <v>0</v>
      </c>
      <c r="AH41" s="256">
        <v>20</v>
      </c>
      <c r="AI41" s="257">
        <v>50</v>
      </c>
      <c r="AJ41" s="255">
        <v>911</v>
      </c>
      <c r="AK41" s="255">
        <v>20</v>
      </c>
      <c r="AL41" s="255">
        <v>335</v>
      </c>
      <c r="AM41" s="255">
        <v>5</v>
      </c>
      <c r="AN41" s="255">
        <v>620</v>
      </c>
      <c r="AO41" s="255">
        <v>286</v>
      </c>
      <c r="AP41" s="255">
        <v>1205</v>
      </c>
      <c r="AQ41" s="255">
        <v>223</v>
      </c>
      <c r="AR41" s="255">
        <v>0</v>
      </c>
      <c r="AS41" s="255">
        <v>0</v>
      </c>
      <c r="AT41" s="255">
        <v>557</v>
      </c>
      <c r="AU41" s="255">
        <v>1290</v>
      </c>
      <c r="AV41" s="255">
        <v>191</v>
      </c>
      <c r="AW41" s="255">
        <v>85</v>
      </c>
      <c r="AX41" s="255">
        <v>106</v>
      </c>
      <c r="AY41" s="255">
        <v>0</v>
      </c>
      <c r="AZ41" s="255">
        <v>65</v>
      </c>
      <c r="BA41" s="255">
        <v>100</v>
      </c>
      <c r="BB41" s="255">
        <v>240</v>
      </c>
      <c r="BC41" s="255">
        <v>406</v>
      </c>
      <c r="BD41" s="256">
        <v>229</v>
      </c>
      <c r="BE41" s="257">
        <v>58</v>
      </c>
      <c r="BF41" s="255">
        <v>124</v>
      </c>
      <c r="BG41" s="255">
        <v>1145</v>
      </c>
      <c r="BH41" s="255">
        <v>60</v>
      </c>
      <c r="BI41" s="255">
        <v>111</v>
      </c>
      <c r="BJ41" s="255">
        <v>186</v>
      </c>
      <c r="BK41" s="255">
        <v>221</v>
      </c>
      <c r="BL41" s="255">
        <v>602</v>
      </c>
      <c r="BM41" s="255">
        <v>109</v>
      </c>
      <c r="BN41" s="258">
        <v>13633</v>
      </c>
      <c r="BO41" s="257">
        <v>413</v>
      </c>
      <c r="BP41" s="255">
        <v>5434</v>
      </c>
      <c r="BQ41" s="255">
        <v>3</v>
      </c>
      <c r="BR41" s="255">
        <v>441</v>
      </c>
      <c r="BS41" s="255">
        <v>1261</v>
      </c>
      <c r="BT41" s="255">
        <v>48</v>
      </c>
      <c r="BU41" s="255">
        <v>0</v>
      </c>
      <c r="BV41" s="258">
        <v>7600</v>
      </c>
      <c r="BW41" s="256">
        <v>21233</v>
      </c>
      <c r="BX41" s="257">
        <v>0</v>
      </c>
      <c r="BY41" s="255">
        <v>338</v>
      </c>
      <c r="BZ41" s="255">
        <v>6</v>
      </c>
      <c r="CA41" s="255">
        <v>0</v>
      </c>
      <c r="CB41" s="255">
        <v>13</v>
      </c>
      <c r="CC41" s="255">
        <v>1133</v>
      </c>
      <c r="CD41" s="255">
        <v>0</v>
      </c>
      <c r="CE41" s="255">
        <v>0</v>
      </c>
      <c r="CF41" s="258">
        <v>1490</v>
      </c>
      <c r="CG41" s="258">
        <v>9090</v>
      </c>
      <c r="CH41" s="258">
        <v>22723</v>
      </c>
      <c r="CI41" s="255">
        <v>0</v>
      </c>
      <c r="CJ41" s="255">
        <v>-12037</v>
      </c>
      <c r="CK41" s="255">
        <v>-7766</v>
      </c>
      <c r="CL41" s="255">
        <v>0</v>
      </c>
      <c r="CM41" s="255">
        <v>0</v>
      </c>
      <c r="CN41" s="255">
        <v>-783</v>
      </c>
      <c r="CO41" s="255">
        <v>0</v>
      </c>
      <c r="CP41" s="255">
        <v>-503</v>
      </c>
      <c r="CQ41" s="258">
        <v>-21089</v>
      </c>
      <c r="CR41" s="258">
        <v>-11999</v>
      </c>
      <c r="CS41" s="258">
        <v>1634</v>
      </c>
    </row>
    <row r="42" spans="1:97" s="217" customFormat="1" ht="12.75" customHeight="1" x14ac:dyDescent="0.2">
      <c r="A42" s="236" t="s">
        <v>301</v>
      </c>
      <c r="B42" s="248" t="s">
        <v>20</v>
      </c>
      <c r="C42" s="137">
        <v>67</v>
      </c>
      <c r="D42" s="137">
        <v>32</v>
      </c>
      <c r="E42" s="137">
        <v>166</v>
      </c>
      <c r="F42" s="137">
        <v>0</v>
      </c>
      <c r="G42" s="137">
        <v>8</v>
      </c>
      <c r="H42" s="137">
        <v>0</v>
      </c>
      <c r="I42" s="137">
        <v>0</v>
      </c>
      <c r="J42" s="137">
        <v>0</v>
      </c>
      <c r="K42" s="137">
        <v>0</v>
      </c>
      <c r="L42" s="249">
        <v>0</v>
      </c>
      <c r="M42" s="250">
        <v>0</v>
      </c>
      <c r="N42" s="137">
        <v>0</v>
      </c>
      <c r="O42" s="137">
        <v>79</v>
      </c>
      <c r="P42" s="137">
        <v>12</v>
      </c>
      <c r="Q42" s="137">
        <v>0</v>
      </c>
      <c r="R42" s="137">
        <v>0</v>
      </c>
      <c r="S42" s="137">
        <v>214</v>
      </c>
      <c r="T42" s="137">
        <v>0</v>
      </c>
      <c r="U42" s="137">
        <v>108</v>
      </c>
      <c r="V42" s="137">
        <v>0</v>
      </c>
      <c r="W42" s="137">
        <v>0</v>
      </c>
      <c r="X42" s="137">
        <v>62</v>
      </c>
      <c r="Y42" s="137">
        <v>4</v>
      </c>
      <c r="Z42" s="137">
        <v>0</v>
      </c>
      <c r="AA42" s="137">
        <v>1</v>
      </c>
      <c r="AB42" s="137">
        <v>0</v>
      </c>
      <c r="AC42" s="137">
        <v>0</v>
      </c>
      <c r="AD42" s="137">
        <v>37</v>
      </c>
      <c r="AE42" s="137">
        <v>0</v>
      </c>
      <c r="AF42" s="137">
        <v>6</v>
      </c>
      <c r="AG42" s="137">
        <v>2</v>
      </c>
      <c r="AH42" s="249">
        <v>0</v>
      </c>
      <c r="AI42" s="250">
        <v>0</v>
      </c>
      <c r="AJ42" s="137">
        <v>2</v>
      </c>
      <c r="AK42" s="137">
        <v>1</v>
      </c>
      <c r="AL42" s="137">
        <v>13</v>
      </c>
      <c r="AM42" s="137">
        <v>0</v>
      </c>
      <c r="AN42" s="137">
        <v>0</v>
      </c>
      <c r="AO42" s="137">
        <v>0</v>
      </c>
      <c r="AP42" s="137">
        <v>1</v>
      </c>
      <c r="AQ42" s="137">
        <v>0</v>
      </c>
      <c r="AR42" s="137">
        <v>63</v>
      </c>
      <c r="AS42" s="137">
        <v>260</v>
      </c>
      <c r="AT42" s="137">
        <v>0</v>
      </c>
      <c r="AU42" s="137">
        <v>0</v>
      </c>
      <c r="AV42" s="137">
        <v>0</v>
      </c>
      <c r="AW42" s="137">
        <v>0</v>
      </c>
      <c r="AX42" s="137">
        <v>0</v>
      </c>
      <c r="AY42" s="137">
        <v>0</v>
      </c>
      <c r="AZ42" s="137">
        <v>0</v>
      </c>
      <c r="BA42" s="137">
        <v>0</v>
      </c>
      <c r="BB42" s="137">
        <v>0</v>
      </c>
      <c r="BC42" s="137">
        <v>0</v>
      </c>
      <c r="BD42" s="249">
        <v>0</v>
      </c>
      <c r="BE42" s="250">
        <v>0</v>
      </c>
      <c r="BF42" s="137">
        <v>0</v>
      </c>
      <c r="BG42" s="137">
        <v>0</v>
      </c>
      <c r="BH42" s="137">
        <v>0</v>
      </c>
      <c r="BI42" s="137">
        <v>6</v>
      </c>
      <c r="BJ42" s="137">
        <v>0</v>
      </c>
      <c r="BK42" s="137">
        <v>0</v>
      </c>
      <c r="BL42" s="137">
        <v>0</v>
      </c>
      <c r="BM42" s="137">
        <v>0</v>
      </c>
      <c r="BN42" s="251">
        <v>1144</v>
      </c>
      <c r="BO42" s="250">
        <v>0</v>
      </c>
      <c r="BP42" s="137">
        <v>176</v>
      </c>
      <c r="BQ42" s="137">
        <v>0</v>
      </c>
      <c r="BR42" s="137">
        <v>0</v>
      </c>
      <c r="BS42" s="137">
        <v>0</v>
      </c>
      <c r="BT42" s="137">
        <v>0</v>
      </c>
      <c r="BU42" s="137">
        <v>0</v>
      </c>
      <c r="BV42" s="251">
        <v>176</v>
      </c>
      <c r="BW42" s="249">
        <v>1320</v>
      </c>
      <c r="BX42" s="250">
        <v>0</v>
      </c>
      <c r="BY42" s="137">
        <v>1324</v>
      </c>
      <c r="BZ42" s="137">
        <v>135</v>
      </c>
      <c r="CA42" s="137">
        <v>0</v>
      </c>
      <c r="CB42" s="137">
        <v>103</v>
      </c>
      <c r="CC42" s="137">
        <v>65</v>
      </c>
      <c r="CD42" s="137">
        <v>0</v>
      </c>
      <c r="CE42" s="137">
        <v>415</v>
      </c>
      <c r="CF42" s="251">
        <v>2042</v>
      </c>
      <c r="CG42" s="251">
        <v>2218</v>
      </c>
      <c r="CH42" s="251">
        <v>3362</v>
      </c>
      <c r="CI42" s="137">
        <v>0</v>
      </c>
      <c r="CJ42" s="137">
        <v>-654</v>
      </c>
      <c r="CK42" s="137">
        <v>-110</v>
      </c>
      <c r="CL42" s="137">
        <v>0</v>
      </c>
      <c r="CM42" s="137">
        <v>0</v>
      </c>
      <c r="CN42" s="137">
        <v>-23</v>
      </c>
      <c r="CO42" s="137">
        <v>0</v>
      </c>
      <c r="CP42" s="137">
        <v>0</v>
      </c>
      <c r="CQ42" s="251">
        <v>-787</v>
      </c>
      <c r="CR42" s="251">
        <v>1431</v>
      </c>
      <c r="CS42" s="251">
        <v>2575</v>
      </c>
    </row>
    <row r="43" spans="1:97" s="217" customFormat="1" ht="12.75" customHeight="1" x14ac:dyDescent="0.2">
      <c r="A43" s="236" t="s">
        <v>303</v>
      </c>
      <c r="B43" s="248" t="s">
        <v>21</v>
      </c>
      <c r="C43" s="137">
        <v>0</v>
      </c>
      <c r="D43" s="137">
        <v>0</v>
      </c>
      <c r="E43" s="137">
        <v>0</v>
      </c>
      <c r="F43" s="137">
        <v>0</v>
      </c>
      <c r="G43" s="137">
        <v>0</v>
      </c>
      <c r="H43" s="137">
        <v>0</v>
      </c>
      <c r="I43" s="137">
        <v>0</v>
      </c>
      <c r="J43" s="137">
        <v>0</v>
      </c>
      <c r="K43" s="137">
        <v>0</v>
      </c>
      <c r="L43" s="249">
        <v>0</v>
      </c>
      <c r="M43" s="250">
        <v>0</v>
      </c>
      <c r="N43" s="137">
        <v>0</v>
      </c>
      <c r="O43" s="137">
        <v>0</v>
      </c>
      <c r="P43" s="137">
        <v>0</v>
      </c>
      <c r="Q43" s="137">
        <v>0</v>
      </c>
      <c r="R43" s="137">
        <v>0</v>
      </c>
      <c r="S43" s="137">
        <v>0</v>
      </c>
      <c r="T43" s="137">
        <v>0</v>
      </c>
      <c r="U43" s="137">
        <v>0</v>
      </c>
      <c r="V43" s="137">
        <v>0</v>
      </c>
      <c r="W43" s="137">
        <v>0</v>
      </c>
      <c r="X43" s="137">
        <v>0</v>
      </c>
      <c r="Y43" s="137">
        <v>0</v>
      </c>
      <c r="Z43" s="137">
        <v>0</v>
      </c>
      <c r="AA43" s="137">
        <v>0</v>
      </c>
      <c r="AB43" s="137">
        <v>0</v>
      </c>
      <c r="AC43" s="137">
        <v>0</v>
      </c>
      <c r="AD43" s="137">
        <v>0</v>
      </c>
      <c r="AE43" s="137">
        <v>0</v>
      </c>
      <c r="AF43" s="137">
        <v>0</v>
      </c>
      <c r="AG43" s="137">
        <v>0</v>
      </c>
      <c r="AH43" s="249">
        <v>0</v>
      </c>
      <c r="AI43" s="250">
        <v>0</v>
      </c>
      <c r="AJ43" s="137">
        <v>0</v>
      </c>
      <c r="AK43" s="137">
        <v>0</v>
      </c>
      <c r="AL43" s="137">
        <v>0</v>
      </c>
      <c r="AM43" s="137">
        <v>0</v>
      </c>
      <c r="AN43" s="137">
        <v>0</v>
      </c>
      <c r="AO43" s="137">
        <v>0</v>
      </c>
      <c r="AP43" s="137">
        <v>0</v>
      </c>
      <c r="AQ43" s="137">
        <v>0</v>
      </c>
      <c r="AR43" s="137">
        <v>0</v>
      </c>
      <c r="AS43" s="137">
        <v>0</v>
      </c>
      <c r="AT43" s="137">
        <v>0</v>
      </c>
      <c r="AU43" s="137">
        <v>0</v>
      </c>
      <c r="AV43" s="137">
        <v>0</v>
      </c>
      <c r="AW43" s="137">
        <v>0</v>
      </c>
      <c r="AX43" s="137">
        <v>0</v>
      </c>
      <c r="AY43" s="137">
        <v>0</v>
      </c>
      <c r="AZ43" s="137">
        <v>0</v>
      </c>
      <c r="BA43" s="137">
        <v>0</v>
      </c>
      <c r="BB43" s="137">
        <v>0</v>
      </c>
      <c r="BC43" s="137">
        <v>0</v>
      </c>
      <c r="BD43" s="249">
        <v>0</v>
      </c>
      <c r="BE43" s="250">
        <v>0</v>
      </c>
      <c r="BF43" s="137">
        <v>0</v>
      </c>
      <c r="BG43" s="137">
        <v>0</v>
      </c>
      <c r="BH43" s="137">
        <v>0</v>
      </c>
      <c r="BI43" s="137">
        <v>0</v>
      </c>
      <c r="BJ43" s="137">
        <v>0</v>
      </c>
      <c r="BK43" s="137">
        <v>0</v>
      </c>
      <c r="BL43" s="137">
        <v>0</v>
      </c>
      <c r="BM43" s="137">
        <v>0</v>
      </c>
      <c r="BN43" s="251">
        <v>0</v>
      </c>
      <c r="BO43" s="250">
        <v>0</v>
      </c>
      <c r="BP43" s="137">
        <v>0</v>
      </c>
      <c r="BQ43" s="137">
        <v>0</v>
      </c>
      <c r="BR43" s="137">
        <v>6548</v>
      </c>
      <c r="BS43" s="137">
        <v>48639</v>
      </c>
      <c r="BT43" s="137">
        <v>0</v>
      </c>
      <c r="BU43" s="137">
        <v>0</v>
      </c>
      <c r="BV43" s="251">
        <v>55187</v>
      </c>
      <c r="BW43" s="249">
        <v>55187</v>
      </c>
      <c r="BX43" s="250">
        <v>0</v>
      </c>
      <c r="BY43" s="137">
        <v>0</v>
      </c>
      <c r="BZ43" s="137">
        <v>0</v>
      </c>
      <c r="CA43" s="137">
        <v>0</v>
      </c>
      <c r="CB43" s="137">
        <v>0</v>
      </c>
      <c r="CC43" s="137">
        <v>0</v>
      </c>
      <c r="CD43" s="137">
        <v>0</v>
      </c>
      <c r="CE43" s="137">
        <v>0</v>
      </c>
      <c r="CF43" s="251">
        <v>0</v>
      </c>
      <c r="CG43" s="251">
        <v>55187</v>
      </c>
      <c r="CH43" s="251">
        <v>55187</v>
      </c>
      <c r="CI43" s="137">
        <v>0</v>
      </c>
      <c r="CJ43" s="137">
        <v>0</v>
      </c>
      <c r="CK43" s="137">
        <v>0</v>
      </c>
      <c r="CL43" s="137">
        <v>0</v>
      </c>
      <c r="CM43" s="137">
        <v>0</v>
      </c>
      <c r="CN43" s="137">
        <v>0</v>
      </c>
      <c r="CO43" s="137">
        <v>0</v>
      </c>
      <c r="CP43" s="137">
        <v>0</v>
      </c>
      <c r="CQ43" s="251">
        <v>0</v>
      </c>
      <c r="CR43" s="251">
        <v>55187</v>
      </c>
      <c r="CS43" s="251">
        <v>55187</v>
      </c>
    </row>
    <row r="44" spans="1:97" s="217" customFormat="1" ht="12.75" customHeight="1" x14ac:dyDescent="0.2">
      <c r="A44" s="236" t="s">
        <v>305</v>
      </c>
      <c r="B44" s="248" t="s">
        <v>22</v>
      </c>
      <c r="C44" s="137">
        <v>327</v>
      </c>
      <c r="D44" s="137">
        <v>345</v>
      </c>
      <c r="E44" s="137">
        <v>223</v>
      </c>
      <c r="F44" s="137">
        <v>31</v>
      </c>
      <c r="G44" s="137">
        <v>37</v>
      </c>
      <c r="H44" s="137">
        <v>3</v>
      </c>
      <c r="I44" s="137">
        <v>33</v>
      </c>
      <c r="J44" s="137">
        <v>0</v>
      </c>
      <c r="K44" s="137">
        <v>136</v>
      </c>
      <c r="L44" s="249">
        <v>3</v>
      </c>
      <c r="M44" s="250">
        <v>12</v>
      </c>
      <c r="N44" s="137">
        <v>76</v>
      </c>
      <c r="O44" s="137">
        <v>8</v>
      </c>
      <c r="P44" s="137">
        <v>2</v>
      </c>
      <c r="Q44" s="137">
        <v>1</v>
      </c>
      <c r="R44" s="137">
        <v>5</v>
      </c>
      <c r="S44" s="137">
        <v>17</v>
      </c>
      <c r="T44" s="137">
        <v>5</v>
      </c>
      <c r="U44" s="137">
        <v>37</v>
      </c>
      <c r="V44" s="137">
        <v>5</v>
      </c>
      <c r="W44" s="137">
        <v>10</v>
      </c>
      <c r="X44" s="137">
        <v>3</v>
      </c>
      <c r="Y44" s="137">
        <v>20</v>
      </c>
      <c r="Z44" s="137">
        <v>14</v>
      </c>
      <c r="AA44" s="137">
        <v>1</v>
      </c>
      <c r="AB44" s="137">
        <v>0</v>
      </c>
      <c r="AC44" s="137">
        <v>0</v>
      </c>
      <c r="AD44" s="137">
        <v>68</v>
      </c>
      <c r="AE44" s="137">
        <v>0</v>
      </c>
      <c r="AF44" s="137">
        <v>3</v>
      </c>
      <c r="AG44" s="137">
        <v>1</v>
      </c>
      <c r="AH44" s="249">
        <v>49</v>
      </c>
      <c r="AI44" s="250">
        <v>27</v>
      </c>
      <c r="AJ44" s="137">
        <v>126</v>
      </c>
      <c r="AK44" s="137">
        <v>1</v>
      </c>
      <c r="AL44" s="137">
        <v>7</v>
      </c>
      <c r="AM44" s="137">
        <v>1</v>
      </c>
      <c r="AN44" s="137">
        <v>65</v>
      </c>
      <c r="AO44" s="137">
        <v>12</v>
      </c>
      <c r="AP44" s="137">
        <v>73</v>
      </c>
      <c r="AQ44" s="137">
        <v>11</v>
      </c>
      <c r="AR44" s="137">
        <v>322</v>
      </c>
      <c r="AS44" s="137">
        <v>194</v>
      </c>
      <c r="AT44" s="137">
        <v>963</v>
      </c>
      <c r="AU44" s="137">
        <v>1482</v>
      </c>
      <c r="AV44" s="137">
        <v>245</v>
      </c>
      <c r="AW44" s="137">
        <v>4236</v>
      </c>
      <c r="AX44" s="137">
        <v>765</v>
      </c>
      <c r="AY44" s="137">
        <v>14</v>
      </c>
      <c r="AZ44" s="137">
        <v>341</v>
      </c>
      <c r="BA44" s="137">
        <v>28</v>
      </c>
      <c r="BB44" s="137">
        <v>971</v>
      </c>
      <c r="BC44" s="137">
        <v>648</v>
      </c>
      <c r="BD44" s="249">
        <v>658</v>
      </c>
      <c r="BE44" s="250">
        <v>56</v>
      </c>
      <c r="BF44" s="137">
        <v>57</v>
      </c>
      <c r="BG44" s="137">
        <v>337</v>
      </c>
      <c r="BH44" s="137">
        <v>46</v>
      </c>
      <c r="BI44" s="137">
        <v>125</v>
      </c>
      <c r="BJ44" s="137">
        <v>105</v>
      </c>
      <c r="BK44" s="137">
        <v>117</v>
      </c>
      <c r="BL44" s="137">
        <v>0</v>
      </c>
      <c r="BM44" s="137">
        <v>7</v>
      </c>
      <c r="BN44" s="251">
        <v>13515</v>
      </c>
      <c r="BO44" s="250">
        <v>0</v>
      </c>
      <c r="BP44" s="137">
        <v>0</v>
      </c>
      <c r="BQ44" s="137">
        <v>0</v>
      </c>
      <c r="BR44" s="137">
        <v>0</v>
      </c>
      <c r="BS44" s="137">
        <v>0</v>
      </c>
      <c r="BT44" s="137">
        <v>0</v>
      </c>
      <c r="BU44" s="137">
        <v>0</v>
      </c>
      <c r="BV44" s="251">
        <v>0</v>
      </c>
      <c r="BW44" s="249">
        <v>13515</v>
      </c>
      <c r="BX44" s="250">
        <v>0</v>
      </c>
      <c r="BY44" s="137">
        <v>0</v>
      </c>
      <c r="BZ44" s="137">
        <v>0</v>
      </c>
      <c r="CA44" s="137">
        <v>0</v>
      </c>
      <c r="CB44" s="137">
        <v>0</v>
      </c>
      <c r="CC44" s="137">
        <v>0</v>
      </c>
      <c r="CD44" s="137">
        <v>0</v>
      </c>
      <c r="CE44" s="137">
        <v>0</v>
      </c>
      <c r="CF44" s="251">
        <v>0</v>
      </c>
      <c r="CG44" s="251">
        <v>0</v>
      </c>
      <c r="CH44" s="251">
        <v>13515</v>
      </c>
      <c r="CI44" s="137">
        <v>0</v>
      </c>
      <c r="CJ44" s="137">
        <v>0</v>
      </c>
      <c r="CK44" s="137">
        <v>0</v>
      </c>
      <c r="CL44" s="137">
        <v>0</v>
      </c>
      <c r="CM44" s="137">
        <v>0</v>
      </c>
      <c r="CN44" s="137">
        <v>0</v>
      </c>
      <c r="CO44" s="137">
        <v>0</v>
      </c>
      <c r="CP44" s="137">
        <v>0</v>
      </c>
      <c r="CQ44" s="251">
        <v>0</v>
      </c>
      <c r="CR44" s="251">
        <v>0</v>
      </c>
      <c r="CS44" s="251">
        <v>13515</v>
      </c>
    </row>
    <row r="45" spans="1:97" s="217" customFormat="1" ht="12.75" customHeight="1" x14ac:dyDescent="0.2">
      <c r="A45" s="259" t="s">
        <v>306</v>
      </c>
      <c r="B45" s="260" t="s">
        <v>393</v>
      </c>
      <c r="C45" s="261">
        <v>0</v>
      </c>
      <c r="D45" s="261">
        <v>0</v>
      </c>
      <c r="E45" s="261">
        <v>0</v>
      </c>
      <c r="F45" s="261">
        <v>0</v>
      </c>
      <c r="G45" s="261">
        <v>0</v>
      </c>
      <c r="H45" s="261">
        <v>0</v>
      </c>
      <c r="I45" s="261">
        <v>0</v>
      </c>
      <c r="J45" s="261">
        <v>0</v>
      </c>
      <c r="K45" s="261">
        <v>0</v>
      </c>
      <c r="L45" s="262">
        <v>0</v>
      </c>
      <c r="M45" s="263">
        <v>0</v>
      </c>
      <c r="N45" s="261">
        <v>0</v>
      </c>
      <c r="O45" s="261">
        <v>0</v>
      </c>
      <c r="P45" s="261">
        <v>0</v>
      </c>
      <c r="Q45" s="261">
        <v>0</v>
      </c>
      <c r="R45" s="261">
        <v>0</v>
      </c>
      <c r="S45" s="261">
        <v>0</v>
      </c>
      <c r="T45" s="261">
        <v>0</v>
      </c>
      <c r="U45" s="261">
        <v>0</v>
      </c>
      <c r="V45" s="261">
        <v>0</v>
      </c>
      <c r="W45" s="261">
        <v>0</v>
      </c>
      <c r="X45" s="261">
        <v>0</v>
      </c>
      <c r="Y45" s="261">
        <v>0</v>
      </c>
      <c r="Z45" s="261">
        <v>0</v>
      </c>
      <c r="AA45" s="261">
        <v>0</v>
      </c>
      <c r="AB45" s="261">
        <v>0</v>
      </c>
      <c r="AC45" s="261">
        <v>0</v>
      </c>
      <c r="AD45" s="261">
        <v>0</v>
      </c>
      <c r="AE45" s="261">
        <v>0</v>
      </c>
      <c r="AF45" s="261">
        <v>0</v>
      </c>
      <c r="AG45" s="261">
        <v>0</v>
      </c>
      <c r="AH45" s="262">
        <v>0</v>
      </c>
      <c r="AI45" s="263">
        <v>0</v>
      </c>
      <c r="AJ45" s="261">
        <v>0</v>
      </c>
      <c r="AK45" s="261">
        <v>0</v>
      </c>
      <c r="AL45" s="261">
        <v>0</v>
      </c>
      <c r="AM45" s="261">
        <v>0</v>
      </c>
      <c r="AN45" s="261">
        <v>0</v>
      </c>
      <c r="AO45" s="261">
        <v>0</v>
      </c>
      <c r="AP45" s="261">
        <v>0</v>
      </c>
      <c r="AQ45" s="261">
        <v>0</v>
      </c>
      <c r="AR45" s="261">
        <v>0</v>
      </c>
      <c r="AS45" s="261">
        <v>0</v>
      </c>
      <c r="AT45" s="261">
        <v>0</v>
      </c>
      <c r="AU45" s="261">
        <v>0</v>
      </c>
      <c r="AV45" s="261">
        <v>0</v>
      </c>
      <c r="AW45" s="261">
        <v>0</v>
      </c>
      <c r="AX45" s="261">
        <v>0</v>
      </c>
      <c r="AY45" s="261">
        <v>0</v>
      </c>
      <c r="AZ45" s="261">
        <v>0</v>
      </c>
      <c r="BA45" s="261">
        <v>0</v>
      </c>
      <c r="BB45" s="261">
        <v>0</v>
      </c>
      <c r="BC45" s="261">
        <v>0</v>
      </c>
      <c r="BD45" s="262">
        <v>0</v>
      </c>
      <c r="BE45" s="263">
        <v>0</v>
      </c>
      <c r="BF45" s="261">
        <v>0</v>
      </c>
      <c r="BG45" s="261">
        <v>0</v>
      </c>
      <c r="BH45" s="261">
        <v>0</v>
      </c>
      <c r="BI45" s="261">
        <v>0</v>
      </c>
      <c r="BJ45" s="261">
        <v>0</v>
      </c>
      <c r="BK45" s="261">
        <v>0</v>
      </c>
      <c r="BL45" s="261">
        <v>0</v>
      </c>
      <c r="BM45" s="261">
        <v>0</v>
      </c>
      <c r="BN45" s="264">
        <v>0</v>
      </c>
      <c r="BO45" s="263">
        <v>0</v>
      </c>
      <c r="BP45" s="261">
        <v>0</v>
      </c>
      <c r="BQ45" s="261">
        <v>0</v>
      </c>
      <c r="BR45" s="261">
        <v>83686</v>
      </c>
      <c r="BS45" s="261">
        <v>63</v>
      </c>
      <c r="BT45" s="261">
        <v>0</v>
      </c>
      <c r="BU45" s="261">
        <v>0</v>
      </c>
      <c r="BV45" s="264">
        <v>83749</v>
      </c>
      <c r="BW45" s="262">
        <v>83749</v>
      </c>
      <c r="BX45" s="263">
        <v>0</v>
      </c>
      <c r="BY45" s="261">
        <v>0</v>
      </c>
      <c r="BZ45" s="261">
        <v>0</v>
      </c>
      <c r="CA45" s="261">
        <v>0</v>
      </c>
      <c r="CB45" s="261">
        <v>0</v>
      </c>
      <c r="CC45" s="261">
        <v>0</v>
      </c>
      <c r="CD45" s="261">
        <v>0</v>
      </c>
      <c r="CE45" s="261">
        <v>0</v>
      </c>
      <c r="CF45" s="264">
        <v>0</v>
      </c>
      <c r="CG45" s="264">
        <v>83749</v>
      </c>
      <c r="CH45" s="264">
        <v>83749</v>
      </c>
      <c r="CI45" s="261">
        <v>0</v>
      </c>
      <c r="CJ45" s="261">
        <v>0</v>
      </c>
      <c r="CK45" s="261">
        <v>0</v>
      </c>
      <c r="CL45" s="261">
        <v>0</v>
      </c>
      <c r="CM45" s="261">
        <v>0</v>
      </c>
      <c r="CN45" s="261">
        <v>0</v>
      </c>
      <c r="CO45" s="261">
        <v>0</v>
      </c>
      <c r="CP45" s="261">
        <v>0</v>
      </c>
      <c r="CQ45" s="264">
        <v>0</v>
      </c>
      <c r="CR45" s="264">
        <v>83749</v>
      </c>
      <c r="CS45" s="264">
        <v>83749</v>
      </c>
    </row>
    <row r="46" spans="1:97" s="217" customFormat="1" ht="12.75" customHeight="1" x14ac:dyDescent="0.2">
      <c r="A46" s="236" t="s">
        <v>307</v>
      </c>
      <c r="B46" s="248" t="s">
        <v>394</v>
      </c>
      <c r="C46" s="137">
        <v>0</v>
      </c>
      <c r="D46" s="137">
        <v>0</v>
      </c>
      <c r="E46" s="137">
        <v>0</v>
      </c>
      <c r="F46" s="137">
        <v>0</v>
      </c>
      <c r="G46" s="137">
        <v>0</v>
      </c>
      <c r="H46" s="137">
        <v>0</v>
      </c>
      <c r="I46" s="137">
        <v>0</v>
      </c>
      <c r="J46" s="137">
        <v>0</v>
      </c>
      <c r="K46" s="137">
        <v>0</v>
      </c>
      <c r="L46" s="249">
        <v>0</v>
      </c>
      <c r="M46" s="250">
        <v>0</v>
      </c>
      <c r="N46" s="137">
        <v>0</v>
      </c>
      <c r="O46" s="137">
        <v>0</v>
      </c>
      <c r="P46" s="137">
        <v>0</v>
      </c>
      <c r="Q46" s="137">
        <v>0</v>
      </c>
      <c r="R46" s="137">
        <v>0</v>
      </c>
      <c r="S46" s="137">
        <v>0</v>
      </c>
      <c r="T46" s="137">
        <v>0</v>
      </c>
      <c r="U46" s="137">
        <v>0</v>
      </c>
      <c r="V46" s="137">
        <v>0</v>
      </c>
      <c r="W46" s="137">
        <v>0</v>
      </c>
      <c r="X46" s="137">
        <v>0</v>
      </c>
      <c r="Y46" s="137">
        <v>0</v>
      </c>
      <c r="Z46" s="137">
        <v>0</v>
      </c>
      <c r="AA46" s="137">
        <v>0</v>
      </c>
      <c r="AB46" s="137">
        <v>0</v>
      </c>
      <c r="AC46" s="137">
        <v>0</v>
      </c>
      <c r="AD46" s="137">
        <v>0</v>
      </c>
      <c r="AE46" s="137">
        <v>0</v>
      </c>
      <c r="AF46" s="137">
        <v>0</v>
      </c>
      <c r="AG46" s="137">
        <v>0</v>
      </c>
      <c r="AH46" s="249">
        <v>0</v>
      </c>
      <c r="AI46" s="250">
        <v>0</v>
      </c>
      <c r="AJ46" s="137">
        <v>0</v>
      </c>
      <c r="AK46" s="137">
        <v>0</v>
      </c>
      <c r="AL46" s="137">
        <v>0</v>
      </c>
      <c r="AM46" s="137">
        <v>0</v>
      </c>
      <c r="AN46" s="137">
        <v>0</v>
      </c>
      <c r="AO46" s="137">
        <v>0</v>
      </c>
      <c r="AP46" s="137">
        <v>0</v>
      </c>
      <c r="AQ46" s="137">
        <v>0</v>
      </c>
      <c r="AR46" s="137">
        <v>0</v>
      </c>
      <c r="AS46" s="137">
        <v>0</v>
      </c>
      <c r="AT46" s="137">
        <v>0</v>
      </c>
      <c r="AU46" s="137">
        <v>0</v>
      </c>
      <c r="AV46" s="137">
        <v>0</v>
      </c>
      <c r="AW46" s="137">
        <v>0</v>
      </c>
      <c r="AX46" s="137">
        <v>0</v>
      </c>
      <c r="AY46" s="137">
        <v>0</v>
      </c>
      <c r="AZ46" s="137">
        <v>0</v>
      </c>
      <c r="BA46" s="137">
        <v>0</v>
      </c>
      <c r="BB46" s="137">
        <v>0</v>
      </c>
      <c r="BC46" s="137">
        <v>0</v>
      </c>
      <c r="BD46" s="249">
        <v>0</v>
      </c>
      <c r="BE46" s="250">
        <v>0</v>
      </c>
      <c r="BF46" s="137">
        <v>0</v>
      </c>
      <c r="BG46" s="137">
        <v>0</v>
      </c>
      <c r="BH46" s="137">
        <v>0</v>
      </c>
      <c r="BI46" s="137">
        <v>0</v>
      </c>
      <c r="BJ46" s="137">
        <v>0</v>
      </c>
      <c r="BK46" s="137">
        <v>0</v>
      </c>
      <c r="BL46" s="137">
        <v>0</v>
      </c>
      <c r="BM46" s="137">
        <v>0</v>
      </c>
      <c r="BN46" s="251">
        <v>0</v>
      </c>
      <c r="BO46" s="250">
        <v>0</v>
      </c>
      <c r="BP46" s="137">
        <v>0</v>
      </c>
      <c r="BQ46" s="137">
        <v>0</v>
      </c>
      <c r="BR46" s="137">
        <v>5594</v>
      </c>
      <c r="BS46" s="137">
        <v>11852</v>
      </c>
      <c r="BT46" s="137">
        <v>0</v>
      </c>
      <c r="BU46" s="137">
        <v>0</v>
      </c>
      <c r="BV46" s="251">
        <v>17446</v>
      </c>
      <c r="BW46" s="249">
        <v>17446</v>
      </c>
      <c r="BX46" s="250">
        <v>0</v>
      </c>
      <c r="BY46" s="137">
        <v>0</v>
      </c>
      <c r="BZ46" s="137">
        <v>0</v>
      </c>
      <c r="CA46" s="137">
        <v>0</v>
      </c>
      <c r="CB46" s="137">
        <v>0</v>
      </c>
      <c r="CC46" s="137">
        <v>0</v>
      </c>
      <c r="CD46" s="137">
        <v>0</v>
      </c>
      <c r="CE46" s="137">
        <v>0</v>
      </c>
      <c r="CF46" s="251">
        <v>0</v>
      </c>
      <c r="CG46" s="251">
        <v>17446</v>
      </c>
      <c r="CH46" s="251">
        <v>17446</v>
      </c>
      <c r="CI46" s="137">
        <v>0</v>
      </c>
      <c r="CJ46" s="137">
        <v>0</v>
      </c>
      <c r="CK46" s="137">
        <v>0</v>
      </c>
      <c r="CL46" s="137">
        <v>0</v>
      </c>
      <c r="CM46" s="137">
        <v>0</v>
      </c>
      <c r="CN46" s="137">
        <v>0</v>
      </c>
      <c r="CO46" s="137">
        <v>0</v>
      </c>
      <c r="CP46" s="137">
        <v>0</v>
      </c>
      <c r="CQ46" s="251">
        <v>0</v>
      </c>
      <c r="CR46" s="251">
        <v>17446</v>
      </c>
      <c r="CS46" s="251">
        <v>17446</v>
      </c>
    </row>
    <row r="47" spans="1:97" s="217" customFormat="1" ht="12.75" customHeight="1" x14ac:dyDescent="0.2">
      <c r="A47" s="236" t="s">
        <v>308</v>
      </c>
      <c r="B47" s="248" t="s">
        <v>23</v>
      </c>
      <c r="C47" s="137">
        <v>543</v>
      </c>
      <c r="D47" s="137">
        <v>269</v>
      </c>
      <c r="E47" s="137">
        <v>1673</v>
      </c>
      <c r="F47" s="137">
        <v>594</v>
      </c>
      <c r="G47" s="137">
        <v>72</v>
      </c>
      <c r="H47" s="137">
        <v>12</v>
      </c>
      <c r="I47" s="137">
        <v>134</v>
      </c>
      <c r="J47" s="137">
        <v>0</v>
      </c>
      <c r="K47" s="137">
        <v>500</v>
      </c>
      <c r="L47" s="249">
        <v>68</v>
      </c>
      <c r="M47" s="250">
        <v>82</v>
      </c>
      <c r="N47" s="137">
        <v>1116</v>
      </c>
      <c r="O47" s="137">
        <v>69</v>
      </c>
      <c r="P47" s="137">
        <v>67</v>
      </c>
      <c r="Q47" s="137">
        <v>2</v>
      </c>
      <c r="R47" s="137">
        <v>16</v>
      </c>
      <c r="S47" s="137">
        <v>200</v>
      </c>
      <c r="T47" s="137">
        <v>11</v>
      </c>
      <c r="U47" s="137">
        <v>617</v>
      </c>
      <c r="V47" s="137">
        <v>6</v>
      </c>
      <c r="W47" s="137">
        <v>50</v>
      </c>
      <c r="X47" s="137">
        <v>43</v>
      </c>
      <c r="Y47" s="137">
        <v>345</v>
      </c>
      <c r="Z47" s="137">
        <v>52</v>
      </c>
      <c r="AA47" s="137">
        <v>8</v>
      </c>
      <c r="AB47" s="137">
        <v>0</v>
      </c>
      <c r="AC47" s="137">
        <v>1</v>
      </c>
      <c r="AD47" s="137">
        <v>437</v>
      </c>
      <c r="AE47" s="137">
        <v>0</v>
      </c>
      <c r="AF47" s="137">
        <v>17</v>
      </c>
      <c r="AG47" s="137">
        <v>2</v>
      </c>
      <c r="AH47" s="249">
        <v>105</v>
      </c>
      <c r="AI47" s="250">
        <v>63</v>
      </c>
      <c r="AJ47" s="137">
        <v>440</v>
      </c>
      <c r="AK47" s="137">
        <v>8</v>
      </c>
      <c r="AL47" s="137">
        <v>25</v>
      </c>
      <c r="AM47" s="137">
        <v>81</v>
      </c>
      <c r="AN47" s="137">
        <v>244</v>
      </c>
      <c r="AO47" s="137">
        <v>16</v>
      </c>
      <c r="AP47" s="137">
        <v>244</v>
      </c>
      <c r="AQ47" s="137">
        <v>78</v>
      </c>
      <c r="AR47" s="137">
        <v>2029</v>
      </c>
      <c r="AS47" s="137">
        <v>116</v>
      </c>
      <c r="AT47" s="137">
        <v>1312</v>
      </c>
      <c r="AU47" s="137">
        <v>4258</v>
      </c>
      <c r="AV47" s="137">
        <v>154</v>
      </c>
      <c r="AW47" s="137">
        <v>725</v>
      </c>
      <c r="AX47" s="137">
        <v>1125</v>
      </c>
      <c r="AY47" s="137">
        <v>31</v>
      </c>
      <c r="AZ47" s="137">
        <v>492</v>
      </c>
      <c r="BA47" s="137">
        <v>27</v>
      </c>
      <c r="BB47" s="137">
        <v>1302</v>
      </c>
      <c r="BC47" s="137">
        <v>1756</v>
      </c>
      <c r="BD47" s="249">
        <v>1081</v>
      </c>
      <c r="BE47" s="250">
        <v>233</v>
      </c>
      <c r="BF47" s="137">
        <v>42</v>
      </c>
      <c r="BG47" s="137">
        <v>787</v>
      </c>
      <c r="BH47" s="137">
        <v>497</v>
      </c>
      <c r="BI47" s="137">
        <v>602</v>
      </c>
      <c r="BJ47" s="137">
        <v>499</v>
      </c>
      <c r="BK47" s="137">
        <v>705</v>
      </c>
      <c r="BL47" s="137">
        <v>0</v>
      </c>
      <c r="BM47" s="137">
        <v>165</v>
      </c>
      <c r="BN47" s="251">
        <v>26248</v>
      </c>
      <c r="BO47" s="250">
        <v>9</v>
      </c>
      <c r="BP47" s="137">
        <v>14022</v>
      </c>
      <c r="BQ47" s="137">
        <v>0</v>
      </c>
      <c r="BR47" s="137">
        <v>0</v>
      </c>
      <c r="BS47" s="137">
        <v>0</v>
      </c>
      <c r="BT47" s="137">
        <v>0</v>
      </c>
      <c r="BU47" s="137">
        <v>0</v>
      </c>
      <c r="BV47" s="251">
        <v>14031</v>
      </c>
      <c r="BW47" s="249">
        <v>40279</v>
      </c>
      <c r="BX47" s="250">
        <v>7</v>
      </c>
      <c r="BY47" s="137">
        <v>18</v>
      </c>
      <c r="BZ47" s="137">
        <v>145</v>
      </c>
      <c r="CA47" s="137">
        <v>0</v>
      </c>
      <c r="CB47" s="137">
        <v>10</v>
      </c>
      <c r="CC47" s="137">
        <v>48</v>
      </c>
      <c r="CD47" s="137">
        <v>0</v>
      </c>
      <c r="CE47" s="137">
        <v>70</v>
      </c>
      <c r="CF47" s="251">
        <v>298</v>
      </c>
      <c r="CG47" s="251">
        <v>14329</v>
      </c>
      <c r="CH47" s="251">
        <v>40577</v>
      </c>
      <c r="CI47" s="137">
        <v>0</v>
      </c>
      <c r="CJ47" s="137">
        <v>-64</v>
      </c>
      <c r="CK47" s="137">
        <v>-20115</v>
      </c>
      <c r="CL47" s="137">
        <v>-4110</v>
      </c>
      <c r="CM47" s="137">
        <v>-29</v>
      </c>
      <c r="CN47" s="137">
        <v>-41</v>
      </c>
      <c r="CO47" s="137">
        <v>0</v>
      </c>
      <c r="CP47" s="137">
        <v>-43</v>
      </c>
      <c r="CQ47" s="251">
        <v>-24402</v>
      </c>
      <c r="CR47" s="251">
        <v>-10073</v>
      </c>
      <c r="CS47" s="251">
        <v>16175</v>
      </c>
    </row>
    <row r="48" spans="1:97" s="217" customFormat="1" ht="12.75" customHeight="1" x14ac:dyDescent="0.2">
      <c r="A48" s="236" t="s">
        <v>309</v>
      </c>
      <c r="B48" s="248" t="s">
        <v>24</v>
      </c>
      <c r="C48" s="137">
        <v>0</v>
      </c>
      <c r="D48" s="137">
        <v>0</v>
      </c>
      <c r="E48" s="137">
        <v>0</v>
      </c>
      <c r="F48" s="137">
        <v>6</v>
      </c>
      <c r="G48" s="137">
        <v>0</v>
      </c>
      <c r="H48" s="137">
        <v>0</v>
      </c>
      <c r="I48" s="137">
        <v>0</v>
      </c>
      <c r="J48" s="137">
        <v>0</v>
      </c>
      <c r="K48" s="137">
        <v>21</v>
      </c>
      <c r="L48" s="249">
        <v>1</v>
      </c>
      <c r="M48" s="250">
        <v>2</v>
      </c>
      <c r="N48" s="137">
        <v>158</v>
      </c>
      <c r="O48" s="137">
        <v>10</v>
      </c>
      <c r="P48" s="137">
        <v>6</v>
      </c>
      <c r="Q48" s="137">
        <v>0</v>
      </c>
      <c r="R48" s="137">
        <v>1</v>
      </c>
      <c r="S48" s="137">
        <v>1</v>
      </c>
      <c r="T48" s="137">
        <v>0</v>
      </c>
      <c r="U48" s="137">
        <v>23</v>
      </c>
      <c r="V48" s="137">
        <v>1</v>
      </c>
      <c r="W48" s="137">
        <v>2</v>
      </c>
      <c r="X48" s="137">
        <v>6</v>
      </c>
      <c r="Y48" s="137">
        <v>5</v>
      </c>
      <c r="Z48" s="137">
        <v>5</v>
      </c>
      <c r="AA48" s="137">
        <v>0</v>
      </c>
      <c r="AB48" s="137">
        <v>0</v>
      </c>
      <c r="AC48" s="137">
        <v>0</v>
      </c>
      <c r="AD48" s="137">
        <v>4</v>
      </c>
      <c r="AE48" s="137">
        <v>0</v>
      </c>
      <c r="AF48" s="137">
        <v>2</v>
      </c>
      <c r="AG48" s="137">
        <v>0</v>
      </c>
      <c r="AH48" s="249">
        <v>15</v>
      </c>
      <c r="AI48" s="250">
        <v>7</v>
      </c>
      <c r="AJ48" s="137">
        <v>45</v>
      </c>
      <c r="AK48" s="137">
        <v>2</v>
      </c>
      <c r="AL48" s="137">
        <v>6</v>
      </c>
      <c r="AM48" s="137">
        <v>5</v>
      </c>
      <c r="AN48" s="137">
        <v>25</v>
      </c>
      <c r="AO48" s="137">
        <v>7</v>
      </c>
      <c r="AP48" s="137">
        <v>25</v>
      </c>
      <c r="AQ48" s="137">
        <v>5</v>
      </c>
      <c r="AR48" s="137">
        <v>8</v>
      </c>
      <c r="AS48" s="137">
        <v>54</v>
      </c>
      <c r="AT48" s="137">
        <v>29</v>
      </c>
      <c r="AU48" s="137">
        <v>769</v>
      </c>
      <c r="AV48" s="137">
        <v>48</v>
      </c>
      <c r="AW48" s="137">
        <v>59</v>
      </c>
      <c r="AX48" s="137">
        <v>52</v>
      </c>
      <c r="AY48" s="137">
        <v>3</v>
      </c>
      <c r="AZ48" s="137">
        <v>38</v>
      </c>
      <c r="BA48" s="137">
        <v>3</v>
      </c>
      <c r="BB48" s="137">
        <v>129</v>
      </c>
      <c r="BC48" s="137">
        <v>229</v>
      </c>
      <c r="BD48" s="249">
        <v>209</v>
      </c>
      <c r="BE48" s="250">
        <v>65</v>
      </c>
      <c r="BF48" s="137">
        <v>12</v>
      </c>
      <c r="BG48" s="137">
        <v>135</v>
      </c>
      <c r="BH48" s="137">
        <v>149</v>
      </c>
      <c r="BI48" s="137">
        <v>381</v>
      </c>
      <c r="BJ48" s="137">
        <v>18</v>
      </c>
      <c r="BK48" s="137">
        <v>94</v>
      </c>
      <c r="BL48" s="137">
        <v>0</v>
      </c>
      <c r="BM48" s="137">
        <v>3</v>
      </c>
      <c r="BN48" s="251">
        <v>2883</v>
      </c>
      <c r="BO48" s="250">
        <v>2</v>
      </c>
      <c r="BP48" s="137">
        <v>1971</v>
      </c>
      <c r="BQ48" s="137">
        <v>0</v>
      </c>
      <c r="BR48" s="137">
        <v>0</v>
      </c>
      <c r="BS48" s="137">
        <v>0</v>
      </c>
      <c r="BT48" s="137">
        <v>0</v>
      </c>
      <c r="BU48" s="137">
        <v>0</v>
      </c>
      <c r="BV48" s="251">
        <v>1973</v>
      </c>
      <c r="BW48" s="249">
        <v>4856</v>
      </c>
      <c r="BX48" s="250">
        <v>0</v>
      </c>
      <c r="BY48" s="137">
        <v>0</v>
      </c>
      <c r="BZ48" s="137">
        <v>0</v>
      </c>
      <c r="CA48" s="137">
        <v>0</v>
      </c>
      <c r="CB48" s="137">
        <v>0</v>
      </c>
      <c r="CC48" s="137">
        <v>0</v>
      </c>
      <c r="CD48" s="137">
        <v>0</v>
      </c>
      <c r="CE48" s="137">
        <v>0</v>
      </c>
      <c r="CF48" s="251">
        <v>0</v>
      </c>
      <c r="CG48" s="251">
        <v>1973</v>
      </c>
      <c r="CH48" s="251">
        <v>4856</v>
      </c>
      <c r="CI48" s="137">
        <v>0</v>
      </c>
      <c r="CJ48" s="137">
        <v>0</v>
      </c>
      <c r="CK48" s="137">
        <v>0</v>
      </c>
      <c r="CL48" s="137">
        <v>0</v>
      </c>
      <c r="CM48" s="137">
        <v>0</v>
      </c>
      <c r="CN48" s="137">
        <v>0</v>
      </c>
      <c r="CO48" s="137">
        <v>0</v>
      </c>
      <c r="CP48" s="137">
        <v>0</v>
      </c>
      <c r="CQ48" s="251">
        <v>0</v>
      </c>
      <c r="CR48" s="251">
        <v>1973</v>
      </c>
      <c r="CS48" s="251">
        <v>4856</v>
      </c>
    </row>
    <row r="49" spans="1:97" s="217" customFormat="1" ht="12.75" customHeight="1" x14ac:dyDescent="0.2">
      <c r="A49" s="236" t="s">
        <v>310</v>
      </c>
      <c r="B49" s="248" t="s">
        <v>315</v>
      </c>
      <c r="C49" s="137">
        <v>55</v>
      </c>
      <c r="D49" s="137">
        <v>9</v>
      </c>
      <c r="E49" s="137">
        <v>555</v>
      </c>
      <c r="F49" s="137">
        <v>67</v>
      </c>
      <c r="G49" s="137">
        <v>5</v>
      </c>
      <c r="H49" s="137">
        <v>2</v>
      </c>
      <c r="I49" s="137">
        <v>21</v>
      </c>
      <c r="J49" s="137">
        <v>0</v>
      </c>
      <c r="K49" s="137">
        <v>308</v>
      </c>
      <c r="L49" s="249">
        <v>21</v>
      </c>
      <c r="M49" s="250">
        <v>16</v>
      </c>
      <c r="N49" s="137">
        <v>363</v>
      </c>
      <c r="O49" s="137">
        <v>30</v>
      </c>
      <c r="P49" s="137">
        <v>6</v>
      </c>
      <c r="Q49" s="137">
        <v>0</v>
      </c>
      <c r="R49" s="137">
        <v>1</v>
      </c>
      <c r="S49" s="137">
        <v>18</v>
      </c>
      <c r="T49" s="137">
        <v>1</v>
      </c>
      <c r="U49" s="137">
        <v>21</v>
      </c>
      <c r="V49" s="137">
        <v>2</v>
      </c>
      <c r="W49" s="137">
        <v>4</v>
      </c>
      <c r="X49" s="137">
        <v>14</v>
      </c>
      <c r="Y49" s="137">
        <v>35</v>
      </c>
      <c r="Z49" s="137">
        <v>23</v>
      </c>
      <c r="AA49" s="137">
        <v>0</v>
      </c>
      <c r="AB49" s="137">
        <v>0</v>
      </c>
      <c r="AC49" s="137">
        <v>0</v>
      </c>
      <c r="AD49" s="137">
        <v>49</v>
      </c>
      <c r="AE49" s="137">
        <v>0</v>
      </c>
      <c r="AF49" s="137">
        <v>1</v>
      </c>
      <c r="AG49" s="137">
        <v>0</v>
      </c>
      <c r="AH49" s="249">
        <v>10</v>
      </c>
      <c r="AI49" s="250">
        <v>8</v>
      </c>
      <c r="AJ49" s="137">
        <v>36</v>
      </c>
      <c r="AK49" s="137">
        <v>1</v>
      </c>
      <c r="AL49" s="137">
        <v>2</v>
      </c>
      <c r="AM49" s="137">
        <v>12</v>
      </c>
      <c r="AN49" s="137">
        <v>75</v>
      </c>
      <c r="AO49" s="137">
        <v>27</v>
      </c>
      <c r="AP49" s="137">
        <v>256</v>
      </c>
      <c r="AQ49" s="137">
        <v>95</v>
      </c>
      <c r="AR49" s="137">
        <v>448</v>
      </c>
      <c r="AS49" s="137">
        <v>23</v>
      </c>
      <c r="AT49" s="137">
        <v>1301</v>
      </c>
      <c r="AU49" s="137">
        <v>1643</v>
      </c>
      <c r="AV49" s="137">
        <v>229</v>
      </c>
      <c r="AW49" s="137">
        <v>83</v>
      </c>
      <c r="AX49" s="137">
        <v>678</v>
      </c>
      <c r="AY49" s="137">
        <v>10</v>
      </c>
      <c r="AZ49" s="137">
        <v>507</v>
      </c>
      <c r="BA49" s="137">
        <v>13</v>
      </c>
      <c r="BB49" s="137">
        <v>2836</v>
      </c>
      <c r="BC49" s="137">
        <v>1569</v>
      </c>
      <c r="BD49" s="249">
        <v>1204</v>
      </c>
      <c r="BE49" s="250">
        <v>353</v>
      </c>
      <c r="BF49" s="137">
        <v>64</v>
      </c>
      <c r="BG49" s="137">
        <v>271</v>
      </c>
      <c r="BH49" s="137">
        <v>850</v>
      </c>
      <c r="BI49" s="137">
        <v>1174</v>
      </c>
      <c r="BJ49" s="137">
        <v>318</v>
      </c>
      <c r="BK49" s="137">
        <v>774</v>
      </c>
      <c r="BL49" s="137">
        <v>0</v>
      </c>
      <c r="BM49" s="137">
        <v>146</v>
      </c>
      <c r="BN49" s="251">
        <v>16643</v>
      </c>
      <c r="BO49" s="250">
        <v>6</v>
      </c>
      <c r="BP49" s="137">
        <v>8099</v>
      </c>
      <c r="BQ49" s="137">
        <v>2995</v>
      </c>
      <c r="BR49" s="137">
        <v>0</v>
      </c>
      <c r="BS49" s="137">
        <v>0</v>
      </c>
      <c r="BT49" s="137">
        <v>0</v>
      </c>
      <c r="BU49" s="137">
        <v>0</v>
      </c>
      <c r="BV49" s="251">
        <v>11100</v>
      </c>
      <c r="BW49" s="249">
        <v>27743</v>
      </c>
      <c r="BX49" s="250">
        <v>2</v>
      </c>
      <c r="BY49" s="137">
        <v>3</v>
      </c>
      <c r="BZ49" s="137">
        <v>0</v>
      </c>
      <c r="CA49" s="137">
        <v>0</v>
      </c>
      <c r="CB49" s="137">
        <v>0</v>
      </c>
      <c r="CC49" s="137">
        <v>0</v>
      </c>
      <c r="CD49" s="137">
        <v>0</v>
      </c>
      <c r="CE49" s="137">
        <v>0</v>
      </c>
      <c r="CF49" s="251">
        <v>5</v>
      </c>
      <c r="CG49" s="251">
        <v>11105</v>
      </c>
      <c r="CH49" s="251">
        <v>27748</v>
      </c>
      <c r="CI49" s="137">
        <v>0</v>
      </c>
      <c r="CJ49" s="137">
        <v>-31</v>
      </c>
      <c r="CK49" s="137">
        <v>0</v>
      </c>
      <c r="CL49" s="137">
        <v>0</v>
      </c>
      <c r="CM49" s="137">
        <v>0</v>
      </c>
      <c r="CN49" s="137">
        <v>0</v>
      </c>
      <c r="CO49" s="137">
        <v>0</v>
      </c>
      <c r="CP49" s="137">
        <v>0</v>
      </c>
      <c r="CQ49" s="251">
        <v>-31</v>
      </c>
      <c r="CR49" s="251">
        <v>11074</v>
      </c>
      <c r="CS49" s="251">
        <v>27717</v>
      </c>
    </row>
    <row r="50" spans="1:97" s="217" customFormat="1" ht="12.75" customHeight="1" x14ac:dyDescent="0.2">
      <c r="A50" s="236" t="s">
        <v>311</v>
      </c>
      <c r="B50" s="248" t="s">
        <v>25</v>
      </c>
      <c r="C50" s="137">
        <v>6850</v>
      </c>
      <c r="D50" s="137">
        <v>1893</v>
      </c>
      <c r="E50" s="137">
        <v>4325</v>
      </c>
      <c r="F50" s="137">
        <v>941</v>
      </c>
      <c r="G50" s="137">
        <v>248</v>
      </c>
      <c r="H50" s="137">
        <v>344</v>
      </c>
      <c r="I50" s="137">
        <v>172</v>
      </c>
      <c r="J50" s="137">
        <v>0</v>
      </c>
      <c r="K50" s="137">
        <v>4227</v>
      </c>
      <c r="L50" s="249">
        <v>886</v>
      </c>
      <c r="M50" s="250">
        <v>611</v>
      </c>
      <c r="N50" s="137">
        <v>7346</v>
      </c>
      <c r="O50" s="137">
        <v>358</v>
      </c>
      <c r="P50" s="137">
        <v>545</v>
      </c>
      <c r="Q50" s="137">
        <v>8</v>
      </c>
      <c r="R50" s="137">
        <v>103</v>
      </c>
      <c r="S50" s="137">
        <v>1032</v>
      </c>
      <c r="T50" s="137">
        <v>104</v>
      </c>
      <c r="U50" s="137">
        <v>480</v>
      </c>
      <c r="V50" s="137">
        <v>93</v>
      </c>
      <c r="W50" s="137">
        <v>337</v>
      </c>
      <c r="X50" s="137">
        <v>86</v>
      </c>
      <c r="Y50" s="137">
        <v>105</v>
      </c>
      <c r="Z50" s="137">
        <v>294</v>
      </c>
      <c r="AA50" s="137">
        <v>9</v>
      </c>
      <c r="AB50" s="137">
        <v>0</v>
      </c>
      <c r="AC50" s="137">
        <v>12</v>
      </c>
      <c r="AD50" s="137">
        <v>347</v>
      </c>
      <c r="AE50" s="137">
        <v>0</v>
      </c>
      <c r="AF50" s="137">
        <v>11</v>
      </c>
      <c r="AG50" s="137">
        <v>7</v>
      </c>
      <c r="AH50" s="249">
        <v>583</v>
      </c>
      <c r="AI50" s="250">
        <v>356</v>
      </c>
      <c r="AJ50" s="137">
        <v>1530</v>
      </c>
      <c r="AK50" s="137">
        <v>47</v>
      </c>
      <c r="AL50" s="137">
        <v>120</v>
      </c>
      <c r="AM50" s="137">
        <v>16</v>
      </c>
      <c r="AN50" s="137">
        <v>5036</v>
      </c>
      <c r="AO50" s="137">
        <v>1309</v>
      </c>
      <c r="AP50" s="137">
        <v>4330</v>
      </c>
      <c r="AQ50" s="137">
        <v>835</v>
      </c>
      <c r="AR50" s="137">
        <v>149</v>
      </c>
      <c r="AS50" s="137">
        <v>86</v>
      </c>
      <c r="AT50" s="137">
        <v>626</v>
      </c>
      <c r="AU50" s="137">
        <v>5542</v>
      </c>
      <c r="AV50" s="137">
        <v>382</v>
      </c>
      <c r="AW50" s="137">
        <v>235</v>
      </c>
      <c r="AX50" s="137">
        <v>1397</v>
      </c>
      <c r="AY50" s="137">
        <v>40</v>
      </c>
      <c r="AZ50" s="137">
        <v>261</v>
      </c>
      <c r="BA50" s="137">
        <v>267</v>
      </c>
      <c r="BB50" s="137">
        <v>2303</v>
      </c>
      <c r="BC50" s="137">
        <v>1260</v>
      </c>
      <c r="BD50" s="249">
        <v>7810</v>
      </c>
      <c r="BE50" s="250">
        <v>530</v>
      </c>
      <c r="BF50" s="137">
        <v>899</v>
      </c>
      <c r="BG50" s="137">
        <v>4128</v>
      </c>
      <c r="BH50" s="137">
        <v>1311</v>
      </c>
      <c r="BI50" s="137">
        <v>4837</v>
      </c>
      <c r="BJ50" s="137">
        <v>475</v>
      </c>
      <c r="BK50" s="137">
        <v>1025</v>
      </c>
      <c r="BL50" s="137">
        <v>669</v>
      </c>
      <c r="BM50" s="137">
        <v>213</v>
      </c>
      <c r="BN50" s="251">
        <v>80381</v>
      </c>
      <c r="BO50" s="250">
        <v>3317</v>
      </c>
      <c r="BP50" s="137">
        <v>143458</v>
      </c>
      <c r="BQ50" s="137">
        <v>29</v>
      </c>
      <c r="BR50" s="137">
        <v>1729</v>
      </c>
      <c r="BS50" s="137">
        <v>9504</v>
      </c>
      <c r="BT50" s="137">
        <v>842</v>
      </c>
      <c r="BU50" s="137">
        <v>0</v>
      </c>
      <c r="BV50" s="251">
        <v>158879</v>
      </c>
      <c r="BW50" s="249">
        <v>239260</v>
      </c>
      <c r="BX50" s="250">
        <v>98</v>
      </c>
      <c r="BY50" s="137">
        <v>57857</v>
      </c>
      <c r="BZ50" s="137">
        <v>14614</v>
      </c>
      <c r="CA50" s="137">
        <v>934</v>
      </c>
      <c r="CB50" s="137">
        <v>1502</v>
      </c>
      <c r="CC50" s="137">
        <v>5599</v>
      </c>
      <c r="CD50" s="137">
        <v>0</v>
      </c>
      <c r="CE50" s="137">
        <v>5821</v>
      </c>
      <c r="CF50" s="251">
        <v>86425</v>
      </c>
      <c r="CG50" s="251">
        <v>245304</v>
      </c>
      <c r="CH50" s="251">
        <v>325685</v>
      </c>
      <c r="CI50" s="137">
        <v>-358</v>
      </c>
      <c r="CJ50" s="137">
        <v>-60528</v>
      </c>
      <c r="CK50" s="137">
        <v>-20887</v>
      </c>
      <c r="CL50" s="137">
        <v>-130</v>
      </c>
      <c r="CM50" s="137">
        <v>-983</v>
      </c>
      <c r="CN50" s="137">
        <v>-525</v>
      </c>
      <c r="CO50" s="137">
        <v>0</v>
      </c>
      <c r="CP50" s="137">
        <v>-4664</v>
      </c>
      <c r="CQ50" s="251">
        <v>-88075</v>
      </c>
      <c r="CR50" s="251">
        <v>157229</v>
      </c>
      <c r="CS50" s="251">
        <v>237610</v>
      </c>
    </row>
    <row r="51" spans="1:97" s="217" customFormat="1" ht="12.75" customHeight="1" x14ac:dyDescent="0.2">
      <c r="A51" s="253" t="s">
        <v>312</v>
      </c>
      <c r="B51" s="254" t="s">
        <v>26</v>
      </c>
      <c r="C51" s="255">
        <v>532</v>
      </c>
      <c r="D51" s="255">
        <v>184</v>
      </c>
      <c r="E51" s="255">
        <v>797</v>
      </c>
      <c r="F51" s="255">
        <v>110</v>
      </c>
      <c r="G51" s="255">
        <v>87</v>
      </c>
      <c r="H51" s="255">
        <v>41</v>
      </c>
      <c r="I51" s="255">
        <v>164</v>
      </c>
      <c r="J51" s="255">
        <v>0</v>
      </c>
      <c r="K51" s="255">
        <v>279</v>
      </c>
      <c r="L51" s="256">
        <v>17</v>
      </c>
      <c r="M51" s="257">
        <v>21</v>
      </c>
      <c r="N51" s="255">
        <v>376</v>
      </c>
      <c r="O51" s="255">
        <v>54</v>
      </c>
      <c r="P51" s="255">
        <v>21</v>
      </c>
      <c r="Q51" s="255">
        <v>1</v>
      </c>
      <c r="R51" s="255">
        <v>15</v>
      </c>
      <c r="S51" s="255">
        <v>95</v>
      </c>
      <c r="T51" s="255">
        <v>15</v>
      </c>
      <c r="U51" s="255">
        <v>43</v>
      </c>
      <c r="V51" s="255">
        <v>7</v>
      </c>
      <c r="W51" s="255">
        <v>32</v>
      </c>
      <c r="X51" s="255">
        <v>14</v>
      </c>
      <c r="Y51" s="255">
        <v>26</v>
      </c>
      <c r="Z51" s="255">
        <v>62</v>
      </c>
      <c r="AA51" s="255">
        <v>4</v>
      </c>
      <c r="AB51" s="255">
        <v>0</v>
      </c>
      <c r="AC51" s="255">
        <v>1</v>
      </c>
      <c r="AD51" s="255">
        <v>86</v>
      </c>
      <c r="AE51" s="255">
        <v>0</v>
      </c>
      <c r="AF51" s="255">
        <v>2</v>
      </c>
      <c r="AG51" s="255">
        <v>1</v>
      </c>
      <c r="AH51" s="256">
        <v>95</v>
      </c>
      <c r="AI51" s="257">
        <v>44</v>
      </c>
      <c r="AJ51" s="255">
        <v>143</v>
      </c>
      <c r="AK51" s="255">
        <v>4</v>
      </c>
      <c r="AL51" s="255">
        <v>13</v>
      </c>
      <c r="AM51" s="255">
        <v>4</v>
      </c>
      <c r="AN51" s="255">
        <v>657</v>
      </c>
      <c r="AO51" s="255">
        <v>99</v>
      </c>
      <c r="AP51" s="255">
        <v>1570</v>
      </c>
      <c r="AQ51" s="255">
        <v>274</v>
      </c>
      <c r="AR51" s="255">
        <v>372</v>
      </c>
      <c r="AS51" s="255">
        <v>33</v>
      </c>
      <c r="AT51" s="255">
        <v>133</v>
      </c>
      <c r="AU51" s="255">
        <v>3462</v>
      </c>
      <c r="AV51" s="255">
        <v>2423</v>
      </c>
      <c r="AW51" s="255">
        <v>7175</v>
      </c>
      <c r="AX51" s="255">
        <v>1567</v>
      </c>
      <c r="AY51" s="255">
        <v>8</v>
      </c>
      <c r="AZ51" s="255">
        <v>262</v>
      </c>
      <c r="BA51" s="255">
        <v>27</v>
      </c>
      <c r="BB51" s="255">
        <v>7572</v>
      </c>
      <c r="BC51" s="255">
        <v>74</v>
      </c>
      <c r="BD51" s="256">
        <v>808</v>
      </c>
      <c r="BE51" s="257">
        <v>147</v>
      </c>
      <c r="BF51" s="255">
        <v>910</v>
      </c>
      <c r="BG51" s="255">
        <v>1523</v>
      </c>
      <c r="BH51" s="255">
        <v>222</v>
      </c>
      <c r="BI51" s="255">
        <v>203</v>
      </c>
      <c r="BJ51" s="255">
        <v>131</v>
      </c>
      <c r="BK51" s="255">
        <v>99</v>
      </c>
      <c r="BL51" s="255">
        <v>0</v>
      </c>
      <c r="BM51" s="255">
        <v>78</v>
      </c>
      <c r="BN51" s="258">
        <v>33219</v>
      </c>
      <c r="BO51" s="257">
        <v>1</v>
      </c>
      <c r="BP51" s="255">
        <v>34573</v>
      </c>
      <c r="BQ51" s="255">
        <v>0</v>
      </c>
      <c r="BR51" s="255">
        <v>0</v>
      </c>
      <c r="BS51" s="255">
        <v>0</v>
      </c>
      <c r="BT51" s="255">
        <v>0</v>
      </c>
      <c r="BU51" s="255">
        <v>0</v>
      </c>
      <c r="BV51" s="258">
        <v>34574</v>
      </c>
      <c r="BW51" s="256">
        <v>67793</v>
      </c>
      <c r="BX51" s="257">
        <v>260</v>
      </c>
      <c r="BY51" s="255">
        <v>419</v>
      </c>
      <c r="BZ51" s="255">
        <v>17</v>
      </c>
      <c r="CA51" s="255">
        <v>4</v>
      </c>
      <c r="CB51" s="255">
        <v>7</v>
      </c>
      <c r="CC51" s="255">
        <v>25</v>
      </c>
      <c r="CD51" s="255">
        <v>0</v>
      </c>
      <c r="CE51" s="255">
        <v>14</v>
      </c>
      <c r="CF51" s="258">
        <v>746</v>
      </c>
      <c r="CG51" s="258">
        <v>35320</v>
      </c>
      <c r="CH51" s="258">
        <v>68539</v>
      </c>
      <c r="CI51" s="255">
        <v>-456</v>
      </c>
      <c r="CJ51" s="255">
        <v>-11846</v>
      </c>
      <c r="CK51" s="255">
        <v>-2782</v>
      </c>
      <c r="CL51" s="255">
        <v>-12</v>
      </c>
      <c r="CM51" s="255">
        <v>-13</v>
      </c>
      <c r="CN51" s="255">
        <v>-6</v>
      </c>
      <c r="CO51" s="255">
        <v>0</v>
      </c>
      <c r="CP51" s="255">
        <v>-40</v>
      </c>
      <c r="CQ51" s="258">
        <v>-15155</v>
      </c>
      <c r="CR51" s="258">
        <v>20165</v>
      </c>
      <c r="CS51" s="258">
        <v>53384</v>
      </c>
    </row>
    <row r="52" spans="1:97" s="217" customFormat="1" ht="12.75" customHeight="1" x14ac:dyDescent="0.2">
      <c r="A52" s="236" t="s">
        <v>313</v>
      </c>
      <c r="B52" s="248" t="s">
        <v>319</v>
      </c>
      <c r="C52" s="137">
        <v>13</v>
      </c>
      <c r="D52" s="137">
        <v>30</v>
      </c>
      <c r="E52" s="137">
        <v>5</v>
      </c>
      <c r="F52" s="137">
        <v>248</v>
      </c>
      <c r="G52" s="137">
        <v>10</v>
      </c>
      <c r="H52" s="137">
        <v>3</v>
      </c>
      <c r="I52" s="137">
        <v>25</v>
      </c>
      <c r="J52" s="137">
        <v>0</v>
      </c>
      <c r="K52" s="137">
        <v>209</v>
      </c>
      <c r="L52" s="249">
        <v>12</v>
      </c>
      <c r="M52" s="250">
        <v>19</v>
      </c>
      <c r="N52" s="137">
        <v>303</v>
      </c>
      <c r="O52" s="137">
        <v>23</v>
      </c>
      <c r="P52" s="137">
        <v>6</v>
      </c>
      <c r="Q52" s="137">
        <v>0</v>
      </c>
      <c r="R52" s="137">
        <v>4</v>
      </c>
      <c r="S52" s="137">
        <v>20</v>
      </c>
      <c r="T52" s="137">
        <v>7</v>
      </c>
      <c r="U52" s="137">
        <v>16</v>
      </c>
      <c r="V52" s="137">
        <v>2</v>
      </c>
      <c r="W52" s="137">
        <v>21</v>
      </c>
      <c r="X52" s="137">
        <v>3</v>
      </c>
      <c r="Y52" s="137">
        <v>14</v>
      </c>
      <c r="Z52" s="137">
        <v>23</v>
      </c>
      <c r="AA52" s="137">
        <v>0</v>
      </c>
      <c r="AB52" s="137">
        <v>0</v>
      </c>
      <c r="AC52" s="137">
        <v>0</v>
      </c>
      <c r="AD52" s="137">
        <v>44</v>
      </c>
      <c r="AE52" s="137">
        <v>0</v>
      </c>
      <c r="AF52" s="137">
        <v>1</v>
      </c>
      <c r="AG52" s="137">
        <v>0</v>
      </c>
      <c r="AH52" s="249">
        <v>48</v>
      </c>
      <c r="AI52" s="250">
        <v>22</v>
      </c>
      <c r="AJ52" s="137">
        <v>75</v>
      </c>
      <c r="AK52" s="137">
        <v>1</v>
      </c>
      <c r="AL52" s="137">
        <v>4</v>
      </c>
      <c r="AM52" s="137">
        <v>1</v>
      </c>
      <c r="AN52" s="137">
        <v>384</v>
      </c>
      <c r="AO52" s="137">
        <v>36</v>
      </c>
      <c r="AP52" s="137">
        <v>147</v>
      </c>
      <c r="AQ52" s="137">
        <v>37</v>
      </c>
      <c r="AR52" s="137">
        <v>136</v>
      </c>
      <c r="AS52" s="137">
        <v>50</v>
      </c>
      <c r="AT52" s="137">
        <v>50</v>
      </c>
      <c r="AU52" s="137">
        <v>9004</v>
      </c>
      <c r="AV52" s="137">
        <v>1068</v>
      </c>
      <c r="AW52" s="137">
        <v>2535</v>
      </c>
      <c r="AX52" s="137">
        <v>3057</v>
      </c>
      <c r="AY52" s="137">
        <v>78</v>
      </c>
      <c r="AZ52" s="137">
        <v>448</v>
      </c>
      <c r="BA52" s="137">
        <v>309</v>
      </c>
      <c r="BB52" s="137">
        <v>498</v>
      </c>
      <c r="BC52" s="137">
        <v>241</v>
      </c>
      <c r="BD52" s="249">
        <v>2794</v>
      </c>
      <c r="BE52" s="250">
        <v>214</v>
      </c>
      <c r="BF52" s="137">
        <v>377</v>
      </c>
      <c r="BG52" s="137">
        <v>1435</v>
      </c>
      <c r="BH52" s="137">
        <v>248</v>
      </c>
      <c r="BI52" s="137">
        <v>529</v>
      </c>
      <c r="BJ52" s="137">
        <v>151</v>
      </c>
      <c r="BK52" s="137">
        <v>883</v>
      </c>
      <c r="BL52" s="137">
        <v>0</v>
      </c>
      <c r="BM52" s="137">
        <v>559</v>
      </c>
      <c r="BN52" s="251">
        <v>26480</v>
      </c>
      <c r="BO52" s="250">
        <v>0</v>
      </c>
      <c r="BP52" s="137">
        <v>146907</v>
      </c>
      <c r="BQ52" s="137">
        <v>126</v>
      </c>
      <c r="BR52" s="137">
        <v>0</v>
      </c>
      <c r="BS52" s="137">
        <v>0</v>
      </c>
      <c r="BT52" s="137">
        <v>0</v>
      </c>
      <c r="BU52" s="137">
        <v>0</v>
      </c>
      <c r="BV52" s="251">
        <v>147033</v>
      </c>
      <c r="BW52" s="249">
        <v>173513</v>
      </c>
      <c r="BX52" s="250">
        <v>0</v>
      </c>
      <c r="BY52" s="137">
        <v>939</v>
      </c>
      <c r="BZ52" s="137">
        <v>30700</v>
      </c>
      <c r="CA52" s="137">
        <v>3552</v>
      </c>
      <c r="CB52" s="137">
        <v>7658</v>
      </c>
      <c r="CC52" s="137">
        <v>4529</v>
      </c>
      <c r="CD52" s="137">
        <v>0</v>
      </c>
      <c r="CE52" s="137">
        <v>10034</v>
      </c>
      <c r="CF52" s="251">
        <v>57412</v>
      </c>
      <c r="CG52" s="251">
        <v>204445</v>
      </c>
      <c r="CH52" s="251">
        <v>230925</v>
      </c>
      <c r="CI52" s="137">
        <v>0</v>
      </c>
      <c r="CJ52" s="137">
        <v>-2801</v>
      </c>
      <c r="CK52" s="137">
        <v>-79393</v>
      </c>
      <c r="CL52" s="137">
        <v>-6954</v>
      </c>
      <c r="CM52" s="137">
        <v>-6026</v>
      </c>
      <c r="CN52" s="137">
        <v>-10166</v>
      </c>
      <c r="CO52" s="137">
        <v>0</v>
      </c>
      <c r="CP52" s="137">
        <v>-22988</v>
      </c>
      <c r="CQ52" s="251">
        <v>-128328</v>
      </c>
      <c r="CR52" s="251">
        <v>76117</v>
      </c>
      <c r="CS52" s="251">
        <v>102597</v>
      </c>
    </row>
    <row r="53" spans="1:97" s="217" customFormat="1" ht="12.75" customHeight="1" x14ac:dyDescent="0.2">
      <c r="A53" s="236" t="s">
        <v>314</v>
      </c>
      <c r="B53" s="248" t="s">
        <v>321</v>
      </c>
      <c r="C53" s="137">
        <v>1680</v>
      </c>
      <c r="D53" s="137">
        <v>666</v>
      </c>
      <c r="E53" s="137">
        <v>5365</v>
      </c>
      <c r="F53" s="137">
        <v>247</v>
      </c>
      <c r="G53" s="137">
        <v>349</v>
      </c>
      <c r="H53" s="137">
        <v>116</v>
      </c>
      <c r="I53" s="137">
        <v>168</v>
      </c>
      <c r="J53" s="137">
        <v>0</v>
      </c>
      <c r="K53" s="137">
        <v>1885</v>
      </c>
      <c r="L53" s="249">
        <v>268</v>
      </c>
      <c r="M53" s="250">
        <v>1280</v>
      </c>
      <c r="N53" s="137">
        <v>2681</v>
      </c>
      <c r="O53" s="137">
        <v>163</v>
      </c>
      <c r="P53" s="137">
        <v>438</v>
      </c>
      <c r="Q53" s="137">
        <v>2</v>
      </c>
      <c r="R53" s="137">
        <v>19</v>
      </c>
      <c r="S53" s="137">
        <v>679</v>
      </c>
      <c r="T53" s="137">
        <v>36</v>
      </c>
      <c r="U53" s="137">
        <v>225</v>
      </c>
      <c r="V53" s="137">
        <v>45</v>
      </c>
      <c r="W53" s="137">
        <v>102</v>
      </c>
      <c r="X53" s="137">
        <v>54</v>
      </c>
      <c r="Y53" s="137">
        <v>207</v>
      </c>
      <c r="Z53" s="137">
        <v>153</v>
      </c>
      <c r="AA53" s="137">
        <v>36</v>
      </c>
      <c r="AB53" s="137">
        <v>0</v>
      </c>
      <c r="AC53" s="137">
        <v>3</v>
      </c>
      <c r="AD53" s="137">
        <v>591</v>
      </c>
      <c r="AE53" s="137">
        <v>0</v>
      </c>
      <c r="AF53" s="137">
        <v>6</v>
      </c>
      <c r="AG53" s="137">
        <v>3</v>
      </c>
      <c r="AH53" s="249">
        <v>242</v>
      </c>
      <c r="AI53" s="250">
        <v>123</v>
      </c>
      <c r="AJ53" s="137">
        <v>545</v>
      </c>
      <c r="AK53" s="137">
        <v>15</v>
      </c>
      <c r="AL53" s="137">
        <v>33</v>
      </c>
      <c r="AM53" s="137">
        <v>1199</v>
      </c>
      <c r="AN53" s="137">
        <v>1967</v>
      </c>
      <c r="AO53" s="137">
        <v>473</v>
      </c>
      <c r="AP53" s="137">
        <v>3205</v>
      </c>
      <c r="AQ53" s="137">
        <v>762</v>
      </c>
      <c r="AR53" s="137">
        <v>236</v>
      </c>
      <c r="AS53" s="137">
        <v>193</v>
      </c>
      <c r="AT53" s="137">
        <v>650</v>
      </c>
      <c r="AU53" s="137">
        <v>5132</v>
      </c>
      <c r="AV53" s="137">
        <v>1171</v>
      </c>
      <c r="AW53" s="137">
        <v>113</v>
      </c>
      <c r="AX53" s="137">
        <v>17329</v>
      </c>
      <c r="AY53" s="137">
        <v>467</v>
      </c>
      <c r="AZ53" s="137">
        <v>502</v>
      </c>
      <c r="BA53" s="137">
        <v>243</v>
      </c>
      <c r="BB53" s="137">
        <v>4241</v>
      </c>
      <c r="BC53" s="137">
        <v>1651</v>
      </c>
      <c r="BD53" s="249">
        <v>1836</v>
      </c>
      <c r="BE53" s="250">
        <v>159</v>
      </c>
      <c r="BF53" s="137">
        <v>497</v>
      </c>
      <c r="BG53" s="137">
        <v>1976</v>
      </c>
      <c r="BH53" s="137">
        <v>560</v>
      </c>
      <c r="BI53" s="137">
        <v>1065</v>
      </c>
      <c r="BJ53" s="137">
        <v>240</v>
      </c>
      <c r="BK53" s="137">
        <v>546</v>
      </c>
      <c r="BL53" s="137">
        <v>160</v>
      </c>
      <c r="BM53" s="137">
        <v>1132</v>
      </c>
      <c r="BN53" s="251">
        <v>66130</v>
      </c>
      <c r="BO53" s="250">
        <v>830</v>
      </c>
      <c r="BP53" s="137">
        <v>33257</v>
      </c>
      <c r="BQ53" s="137">
        <v>-515</v>
      </c>
      <c r="BR53" s="137">
        <v>151</v>
      </c>
      <c r="BS53" s="137">
        <v>982</v>
      </c>
      <c r="BT53" s="137">
        <v>160</v>
      </c>
      <c r="BU53" s="137">
        <v>0</v>
      </c>
      <c r="BV53" s="251">
        <v>34865</v>
      </c>
      <c r="BW53" s="249">
        <v>100995</v>
      </c>
      <c r="BX53" s="250">
        <v>3523</v>
      </c>
      <c r="BY53" s="137">
        <v>40013</v>
      </c>
      <c r="BZ53" s="137">
        <v>7697</v>
      </c>
      <c r="CA53" s="137">
        <v>206</v>
      </c>
      <c r="CB53" s="137">
        <v>754</v>
      </c>
      <c r="CC53" s="137">
        <v>1838</v>
      </c>
      <c r="CD53" s="137">
        <v>0</v>
      </c>
      <c r="CE53" s="137">
        <v>2215</v>
      </c>
      <c r="CF53" s="251">
        <v>56246</v>
      </c>
      <c r="CG53" s="251">
        <v>91111</v>
      </c>
      <c r="CH53" s="251">
        <v>157241</v>
      </c>
      <c r="CI53" s="137">
        <v>-2579</v>
      </c>
      <c r="CJ53" s="137">
        <v>-20524</v>
      </c>
      <c r="CK53" s="137">
        <v>-6666</v>
      </c>
      <c r="CL53" s="137">
        <v>-126</v>
      </c>
      <c r="CM53" s="137">
        <v>-360</v>
      </c>
      <c r="CN53" s="137">
        <v>-334</v>
      </c>
      <c r="CO53" s="137">
        <v>0</v>
      </c>
      <c r="CP53" s="137">
        <v>-2491</v>
      </c>
      <c r="CQ53" s="251">
        <v>-33080</v>
      </c>
      <c r="CR53" s="251">
        <v>58031</v>
      </c>
      <c r="CS53" s="251">
        <v>124161</v>
      </c>
    </row>
    <row r="54" spans="1:97" s="217" customFormat="1" ht="12.75" customHeight="1" x14ac:dyDescent="0.2">
      <c r="A54" s="236" t="s">
        <v>316</v>
      </c>
      <c r="B54" s="248" t="s">
        <v>395</v>
      </c>
      <c r="C54" s="137">
        <v>9</v>
      </c>
      <c r="D54" s="137">
        <v>4</v>
      </c>
      <c r="E54" s="137">
        <v>13</v>
      </c>
      <c r="F54" s="137">
        <v>4</v>
      </c>
      <c r="G54" s="137">
        <v>4</v>
      </c>
      <c r="H54" s="137">
        <v>2</v>
      </c>
      <c r="I54" s="137">
        <v>3</v>
      </c>
      <c r="J54" s="137">
        <v>0</v>
      </c>
      <c r="K54" s="137">
        <v>14</v>
      </c>
      <c r="L54" s="249">
        <v>0</v>
      </c>
      <c r="M54" s="250">
        <v>0</v>
      </c>
      <c r="N54" s="137">
        <v>17</v>
      </c>
      <c r="O54" s="137">
        <v>2</v>
      </c>
      <c r="P54" s="137">
        <v>0</v>
      </c>
      <c r="Q54" s="137">
        <v>0</v>
      </c>
      <c r="R54" s="137">
        <v>1</v>
      </c>
      <c r="S54" s="137">
        <v>2</v>
      </c>
      <c r="T54" s="137">
        <v>1</v>
      </c>
      <c r="U54" s="137">
        <v>1</v>
      </c>
      <c r="V54" s="137">
        <v>0</v>
      </c>
      <c r="W54" s="137">
        <v>1</v>
      </c>
      <c r="X54" s="137">
        <v>1</v>
      </c>
      <c r="Y54" s="137">
        <v>1</v>
      </c>
      <c r="Z54" s="137">
        <v>3</v>
      </c>
      <c r="AA54" s="137">
        <v>0</v>
      </c>
      <c r="AB54" s="137">
        <v>0</v>
      </c>
      <c r="AC54" s="137">
        <v>0</v>
      </c>
      <c r="AD54" s="137">
        <v>2</v>
      </c>
      <c r="AE54" s="137">
        <v>0</v>
      </c>
      <c r="AF54" s="137">
        <v>0</v>
      </c>
      <c r="AG54" s="137">
        <v>0</v>
      </c>
      <c r="AH54" s="249">
        <v>6</v>
      </c>
      <c r="AI54" s="250">
        <v>2</v>
      </c>
      <c r="AJ54" s="137">
        <v>4</v>
      </c>
      <c r="AK54" s="137">
        <v>0</v>
      </c>
      <c r="AL54" s="137">
        <v>0</v>
      </c>
      <c r="AM54" s="137">
        <v>2</v>
      </c>
      <c r="AN54" s="137">
        <v>19</v>
      </c>
      <c r="AO54" s="137">
        <v>18</v>
      </c>
      <c r="AP54" s="137">
        <v>48</v>
      </c>
      <c r="AQ54" s="137">
        <v>10</v>
      </c>
      <c r="AR54" s="137">
        <v>43</v>
      </c>
      <c r="AS54" s="137">
        <v>18</v>
      </c>
      <c r="AT54" s="137">
        <v>36</v>
      </c>
      <c r="AU54" s="137">
        <v>428</v>
      </c>
      <c r="AV54" s="137">
        <v>530</v>
      </c>
      <c r="AW54" s="137">
        <v>29</v>
      </c>
      <c r="AX54" s="137">
        <v>85</v>
      </c>
      <c r="AY54" s="137">
        <v>0</v>
      </c>
      <c r="AZ54" s="137">
        <v>377</v>
      </c>
      <c r="BA54" s="137">
        <v>21</v>
      </c>
      <c r="BB54" s="137">
        <v>1003</v>
      </c>
      <c r="BC54" s="137">
        <v>158</v>
      </c>
      <c r="BD54" s="249">
        <v>200</v>
      </c>
      <c r="BE54" s="250">
        <v>16</v>
      </c>
      <c r="BF54" s="137">
        <v>86</v>
      </c>
      <c r="BG54" s="137">
        <v>137</v>
      </c>
      <c r="BH54" s="137">
        <v>17</v>
      </c>
      <c r="BI54" s="137">
        <v>69</v>
      </c>
      <c r="BJ54" s="137">
        <v>17</v>
      </c>
      <c r="BK54" s="137">
        <v>48</v>
      </c>
      <c r="BL54" s="137">
        <v>0</v>
      </c>
      <c r="BM54" s="137">
        <v>6</v>
      </c>
      <c r="BN54" s="251">
        <v>3518</v>
      </c>
      <c r="BO54" s="250">
        <v>23</v>
      </c>
      <c r="BP54" s="137">
        <v>886</v>
      </c>
      <c r="BQ54" s="137">
        <v>0</v>
      </c>
      <c r="BR54" s="137">
        <v>0</v>
      </c>
      <c r="BS54" s="137">
        <v>0</v>
      </c>
      <c r="BT54" s="137">
        <v>0</v>
      </c>
      <c r="BU54" s="137">
        <v>0</v>
      </c>
      <c r="BV54" s="251">
        <v>909</v>
      </c>
      <c r="BW54" s="249">
        <v>4427</v>
      </c>
      <c r="BX54" s="250">
        <v>25</v>
      </c>
      <c r="BY54" s="137">
        <v>493</v>
      </c>
      <c r="BZ54" s="137">
        <v>1889</v>
      </c>
      <c r="CA54" s="137">
        <v>166</v>
      </c>
      <c r="CB54" s="137">
        <v>177</v>
      </c>
      <c r="CC54" s="137">
        <v>633</v>
      </c>
      <c r="CD54" s="137">
        <v>0</v>
      </c>
      <c r="CE54" s="137">
        <v>954</v>
      </c>
      <c r="CF54" s="251">
        <v>4337</v>
      </c>
      <c r="CG54" s="251">
        <v>5246</v>
      </c>
      <c r="CH54" s="251">
        <v>8764</v>
      </c>
      <c r="CI54" s="137">
        <v>-9</v>
      </c>
      <c r="CJ54" s="137">
        <v>-458</v>
      </c>
      <c r="CK54" s="137">
        <v>-1011</v>
      </c>
      <c r="CL54" s="137">
        <v>-482</v>
      </c>
      <c r="CM54" s="137">
        <v>-365</v>
      </c>
      <c r="CN54" s="137">
        <v>-648</v>
      </c>
      <c r="CO54" s="137">
        <v>0</v>
      </c>
      <c r="CP54" s="137">
        <v>-704</v>
      </c>
      <c r="CQ54" s="251">
        <v>-3677</v>
      </c>
      <c r="CR54" s="251">
        <v>1569</v>
      </c>
      <c r="CS54" s="251">
        <v>5087</v>
      </c>
    </row>
    <row r="55" spans="1:97" s="217" customFormat="1" ht="12.75" customHeight="1" x14ac:dyDescent="0.2">
      <c r="A55" s="259" t="s">
        <v>317</v>
      </c>
      <c r="B55" s="260" t="s">
        <v>323</v>
      </c>
      <c r="C55" s="261">
        <v>18</v>
      </c>
      <c r="D55" s="261">
        <v>14</v>
      </c>
      <c r="E55" s="261">
        <v>23</v>
      </c>
      <c r="F55" s="261">
        <v>36</v>
      </c>
      <c r="G55" s="261">
        <v>12</v>
      </c>
      <c r="H55" s="261">
        <v>20</v>
      </c>
      <c r="I55" s="261">
        <v>8</v>
      </c>
      <c r="J55" s="261">
        <v>0</v>
      </c>
      <c r="K55" s="261">
        <v>62</v>
      </c>
      <c r="L55" s="262">
        <v>6</v>
      </c>
      <c r="M55" s="263">
        <v>4</v>
      </c>
      <c r="N55" s="261">
        <v>70</v>
      </c>
      <c r="O55" s="261">
        <v>2</v>
      </c>
      <c r="P55" s="261">
        <v>1</v>
      </c>
      <c r="Q55" s="261">
        <v>0</v>
      </c>
      <c r="R55" s="261">
        <v>2</v>
      </c>
      <c r="S55" s="261">
        <v>9</v>
      </c>
      <c r="T55" s="261">
        <v>2</v>
      </c>
      <c r="U55" s="261">
        <v>3</v>
      </c>
      <c r="V55" s="261">
        <v>1</v>
      </c>
      <c r="W55" s="261">
        <v>5</v>
      </c>
      <c r="X55" s="261">
        <v>3</v>
      </c>
      <c r="Y55" s="261">
        <v>2</v>
      </c>
      <c r="Z55" s="261">
        <v>36</v>
      </c>
      <c r="AA55" s="261">
        <v>0</v>
      </c>
      <c r="AB55" s="261">
        <v>0</v>
      </c>
      <c r="AC55" s="261">
        <v>0</v>
      </c>
      <c r="AD55" s="261">
        <v>7</v>
      </c>
      <c r="AE55" s="261">
        <v>0</v>
      </c>
      <c r="AF55" s="261">
        <v>0</v>
      </c>
      <c r="AG55" s="261">
        <v>0</v>
      </c>
      <c r="AH55" s="262">
        <v>21</v>
      </c>
      <c r="AI55" s="263">
        <v>13</v>
      </c>
      <c r="AJ55" s="261">
        <v>26</v>
      </c>
      <c r="AK55" s="261">
        <v>1</v>
      </c>
      <c r="AL55" s="261">
        <v>1</v>
      </c>
      <c r="AM55" s="261">
        <v>1</v>
      </c>
      <c r="AN55" s="261">
        <v>51</v>
      </c>
      <c r="AO55" s="261">
        <v>174</v>
      </c>
      <c r="AP55" s="261">
        <v>369</v>
      </c>
      <c r="AQ55" s="261">
        <v>82</v>
      </c>
      <c r="AR55" s="261">
        <v>4</v>
      </c>
      <c r="AS55" s="261">
        <v>6</v>
      </c>
      <c r="AT55" s="261">
        <v>168</v>
      </c>
      <c r="AU55" s="261">
        <v>3552</v>
      </c>
      <c r="AV55" s="261">
        <v>743</v>
      </c>
      <c r="AW55" s="261">
        <v>147</v>
      </c>
      <c r="AX55" s="261">
        <v>687</v>
      </c>
      <c r="AY55" s="261">
        <v>27</v>
      </c>
      <c r="AZ55" s="261">
        <v>6270</v>
      </c>
      <c r="BA55" s="261">
        <v>126</v>
      </c>
      <c r="BB55" s="261">
        <v>1763</v>
      </c>
      <c r="BC55" s="261">
        <v>158</v>
      </c>
      <c r="BD55" s="262">
        <v>511</v>
      </c>
      <c r="BE55" s="263">
        <v>32</v>
      </c>
      <c r="BF55" s="261">
        <v>286</v>
      </c>
      <c r="BG55" s="261">
        <v>3305</v>
      </c>
      <c r="BH55" s="261">
        <v>107</v>
      </c>
      <c r="BI55" s="261">
        <v>562</v>
      </c>
      <c r="BJ55" s="261">
        <v>86</v>
      </c>
      <c r="BK55" s="261">
        <v>197</v>
      </c>
      <c r="BL55" s="261">
        <v>0</v>
      </c>
      <c r="BM55" s="261">
        <v>456</v>
      </c>
      <c r="BN55" s="264">
        <v>20278</v>
      </c>
      <c r="BO55" s="263">
        <v>208</v>
      </c>
      <c r="BP55" s="261">
        <v>27222</v>
      </c>
      <c r="BQ55" s="261">
        <v>0</v>
      </c>
      <c r="BR55" s="261">
        <v>0</v>
      </c>
      <c r="BS55" s="261">
        <v>0</v>
      </c>
      <c r="BT55" s="261">
        <v>0</v>
      </c>
      <c r="BU55" s="261">
        <v>0</v>
      </c>
      <c r="BV55" s="264">
        <v>27430</v>
      </c>
      <c r="BW55" s="262">
        <v>47708</v>
      </c>
      <c r="BX55" s="263">
        <v>60</v>
      </c>
      <c r="BY55" s="261">
        <v>2633</v>
      </c>
      <c r="BZ55" s="261">
        <v>14117</v>
      </c>
      <c r="CA55" s="261">
        <v>2232</v>
      </c>
      <c r="CB55" s="261">
        <v>3045</v>
      </c>
      <c r="CC55" s="261">
        <v>6328</v>
      </c>
      <c r="CD55" s="261">
        <v>0</v>
      </c>
      <c r="CE55" s="261">
        <v>9899</v>
      </c>
      <c r="CF55" s="264">
        <v>38314</v>
      </c>
      <c r="CG55" s="264">
        <v>65744</v>
      </c>
      <c r="CH55" s="264">
        <v>86022</v>
      </c>
      <c r="CI55" s="261">
        <v>-31</v>
      </c>
      <c r="CJ55" s="261">
        <v>-3173</v>
      </c>
      <c r="CK55" s="261">
        <v>-16716</v>
      </c>
      <c r="CL55" s="261">
        <v>-4071</v>
      </c>
      <c r="CM55" s="261">
        <v>-2175</v>
      </c>
      <c r="CN55" s="261">
        <v>-6176</v>
      </c>
      <c r="CO55" s="261">
        <v>0</v>
      </c>
      <c r="CP55" s="261">
        <v>-7580</v>
      </c>
      <c r="CQ55" s="264">
        <v>-39922</v>
      </c>
      <c r="CR55" s="264">
        <v>25822</v>
      </c>
      <c r="CS55" s="264">
        <v>46100</v>
      </c>
    </row>
    <row r="56" spans="1:97" s="217" customFormat="1" ht="12.75" customHeight="1" x14ac:dyDescent="0.2">
      <c r="A56" s="236" t="s">
        <v>318</v>
      </c>
      <c r="B56" s="248" t="s">
        <v>325</v>
      </c>
      <c r="C56" s="137">
        <v>106</v>
      </c>
      <c r="D56" s="137">
        <v>22</v>
      </c>
      <c r="E56" s="137">
        <v>223</v>
      </c>
      <c r="F56" s="137">
        <v>91</v>
      </c>
      <c r="G56" s="137">
        <v>15</v>
      </c>
      <c r="H56" s="137">
        <v>17</v>
      </c>
      <c r="I56" s="137">
        <v>19</v>
      </c>
      <c r="J56" s="137">
        <v>0</v>
      </c>
      <c r="K56" s="137">
        <v>195</v>
      </c>
      <c r="L56" s="249">
        <v>21</v>
      </c>
      <c r="M56" s="250">
        <v>15</v>
      </c>
      <c r="N56" s="137">
        <v>348</v>
      </c>
      <c r="O56" s="137">
        <v>28</v>
      </c>
      <c r="P56" s="137">
        <v>21</v>
      </c>
      <c r="Q56" s="137">
        <v>0</v>
      </c>
      <c r="R56" s="137">
        <v>5</v>
      </c>
      <c r="S56" s="137">
        <v>40</v>
      </c>
      <c r="T56" s="137">
        <v>8</v>
      </c>
      <c r="U56" s="137">
        <v>17</v>
      </c>
      <c r="V56" s="137">
        <v>4</v>
      </c>
      <c r="W56" s="137">
        <v>25</v>
      </c>
      <c r="X56" s="137">
        <v>27</v>
      </c>
      <c r="Y56" s="137">
        <v>14</v>
      </c>
      <c r="Z56" s="137">
        <v>48</v>
      </c>
      <c r="AA56" s="137">
        <v>1</v>
      </c>
      <c r="AB56" s="137">
        <v>0</v>
      </c>
      <c r="AC56" s="137">
        <v>1</v>
      </c>
      <c r="AD56" s="137">
        <v>34</v>
      </c>
      <c r="AE56" s="137">
        <v>0</v>
      </c>
      <c r="AF56" s="137">
        <v>1</v>
      </c>
      <c r="AG56" s="137">
        <v>0</v>
      </c>
      <c r="AH56" s="249">
        <v>37</v>
      </c>
      <c r="AI56" s="250">
        <v>49</v>
      </c>
      <c r="AJ56" s="137">
        <v>299</v>
      </c>
      <c r="AK56" s="137">
        <v>3</v>
      </c>
      <c r="AL56" s="137">
        <v>6</v>
      </c>
      <c r="AM56" s="137">
        <v>5</v>
      </c>
      <c r="AN56" s="137">
        <v>186</v>
      </c>
      <c r="AO56" s="137">
        <v>42</v>
      </c>
      <c r="AP56" s="137">
        <v>301</v>
      </c>
      <c r="AQ56" s="137">
        <v>70</v>
      </c>
      <c r="AR56" s="137">
        <v>129</v>
      </c>
      <c r="AS56" s="137">
        <v>17</v>
      </c>
      <c r="AT56" s="137">
        <v>642</v>
      </c>
      <c r="AU56" s="137">
        <v>4336</v>
      </c>
      <c r="AV56" s="137">
        <v>1824</v>
      </c>
      <c r="AW56" s="137">
        <v>233</v>
      </c>
      <c r="AX56" s="137">
        <v>816</v>
      </c>
      <c r="AY56" s="137">
        <v>56</v>
      </c>
      <c r="AZ56" s="137">
        <v>2475</v>
      </c>
      <c r="BA56" s="137">
        <v>430</v>
      </c>
      <c r="BB56" s="137">
        <v>1849</v>
      </c>
      <c r="BC56" s="137">
        <v>1095</v>
      </c>
      <c r="BD56" s="249">
        <v>1492</v>
      </c>
      <c r="BE56" s="250">
        <v>80</v>
      </c>
      <c r="BF56" s="137">
        <v>781</v>
      </c>
      <c r="BG56" s="137">
        <v>3234</v>
      </c>
      <c r="BH56" s="137">
        <v>161</v>
      </c>
      <c r="BI56" s="137">
        <v>170</v>
      </c>
      <c r="BJ56" s="137">
        <v>310</v>
      </c>
      <c r="BK56" s="137">
        <v>225</v>
      </c>
      <c r="BL56" s="137">
        <v>0</v>
      </c>
      <c r="BM56" s="137">
        <v>106</v>
      </c>
      <c r="BN56" s="251">
        <v>22805</v>
      </c>
      <c r="BO56" s="250">
        <v>137</v>
      </c>
      <c r="BP56" s="137">
        <v>6076</v>
      </c>
      <c r="BQ56" s="137">
        <v>44</v>
      </c>
      <c r="BR56" s="137">
        <v>213</v>
      </c>
      <c r="BS56" s="137">
        <v>1092</v>
      </c>
      <c r="BT56" s="137">
        <v>-3</v>
      </c>
      <c r="BU56" s="137">
        <v>1</v>
      </c>
      <c r="BV56" s="251">
        <v>7560</v>
      </c>
      <c r="BW56" s="249">
        <v>30365</v>
      </c>
      <c r="BX56" s="250">
        <v>106</v>
      </c>
      <c r="BY56" s="137">
        <v>6257</v>
      </c>
      <c r="BZ56" s="137">
        <v>344</v>
      </c>
      <c r="CA56" s="137">
        <v>278</v>
      </c>
      <c r="CB56" s="137">
        <v>694</v>
      </c>
      <c r="CC56" s="137">
        <v>219</v>
      </c>
      <c r="CD56" s="137">
        <v>0</v>
      </c>
      <c r="CE56" s="137">
        <v>554</v>
      </c>
      <c r="CF56" s="251">
        <v>8452</v>
      </c>
      <c r="CG56" s="251">
        <v>16012</v>
      </c>
      <c r="CH56" s="251">
        <v>38817</v>
      </c>
      <c r="CI56" s="137">
        <v>-234</v>
      </c>
      <c r="CJ56" s="137">
        <v>-17385</v>
      </c>
      <c r="CK56" s="137">
        <v>-11523</v>
      </c>
      <c r="CL56" s="137">
        <v>-231</v>
      </c>
      <c r="CM56" s="137">
        <v>-17</v>
      </c>
      <c r="CN56" s="137">
        <v>-573</v>
      </c>
      <c r="CO56" s="137">
        <v>0</v>
      </c>
      <c r="CP56" s="137">
        <v>-89</v>
      </c>
      <c r="CQ56" s="251">
        <v>-30052</v>
      </c>
      <c r="CR56" s="251">
        <v>-14040</v>
      </c>
      <c r="CS56" s="251">
        <v>8765</v>
      </c>
    </row>
    <row r="57" spans="1:97" s="217" customFormat="1" ht="12.75" customHeight="1" x14ac:dyDescent="0.2">
      <c r="A57" s="236" t="s">
        <v>320</v>
      </c>
      <c r="B57" s="248" t="s">
        <v>27</v>
      </c>
      <c r="C57" s="137">
        <v>0</v>
      </c>
      <c r="D57" s="137">
        <v>0</v>
      </c>
      <c r="E57" s="137">
        <v>0</v>
      </c>
      <c r="F57" s="137">
        <v>0</v>
      </c>
      <c r="G57" s="137">
        <v>0</v>
      </c>
      <c r="H57" s="137">
        <v>0</v>
      </c>
      <c r="I57" s="137">
        <v>0</v>
      </c>
      <c r="J57" s="137">
        <v>0</v>
      </c>
      <c r="K57" s="137">
        <v>0</v>
      </c>
      <c r="L57" s="249">
        <v>0</v>
      </c>
      <c r="M57" s="250">
        <v>0</v>
      </c>
      <c r="N57" s="137">
        <v>0</v>
      </c>
      <c r="O57" s="137">
        <v>0</v>
      </c>
      <c r="P57" s="137">
        <v>0</v>
      </c>
      <c r="Q57" s="137">
        <v>0</v>
      </c>
      <c r="R57" s="137">
        <v>0</v>
      </c>
      <c r="S57" s="137">
        <v>0</v>
      </c>
      <c r="T57" s="137">
        <v>0</v>
      </c>
      <c r="U57" s="137">
        <v>0</v>
      </c>
      <c r="V57" s="137">
        <v>0</v>
      </c>
      <c r="W57" s="137">
        <v>0</v>
      </c>
      <c r="X57" s="137">
        <v>0</v>
      </c>
      <c r="Y57" s="137">
        <v>0</v>
      </c>
      <c r="Z57" s="137">
        <v>0</v>
      </c>
      <c r="AA57" s="137">
        <v>0</v>
      </c>
      <c r="AB57" s="137">
        <v>0</v>
      </c>
      <c r="AC57" s="137">
        <v>0</v>
      </c>
      <c r="AD57" s="137">
        <v>0</v>
      </c>
      <c r="AE57" s="137">
        <v>0</v>
      </c>
      <c r="AF57" s="137">
        <v>0</v>
      </c>
      <c r="AG57" s="137">
        <v>0</v>
      </c>
      <c r="AH57" s="249">
        <v>0</v>
      </c>
      <c r="AI57" s="250">
        <v>0</v>
      </c>
      <c r="AJ57" s="137">
        <v>0</v>
      </c>
      <c r="AK57" s="137">
        <v>0</v>
      </c>
      <c r="AL57" s="137">
        <v>0</v>
      </c>
      <c r="AM57" s="137">
        <v>0</v>
      </c>
      <c r="AN57" s="137">
        <v>0</v>
      </c>
      <c r="AO57" s="137">
        <v>0</v>
      </c>
      <c r="AP57" s="137">
        <v>0</v>
      </c>
      <c r="AQ57" s="137">
        <v>0</v>
      </c>
      <c r="AR57" s="137">
        <v>0</v>
      </c>
      <c r="AS57" s="137">
        <v>0</v>
      </c>
      <c r="AT57" s="137">
        <v>0</v>
      </c>
      <c r="AU57" s="137">
        <v>0</v>
      </c>
      <c r="AV57" s="137">
        <v>0</v>
      </c>
      <c r="AW57" s="137">
        <v>0</v>
      </c>
      <c r="AX57" s="137">
        <v>0</v>
      </c>
      <c r="AY57" s="137">
        <v>0</v>
      </c>
      <c r="AZ57" s="137">
        <v>0</v>
      </c>
      <c r="BA57" s="137">
        <v>0</v>
      </c>
      <c r="BB57" s="137">
        <v>0</v>
      </c>
      <c r="BC57" s="137">
        <v>0</v>
      </c>
      <c r="BD57" s="249">
        <v>0</v>
      </c>
      <c r="BE57" s="250">
        <v>0</v>
      </c>
      <c r="BF57" s="137">
        <v>0</v>
      </c>
      <c r="BG57" s="137">
        <v>0</v>
      </c>
      <c r="BH57" s="137">
        <v>0</v>
      </c>
      <c r="BI57" s="137">
        <v>0</v>
      </c>
      <c r="BJ57" s="137">
        <v>0</v>
      </c>
      <c r="BK57" s="137">
        <v>0</v>
      </c>
      <c r="BL57" s="137">
        <v>0</v>
      </c>
      <c r="BM57" s="137">
        <v>1838</v>
      </c>
      <c r="BN57" s="251">
        <v>1838</v>
      </c>
      <c r="BO57" s="250">
        <v>0</v>
      </c>
      <c r="BP57" s="137">
        <v>2456</v>
      </c>
      <c r="BQ57" s="137">
        <v>164346</v>
      </c>
      <c r="BR57" s="137">
        <v>0</v>
      </c>
      <c r="BS57" s="137">
        <v>0</v>
      </c>
      <c r="BT57" s="137">
        <v>0</v>
      </c>
      <c r="BU57" s="137">
        <v>0</v>
      </c>
      <c r="BV57" s="251">
        <v>166802</v>
      </c>
      <c r="BW57" s="249">
        <v>168640</v>
      </c>
      <c r="BX57" s="250">
        <v>0</v>
      </c>
      <c r="BY57" s="137">
        <v>0</v>
      </c>
      <c r="BZ57" s="137">
        <v>0</v>
      </c>
      <c r="CA57" s="137">
        <v>0</v>
      </c>
      <c r="CB57" s="137">
        <v>0</v>
      </c>
      <c r="CC57" s="137">
        <v>0</v>
      </c>
      <c r="CD57" s="137">
        <v>0</v>
      </c>
      <c r="CE57" s="137">
        <v>0</v>
      </c>
      <c r="CF57" s="251">
        <v>0</v>
      </c>
      <c r="CG57" s="251">
        <v>166802</v>
      </c>
      <c r="CH57" s="251">
        <v>168640</v>
      </c>
      <c r="CI57" s="137">
        <v>0</v>
      </c>
      <c r="CJ57" s="137">
        <v>0</v>
      </c>
      <c r="CK57" s="137">
        <v>0</v>
      </c>
      <c r="CL57" s="137">
        <v>0</v>
      </c>
      <c r="CM57" s="137">
        <v>0</v>
      </c>
      <c r="CN57" s="137">
        <v>0</v>
      </c>
      <c r="CO57" s="137">
        <v>0</v>
      </c>
      <c r="CP57" s="137">
        <v>0</v>
      </c>
      <c r="CQ57" s="251">
        <v>0</v>
      </c>
      <c r="CR57" s="251">
        <v>166802</v>
      </c>
      <c r="CS57" s="251">
        <v>168640</v>
      </c>
    </row>
    <row r="58" spans="1:97" s="217" customFormat="1" ht="12.75" customHeight="1" x14ac:dyDescent="0.2">
      <c r="A58" s="236" t="s">
        <v>322</v>
      </c>
      <c r="B58" s="248" t="s">
        <v>328</v>
      </c>
      <c r="C58" s="137">
        <v>2</v>
      </c>
      <c r="D58" s="137">
        <v>15</v>
      </c>
      <c r="E58" s="137">
        <v>9</v>
      </c>
      <c r="F58" s="137">
        <v>3</v>
      </c>
      <c r="G58" s="137">
        <v>26</v>
      </c>
      <c r="H58" s="137">
        <v>6</v>
      </c>
      <c r="I58" s="137">
        <v>7</v>
      </c>
      <c r="J58" s="137">
        <v>0</v>
      </c>
      <c r="K58" s="137">
        <v>995</v>
      </c>
      <c r="L58" s="249">
        <v>12</v>
      </c>
      <c r="M58" s="250">
        <v>16</v>
      </c>
      <c r="N58" s="137">
        <v>581</v>
      </c>
      <c r="O58" s="137">
        <v>45</v>
      </c>
      <c r="P58" s="137">
        <v>15</v>
      </c>
      <c r="Q58" s="137">
        <v>2</v>
      </c>
      <c r="R58" s="137">
        <v>11</v>
      </c>
      <c r="S58" s="137">
        <v>19</v>
      </c>
      <c r="T58" s="137">
        <v>10</v>
      </c>
      <c r="U58" s="137">
        <v>61</v>
      </c>
      <c r="V58" s="137">
        <v>8</v>
      </c>
      <c r="W58" s="137">
        <v>50</v>
      </c>
      <c r="X58" s="137">
        <v>48</v>
      </c>
      <c r="Y58" s="137">
        <v>148</v>
      </c>
      <c r="Z58" s="137">
        <v>711</v>
      </c>
      <c r="AA58" s="137">
        <v>3</v>
      </c>
      <c r="AB58" s="137">
        <v>0</v>
      </c>
      <c r="AC58" s="137">
        <v>1</v>
      </c>
      <c r="AD58" s="137">
        <v>146</v>
      </c>
      <c r="AE58" s="137">
        <v>0</v>
      </c>
      <c r="AF58" s="137">
        <v>6</v>
      </c>
      <c r="AG58" s="137">
        <v>1</v>
      </c>
      <c r="AH58" s="249">
        <v>81</v>
      </c>
      <c r="AI58" s="250">
        <v>210</v>
      </c>
      <c r="AJ58" s="137">
        <v>1866</v>
      </c>
      <c r="AK58" s="137">
        <v>44</v>
      </c>
      <c r="AL58" s="137">
        <v>53</v>
      </c>
      <c r="AM58" s="137">
        <v>13</v>
      </c>
      <c r="AN58" s="137">
        <v>81</v>
      </c>
      <c r="AO58" s="137">
        <v>4</v>
      </c>
      <c r="AP58" s="137">
        <v>204</v>
      </c>
      <c r="AQ58" s="137">
        <v>42</v>
      </c>
      <c r="AR58" s="137">
        <v>115</v>
      </c>
      <c r="AS58" s="137">
        <v>60</v>
      </c>
      <c r="AT58" s="137">
        <v>5</v>
      </c>
      <c r="AU58" s="137">
        <v>754</v>
      </c>
      <c r="AV58" s="137">
        <v>40</v>
      </c>
      <c r="AW58" s="137">
        <v>0</v>
      </c>
      <c r="AX58" s="137">
        <v>300</v>
      </c>
      <c r="AY58" s="137">
        <v>2</v>
      </c>
      <c r="AZ58" s="137">
        <v>869</v>
      </c>
      <c r="BA58" s="137">
        <v>157</v>
      </c>
      <c r="BB58" s="137">
        <v>55</v>
      </c>
      <c r="BC58" s="137">
        <v>317</v>
      </c>
      <c r="BD58" s="249">
        <v>523</v>
      </c>
      <c r="BE58" s="250">
        <v>3</v>
      </c>
      <c r="BF58" s="137">
        <v>0</v>
      </c>
      <c r="BG58" s="137">
        <v>356</v>
      </c>
      <c r="BH58" s="137">
        <v>5</v>
      </c>
      <c r="BI58" s="137">
        <v>16</v>
      </c>
      <c r="BJ58" s="137">
        <v>7</v>
      </c>
      <c r="BK58" s="137">
        <v>27</v>
      </c>
      <c r="BL58" s="137">
        <v>0</v>
      </c>
      <c r="BM58" s="137">
        <v>340</v>
      </c>
      <c r="BN58" s="251">
        <v>9506</v>
      </c>
      <c r="BO58" s="250">
        <v>0</v>
      </c>
      <c r="BP58" s="137">
        <v>13422</v>
      </c>
      <c r="BQ58" s="137">
        <v>50566</v>
      </c>
      <c r="BR58" s="137">
        <v>0</v>
      </c>
      <c r="BS58" s="137">
        <v>0</v>
      </c>
      <c r="BT58" s="137">
        <v>0</v>
      </c>
      <c r="BU58" s="137">
        <v>0</v>
      </c>
      <c r="BV58" s="251">
        <v>63988</v>
      </c>
      <c r="BW58" s="249">
        <v>73494</v>
      </c>
      <c r="BX58" s="250">
        <v>68</v>
      </c>
      <c r="BY58" s="137">
        <v>1564</v>
      </c>
      <c r="BZ58" s="137">
        <v>4048</v>
      </c>
      <c r="CA58" s="137">
        <v>333</v>
      </c>
      <c r="CB58" s="137">
        <v>0</v>
      </c>
      <c r="CC58" s="137">
        <v>0</v>
      </c>
      <c r="CD58" s="137">
        <v>0</v>
      </c>
      <c r="CE58" s="137">
        <v>1403</v>
      </c>
      <c r="CF58" s="251">
        <v>7416</v>
      </c>
      <c r="CG58" s="251">
        <v>71404</v>
      </c>
      <c r="CH58" s="251">
        <v>80910</v>
      </c>
      <c r="CI58" s="137">
        <v>-27</v>
      </c>
      <c r="CJ58" s="137">
        <v>-5758</v>
      </c>
      <c r="CK58" s="137">
        <v>-169</v>
      </c>
      <c r="CL58" s="137">
        <v>-21</v>
      </c>
      <c r="CM58" s="137">
        <v>0</v>
      </c>
      <c r="CN58" s="137">
        <v>0</v>
      </c>
      <c r="CO58" s="137">
        <v>0</v>
      </c>
      <c r="CP58" s="137">
        <v>-1653</v>
      </c>
      <c r="CQ58" s="251">
        <v>-7628</v>
      </c>
      <c r="CR58" s="251">
        <v>63776</v>
      </c>
      <c r="CS58" s="251">
        <v>73282</v>
      </c>
    </row>
    <row r="59" spans="1:97" s="217" customFormat="1" ht="12.75" customHeight="1" x14ac:dyDescent="0.2">
      <c r="A59" s="236" t="s">
        <v>324</v>
      </c>
      <c r="B59" s="248" t="s">
        <v>330</v>
      </c>
      <c r="C59" s="137">
        <v>0</v>
      </c>
      <c r="D59" s="137">
        <v>0</v>
      </c>
      <c r="E59" s="137">
        <v>0</v>
      </c>
      <c r="F59" s="137">
        <v>24</v>
      </c>
      <c r="G59" s="137">
        <v>0</v>
      </c>
      <c r="H59" s="137">
        <v>0</v>
      </c>
      <c r="I59" s="137">
        <v>0</v>
      </c>
      <c r="J59" s="137">
        <v>0</v>
      </c>
      <c r="K59" s="137">
        <v>0</v>
      </c>
      <c r="L59" s="249">
        <v>0</v>
      </c>
      <c r="M59" s="250">
        <v>0</v>
      </c>
      <c r="N59" s="137">
        <v>0</v>
      </c>
      <c r="O59" s="137">
        <v>0</v>
      </c>
      <c r="P59" s="137">
        <v>0</v>
      </c>
      <c r="Q59" s="137">
        <v>0</v>
      </c>
      <c r="R59" s="137">
        <v>0</v>
      </c>
      <c r="S59" s="137">
        <v>0</v>
      </c>
      <c r="T59" s="137">
        <v>0</v>
      </c>
      <c r="U59" s="137">
        <v>0</v>
      </c>
      <c r="V59" s="137">
        <v>0</v>
      </c>
      <c r="W59" s="137">
        <v>0</v>
      </c>
      <c r="X59" s="137">
        <v>0</v>
      </c>
      <c r="Y59" s="137">
        <v>0</v>
      </c>
      <c r="Z59" s="137">
        <v>0</v>
      </c>
      <c r="AA59" s="137">
        <v>0</v>
      </c>
      <c r="AB59" s="137">
        <v>0</v>
      </c>
      <c r="AC59" s="137">
        <v>0</v>
      </c>
      <c r="AD59" s="137">
        <v>0</v>
      </c>
      <c r="AE59" s="137">
        <v>0</v>
      </c>
      <c r="AF59" s="137">
        <v>0</v>
      </c>
      <c r="AG59" s="137">
        <v>0</v>
      </c>
      <c r="AH59" s="249">
        <v>0</v>
      </c>
      <c r="AI59" s="250">
        <v>0</v>
      </c>
      <c r="AJ59" s="137">
        <v>0</v>
      </c>
      <c r="AK59" s="137">
        <v>0</v>
      </c>
      <c r="AL59" s="137">
        <v>0</v>
      </c>
      <c r="AM59" s="137">
        <v>0</v>
      </c>
      <c r="AN59" s="137">
        <v>0</v>
      </c>
      <c r="AO59" s="137">
        <v>0</v>
      </c>
      <c r="AP59" s="137">
        <v>0</v>
      </c>
      <c r="AQ59" s="137">
        <v>0</v>
      </c>
      <c r="AR59" s="137">
        <v>1</v>
      </c>
      <c r="AS59" s="137">
        <v>0</v>
      </c>
      <c r="AT59" s="137">
        <v>2</v>
      </c>
      <c r="AU59" s="137">
        <v>4</v>
      </c>
      <c r="AV59" s="137">
        <v>4</v>
      </c>
      <c r="AW59" s="137">
        <v>0</v>
      </c>
      <c r="AX59" s="137">
        <v>84</v>
      </c>
      <c r="AY59" s="137">
        <v>0</v>
      </c>
      <c r="AZ59" s="137">
        <v>26</v>
      </c>
      <c r="BA59" s="137">
        <v>1</v>
      </c>
      <c r="BB59" s="137">
        <v>2</v>
      </c>
      <c r="BC59" s="137">
        <v>1</v>
      </c>
      <c r="BD59" s="249">
        <v>4019</v>
      </c>
      <c r="BE59" s="250">
        <v>50</v>
      </c>
      <c r="BF59" s="137">
        <v>0</v>
      </c>
      <c r="BG59" s="137">
        <v>1</v>
      </c>
      <c r="BH59" s="137">
        <v>0</v>
      </c>
      <c r="BI59" s="137">
        <v>3</v>
      </c>
      <c r="BJ59" s="137">
        <v>0</v>
      </c>
      <c r="BK59" s="137">
        <v>0</v>
      </c>
      <c r="BL59" s="137">
        <v>0</v>
      </c>
      <c r="BM59" s="137">
        <v>37</v>
      </c>
      <c r="BN59" s="251">
        <v>4259</v>
      </c>
      <c r="BO59" s="250">
        <v>1271</v>
      </c>
      <c r="BP59" s="137">
        <v>36455</v>
      </c>
      <c r="BQ59" s="137">
        <v>109371</v>
      </c>
      <c r="BR59" s="137">
        <v>0</v>
      </c>
      <c r="BS59" s="137">
        <v>0</v>
      </c>
      <c r="BT59" s="137">
        <v>0</v>
      </c>
      <c r="BU59" s="137">
        <v>0</v>
      </c>
      <c r="BV59" s="251">
        <v>147097</v>
      </c>
      <c r="BW59" s="249">
        <v>151356</v>
      </c>
      <c r="BX59" s="250">
        <v>1</v>
      </c>
      <c r="BY59" s="137">
        <v>0</v>
      </c>
      <c r="BZ59" s="137">
        <v>0</v>
      </c>
      <c r="CA59" s="137">
        <v>0</v>
      </c>
      <c r="CB59" s="137">
        <v>0</v>
      </c>
      <c r="CC59" s="137">
        <v>0</v>
      </c>
      <c r="CD59" s="137">
        <v>0</v>
      </c>
      <c r="CE59" s="137">
        <v>0</v>
      </c>
      <c r="CF59" s="251">
        <v>1</v>
      </c>
      <c r="CG59" s="251">
        <v>147098</v>
      </c>
      <c r="CH59" s="251">
        <v>151357</v>
      </c>
      <c r="CI59" s="137">
        <v>-3</v>
      </c>
      <c r="CJ59" s="137">
        <v>0</v>
      </c>
      <c r="CK59" s="137">
        <v>0</v>
      </c>
      <c r="CL59" s="137">
        <v>0</v>
      </c>
      <c r="CM59" s="137">
        <v>0</v>
      </c>
      <c r="CN59" s="137">
        <v>0</v>
      </c>
      <c r="CO59" s="137">
        <v>0</v>
      </c>
      <c r="CP59" s="137">
        <v>0</v>
      </c>
      <c r="CQ59" s="251">
        <v>-3</v>
      </c>
      <c r="CR59" s="251">
        <v>147095</v>
      </c>
      <c r="CS59" s="251">
        <v>151354</v>
      </c>
    </row>
    <row r="60" spans="1:97" s="217" customFormat="1" ht="12.75" customHeight="1" x14ac:dyDescent="0.2">
      <c r="A60" s="236" t="s">
        <v>326</v>
      </c>
      <c r="B60" s="248" t="s">
        <v>28</v>
      </c>
      <c r="C60" s="137">
        <v>0</v>
      </c>
      <c r="D60" s="137">
        <v>0</v>
      </c>
      <c r="E60" s="137">
        <v>0</v>
      </c>
      <c r="F60" s="137">
        <v>0</v>
      </c>
      <c r="G60" s="137">
        <v>0</v>
      </c>
      <c r="H60" s="137">
        <v>0</v>
      </c>
      <c r="I60" s="137">
        <v>0</v>
      </c>
      <c r="J60" s="137">
        <v>0</v>
      </c>
      <c r="K60" s="137">
        <v>0</v>
      </c>
      <c r="L60" s="249">
        <v>0</v>
      </c>
      <c r="M60" s="250">
        <v>0</v>
      </c>
      <c r="N60" s="137">
        <v>0</v>
      </c>
      <c r="O60" s="137">
        <v>0</v>
      </c>
      <c r="P60" s="137">
        <v>0</v>
      </c>
      <c r="Q60" s="137">
        <v>0</v>
      </c>
      <c r="R60" s="137">
        <v>0</v>
      </c>
      <c r="S60" s="137">
        <v>0</v>
      </c>
      <c r="T60" s="137">
        <v>0</v>
      </c>
      <c r="U60" s="137">
        <v>0</v>
      </c>
      <c r="V60" s="137">
        <v>0</v>
      </c>
      <c r="W60" s="137">
        <v>0</v>
      </c>
      <c r="X60" s="137">
        <v>0</v>
      </c>
      <c r="Y60" s="137">
        <v>0</v>
      </c>
      <c r="Z60" s="137">
        <v>0</v>
      </c>
      <c r="AA60" s="137">
        <v>0</v>
      </c>
      <c r="AB60" s="137">
        <v>0</v>
      </c>
      <c r="AC60" s="137">
        <v>0</v>
      </c>
      <c r="AD60" s="137">
        <v>0</v>
      </c>
      <c r="AE60" s="137">
        <v>0</v>
      </c>
      <c r="AF60" s="137">
        <v>0</v>
      </c>
      <c r="AG60" s="137">
        <v>0</v>
      </c>
      <c r="AH60" s="249">
        <v>0</v>
      </c>
      <c r="AI60" s="250">
        <v>0</v>
      </c>
      <c r="AJ60" s="137">
        <v>0</v>
      </c>
      <c r="AK60" s="137">
        <v>0</v>
      </c>
      <c r="AL60" s="137">
        <v>0</v>
      </c>
      <c r="AM60" s="137">
        <v>0</v>
      </c>
      <c r="AN60" s="137">
        <v>0</v>
      </c>
      <c r="AO60" s="137">
        <v>0</v>
      </c>
      <c r="AP60" s="137">
        <v>0</v>
      </c>
      <c r="AQ60" s="137">
        <v>0</v>
      </c>
      <c r="AR60" s="137">
        <v>0</v>
      </c>
      <c r="AS60" s="137">
        <v>0</v>
      </c>
      <c r="AT60" s="137">
        <v>0</v>
      </c>
      <c r="AU60" s="137">
        <v>0</v>
      </c>
      <c r="AV60" s="137">
        <v>0</v>
      </c>
      <c r="AW60" s="137">
        <v>0</v>
      </c>
      <c r="AX60" s="137">
        <v>0</v>
      </c>
      <c r="AY60" s="137">
        <v>0</v>
      </c>
      <c r="AZ60" s="137">
        <v>0</v>
      </c>
      <c r="BA60" s="137">
        <v>0</v>
      </c>
      <c r="BB60" s="137">
        <v>0</v>
      </c>
      <c r="BC60" s="137">
        <v>0</v>
      </c>
      <c r="BD60" s="249">
        <v>0</v>
      </c>
      <c r="BE60" s="250">
        <v>0</v>
      </c>
      <c r="BF60" s="137">
        <v>0</v>
      </c>
      <c r="BG60" s="137">
        <v>0</v>
      </c>
      <c r="BH60" s="137">
        <v>0</v>
      </c>
      <c r="BI60" s="137">
        <v>0</v>
      </c>
      <c r="BJ60" s="137">
        <v>0</v>
      </c>
      <c r="BK60" s="137">
        <v>0</v>
      </c>
      <c r="BL60" s="137">
        <v>0</v>
      </c>
      <c r="BM60" s="137">
        <v>0</v>
      </c>
      <c r="BN60" s="251">
        <v>0</v>
      </c>
      <c r="BO60" s="250">
        <v>0</v>
      </c>
      <c r="BP60" s="137">
        <v>1616</v>
      </c>
      <c r="BQ60" s="137">
        <v>23016</v>
      </c>
      <c r="BR60" s="137">
        <v>0</v>
      </c>
      <c r="BS60" s="137">
        <v>0</v>
      </c>
      <c r="BT60" s="137">
        <v>0</v>
      </c>
      <c r="BU60" s="137">
        <v>0</v>
      </c>
      <c r="BV60" s="251">
        <v>24632</v>
      </c>
      <c r="BW60" s="249">
        <v>24632</v>
      </c>
      <c r="BX60" s="250">
        <v>0</v>
      </c>
      <c r="BY60" s="137">
        <v>0</v>
      </c>
      <c r="BZ60" s="137">
        <v>0</v>
      </c>
      <c r="CA60" s="137">
        <v>0</v>
      </c>
      <c r="CB60" s="137">
        <v>0</v>
      </c>
      <c r="CC60" s="137">
        <v>0</v>
      </c>
      <c r="CD60" s="137">
        <v>0</v>
      </c>
      <c r="CE60" s="137">
        <v>0</v>
      </c>
      <c r="CF60" s="251">
        <v>0</v>
      </c>
      <c r="CG60" s="251">
        <v>24632</v>
      </c>
      <c r="CH60" s="251">
        <v>24632</v>
      </c>
      <c r="CI60" s="137">
        <v>0</v>
      </c>
      <c r="CJ60" s="137">
        <v>0</v>
      </c>
      <c r="CK60" s="137">
        <v>0</v>
      </c>
      <c r="CL60" s="137">
        <v>0</v>
      </c>
      <c r="CM60" s="137">
        <v>0</v>
      </c>
      <c r="CN60" s="137">
        <v>0</v>
      </c>
      <c r="CO60" s="137">
        <v>0</v>
      </c>
      <c r="CP60" s="137">
        <v>0</v>
      </c>
      <c r="CQ60" s="251">
        <v>0</v>
      </c>
      <c r="CR60" s="251">
        <v>24632</v>
      </c>
      <c r="CS60" s="251">
        <v>24632</v>
      </c>
    </row>
    <row r="61" spans="1:97" s="217" customFormat="1" ht="12.75" customHeight="1" x14ac:dyDescent="0.2">
      <c r="A61" s="253" t="s">
        <v>327</v>
      </c>
      <c r="B61" s="266" t="s">
        <v>396</v>
      </c>
      <c r="C61" s="255">
        <v>0</v>
      </c>
      <c r="D61" s="255">
        <v>1</v>
      </c>
      <c r="E61" s="255">
        <v>0</v>
      </c>
      <c r="F61" s="255">
        <v>9</v>
      </c>
      <c r="G61" s="255">
        <v>1</v>
      </c>
      <c r="H61" s="255">
        <v>47</v>
      </c>
      <c r="I61" s="255">
        <v>16</v>
      </c>
      <c r="J61" s="255">
        <v>0</v>
      </c>
      <c r="K61" s="255">
        <v>184</v>
      </c>
      <c r="L61" s="256">
        <v>10</v>
      </c>
      <c r="M61" s="257">
        <v>19</v>
      </c>
      <c r="N61" s="255">
        <v>138</v>
      </c>
      <c r="O61" s="255">
        <v>30</v>
      </c>
      <c r="P61" s="255">
        <v>6</v>
      </c>
      <c r="Q61" s="255">
        <v>0</v>
      </c>
      <c r="R61" s="255">
        <v>3</v>
      </c>
      <c r="S61" s="255">
        <v>19</v>
      </c>
      <c r="T61" s="255">
        <v>1</v>
      </c>
      <c r="U61" s="255">
        <v>11</v>
      </c>
      <c r="V61" s="255">
        <v>3</v>
      </c>
      <c r="W61" s="255">
        <v>6</v>
      </c>
      <c r="X61" s="255">
        <v>4</v>
      </c>
      <c r="Y61" s="255">
        <v>26</v>
      </c>
      <c r="Z61" s="255">
        <v>41</v>
      </c>
      <c r="AA61" s="255">
        <v>0</v>
      </c>
      <c r="AB61" s="255">
        <v>0</v>
      </c>
      <c r="AC61" s="255">
        <v>0</v>
      </c>
      <c r="AD61" s="255">
        <v>36</v>
      </c>
      <c r="AE61" s="255">
        <v>0</v>
      </c>
      <c r="AF61" s="255">
        <v>1</v>
      </c>
      <c r="AG61" s="255">
        <v>0</v>
      </c>
      <c r="AH61" s="256">
        <v>12</v>
      </c>
      <c r="AI61" s="257">
        <v>21</v>
      </c>
      <c r="AJ61" s="255">
        <v>33</v>
      </c>
      <c r="AK61" s="255">
        <v>0</v>
      </c>
      <c r="AL61" s="255">
        <v>2</v>
      </c>
      <c r="AM61" s="255">
        <v>6</v>
      </c>
      <c r="AN61" s="255">
        <v>46</v>
      </c>
      <c r="AO61" s="255">
        <v>78</v>
      </c>
      <c r="AP61" s="255">
        <v>180</v>
      </c>
      <c r="AQ61" s="255">
        <v>26</v>
      </c>
      <c r="AR61" s="255">
        <v>49</v>
      </c>
      <c r="AS61" s="255">
        <v>28</v>
      </c>
      <c r="AT61" s="255">
        <v>211</v>
      </c>
      <c r="AU61" s="255">
        <v>274</v>
      </c>
      <c r="AV61" s="255">
        <v>248</v>
      </c>
      <c r="AW61" s="255">
        <v>62</v>
      </c>
      <c r="AX61" s="255">
        <v>289</v>
      </c>
      <c r="AY61" s="255">
        <v>0</v>
      </c>
      <c r="AZ61" s="255">
        <v>97</v>
      </c>
      <c r="BA61" s="255">
        <v>34</v>
      </c>
      <c r="BB61" s="255">
        <v>1</v>
      </c>
      <c r="BC61" s="255">
        <v>76</v>
      </c>
      <c r="BD61" s="256">
        <v>240</v>
      </c>
      <c r="BE61" s="257">
        <v>15</v>
      </c>
      <c r="BF61" s="255">
        <v>0</v>
      </c>
      <c r="BG61" s="255">
        <v>554</v>
      </c>
      <c r="BH61" s="255">
        <v>45</v>
      </c>
      <c r="BI61" s="255">
        <v>92</v>
      </c>
      <c r="BJ61" s="255">
        <v>414</v>
      </c>
      <c r="BK61" s="255">
        <v>94</v>
      </c>
      <c r="BL61" s="255">
        <v>0</v>
      </c>
      <c r="BM61" s="255">
        <v>47</v>
      </c>
      <c r="BN61" s="258">
        <v>3886</v>
      </c>
      <c r="BO61" s="257">
        <v>0</v>
      </c>
      <c r="BP61" s="255">
        <v>13892</v>
      </c>
      <c r="BQ61" s="255">
        <v>0</v>
      </c>
      <c r="BR61" s="255">
        <v>0</v>
      </c>
      <c r="BS61" s="255">
        <v>0</v>
      </c>
      <c r="BT61" s="255">
        <v>0</v>
      </c>
      <c r="BU61" s="255">
        <v>0</v>
      </c>
      <c r="BV61" s="258">
        <v>13892</v>
      </c>
      <c r="BW61" s="256">
        <v>17778</v>
      </c>
      <c r="BX61" s="257">
        <v>8</v>
      </c>
      <c r="BY61" s="255">
        <v>0</v>
      </c>
      <c r="BZ61" s="255">
        <v>0</v>
      </c>
      <c r="CA61" s="255">
        <v>0</v>
      </c>
      <c r="CB61" s="255">
        <v>0</v>
      </c>
      <c r="CC61" s="255">
        <v>0</v>
      </c>
      <c r="CD61" s="255">
        <v>0</v>
      </c>
      <c r="CE61" s="255">
        <v>0</v>
      </c>
      <c r="CF61" s="258">
        <v>8</v>
      </c>
      <c r="CG61" s="258">
        <v>13900</v>
      </c>
      <c r="CH61" s="258">
        <v>17786</v>
      </c>
      <c r="CI61" s="255">
        <v>-7</v>
      </c>
      <c r="CJ61" s="255">
        <v>0</v>
      </c>
      <c r="CK61" s="255">
        <v>0</v>
      </c>
      <c r="CL61" s="255">
        <v>0</v>
      </c>
      <c r="CM61" s="255">
        <v>0</v>
      </c>
      <c r="CN61" s="255">
        <v>0</v>
      </c>
      <c r="CO61" s="255">
        <v>0</v>
      </c>
      <c r="CP61" s="255">
        <v>0</v>
      </c>
      <c r="CQ61" s="258">
        <v>-7</v>
      </c>
      <c r="CR61" s="258">
        <v>13893</v>
      </c>
      <c r="CS61" s="258">
        <v>17779</v>
      </c>
    </row>
    <row r="62" spans="1:97" s="217" customFormat="1" ht="12.75" customHeight="1" x14ac:dyDescent="0.2">
      <c r="A62" s="236" t="s">
        <v>329</v>
      </c>
      <c r="B62" s="248" t="s">
        <v>334</v>
      </c>
      <c r="C62" s="137">
        <v>3830</v>
      </c>
      <c r="D62" s="137">
        <v>2506</v>
      </c>
      <c r="E62" s="137">
        <v>2725</v>
      </c>
      <c r="F62" s="137">
        <v>654</v>
      </c>
      <c r="G62" s="137">
        <v>535</v>
      </c>
      <c r="H62" s="137">
        <v>94</v>
      </c>
      <c r="I62" s="137">
        <v>853</v>
      </c>
      <c r="J62" s="137">
        <v>0</v>
      </c>
      <c r="K62" s="137">
        <v>1492</v>
      </c>
      <c r="L62" s="249">
        <v>96</v>
      </c>
      <c r="M62" s="250">
        <v>139</v>
      </c>
      <c r="N62" s="137">
        <v>2446</v>
      </c>
      <c r="O62" s="137">
        <v>316</v>
      </c>
      <c r="P62" s="137">
        <v>57</v>
      </c>
      <c r="Q62" s="137">
        <v>2</v>
      </c>
      <c r="R62" s="137">
        <v>31</v>
      </c>
      <c r="S62" s="137">
        <v>321</v>
      </c>
      <c r="T62" s="137">
        <v>34</v>
      </c>
      <c r="U62" s="137">
        <v>108</v>
      </c>
      <c r="V62" s="137">
        <v>14</v>
      </c>
      <c r="W62" s="137">
        <v>124</v>
      </c>
      <c r="X62" s="137">
        <v>47</v>
      </c>
      <c r="Y62" s="137">
        <v>137</v>
      </c>
      <c r="Z62" s="137">
        <v>180</v>
      </c>
      <c r="AA62" s="137">
        <v>5</v>
      </c>
      <c r="AB62" s="137">
        <v>0</v>
      </c>
      <c r="AC62" s="137">
        <v>5</v>
      </c>
      <c r="AD62" s="137">
        <v>498</v>
      </c>
      <c r="AE62" s="137">
        <v>0</v>
      </c>
      <c r="AF62" s="137">
        <v>8</v>
      </c>
      <c r="AG62" s="137">
        <v>3</v>
      </c>
      <c r="AH62" s="249">
        <v>235</v>
      </c>
      <c r="AI62" s="250">
        <v>215</v>
      </c>
      <c r="AJ62" s="137">
        <v>1197</v>
      </c>
      <c r="AK62" s="137">
        <v>19</v>
      </c>
      <c r="AL62" s="137">
        <v>47</v>
      </c>
      <c r="AM62" s="137">
        <v>246</v>
      </c>
      <c r="AN62" s="137">
        <v>5156</v>
      </c>
      <c r="AO62" s="137">
        <v>748</v>
      </c>
      <c r="AP62" s="137">
        <v>13667</v>
      </c>
      <c r="AQ62" s="137">
        <v>1820</v>
      </c>
      <c r="AR62" s="137">
        <v>1495</v>
      </c>
      <c r="AS62" s="137">
        <v>216</v>
      </c>
      <c r="AT62" s="137">
        <v>2799</v>
      </c>
      <c r="AU62" s="137">
        <v>17677</v>
      </c>
      <c r="AV62" s="137">
        <v>5603</v>
      </c>
      <c r="AW62" s="137">
        <v>3515</v>
      </c>
      <c r="AX62" s="137">
        <v>8665</v>
      </c>
      <c r="AY62" s="137">
        <v>63</v>
      </c>
      <c r="AZ62" s="137">
        <v>5120</v>
      </c>
      <c r="BA62" s="137">
        <v>1077</v>
      </c>
      <c r="BB62" s="137">
        <v>10826</v>
      </c>
      <c r="BC62" s="137">
        <v>4430</v>
      </c>
      <c r="BD62" s="249">
        <v>7247</v>
      </c>
      <c r="BE62" s="250">
        <v>947</v>
      </c>
      <c r="BF62" s="137">
        <v>1248</v>
      </c>
      <c r="BG62" s="137">
        <v>14380</v>
      </c>
      <c r="BH62" s="137">
        <v>532</v>
      </c>
      <c r="BI62" s="137">
        <v>1156</v>
      </c>
      <c r="BJ62" s="137">
        <v>805</v>
      </c>
      <c r="BK62" s="137">
        <v>1140</v>
      </c>
      <c r="BL62" s="137">
        <v>0</v>
      </c>
      <c r="BM62" s="137">
        <v>847</v>
      </c>
      <c r="BN62" s="251">
        <v>130398</v>
      </c>
      <c r="BO62" s="250">
        <v>150</v>
      </c>
      <c r="BP62" s="137">
        <v>13621</v>
      </c>
      <c r="BQ62" s="137">
        <v>0</v>
      </c>
      <c r="BR62" s="137">
        <v>630</v>
      </c>
      <c r="BS62" s="137">
        <v>2372</v>
      </c>
      <c r="BT62" s="137">
        <v>0</v>
      </c>
      <c r="BU62" s="137">
        <v>0</v>
      </c>
      <c r="BV62" s="251">
        <v>16773</v>
      </c>
      <c r="BW62" s="249">
        <v>147171</v>
      </c>
      <c r="BX62" s="250">
        <v>233</v>
      </c>
      <c r="BY62" s="137">
        <v>7575</v>
      </c>
      <c r="BZ62" s="137">
        <v>2753</v>
      </c>
      <c r="CA62" s="137">
        <v>247</v>
      </c>
      <c r="CB62" s="137">
        <v>926</v>
      </c>
      <c r="CC62" s="137">
        <v>1322</v>
      </c>
      <c r="CD62" s="137">
        <v>0</v>
      </c>
      <c r="CE62" s="137">
        <v>2551</v>
      </c>
      <c r="CF62" s="251">
        <v>15607</v>
      </c>
      <c r="CG62" s="251">
        <v>32380</v>
      </c>
      <c r="CH62" s="251">
        <v>162778</v>
      </c>
      <c r="CI62" s="137">
        <v>-451</v>
      </c>
      <c r="CJ62" s="137">
        <v>-14238</v>
      </c>
      <c r="CK62" s="137">
        <v>-3907</v>
      </c>
      <c r="CL62" s="137">
        <v>-58</v>
      </c>
      <c r="CM62" s="137">
        <v>-25</v>
      </c>
      <c r="CN62" s="137">
        <v>-22</v>
      </c>
      <c r="CO62" s="137">
        <v>0</v>
      </c>
      <c r="CP62" s="137">
        <v>-45</v>
      </c>
      <c r="CQ62" s="251">
        <v>-18746</v>
      </c>
      <c r="CR62" s="251">
        <v>13634</v>
      </c>
      <c r="CS62" s="251">
        <v>144032</v>
      </c>
    </row>
    <row r="63" spans="1:97" s="217" customFormat="1" ht="12.75" customHeight="1" x14ac:dyDescent="0.2">
      <c r="A63" s="236" t="s">
        <v>331</v>
      </c>
      <c r="B63" s="248" t="s">
        <v>397</v>
      </c>
      <c r="C63" s="137">
        <v>0</v>
      </c>
      <c r="D63" s="137">
        <v>0</v>
      </c>
      <c r="E63" s="137">
        <v>0</v>
      </c>
      <c r="F63" s="137">
        <v>0</v>
      </c>
      <c r="G63" s="137">
        <v>0</v>
      </c>
      <c r="H63" s="137">
        <v>0</v>
      </c>
      <c r="I63" s="137">
        <v>0</v>
      </c>
      <c r="J63" s="137">
        <v>0</v>
      </c>
      <c r="K63" s="137">
        <v>0</v>
      </c>
      <c r="L63" s="249">
        <v>0</v>
      </c>
      <c r="M63" s="250">
        <v>0</v>
      </c>
      <c r="N63" s="137">
        <v>0</v>
      </c>
      <c r="O63" s="137">
        <v>0</v>
      </c>
      <c r="P63" s="137">
        <v>0</v>
      </c>
      <c r="Q63" s="137">
        <v>0</v>
      </c>
      <c r="R63" s="137">
        <v>0</v>
      </c>
      <c r="S63" s="137">
        <v>0</v>
      </c>
      <c r="T63" s="137">
        <v>0</v>
      </c>
      <c r="U63" s="137">
        <v>0</v>
      </c>
      <c r="V63" s="137">
        <v>0</v>
      </c>
      <c r="W63" s="137">
        <v>0</v>
      </c>
      <c r="X63" s="137">
        <v>0</v>
      </c>
      <c r="Y63" s="137">
        <v>0</v>
      </c>
      <c r="Z63" s="137">
        <v>0</v>
      </c>
      <c r="AA63" s="137">
        <v>0</v>
      </c>
      <c r="AB63" s="137">
        <v>0</v>
      </c>
      <c r="AC63" s="137">
        <v>0</v>
      </c>
      <c r="AD63" s="137">
        <v>0</v>
      </c>
      <c r="AE63" s="137">
        <v>0</v>
      </c>
      <c r="AF63" s="137">
        <v>0</v>
      </c>
      <c r="AG63" s="137">
        <v>0</v>
      </c>
      <c r="AH63" s="249">
        <v>0</v>
      </c>
      <c r="AI63" s="250">
        <v>0</v>
      </c>
      <c r="AJ63" s="137">
        <v>0</v>
      </c>
      <c r="AK63" s="137">
        <v>0</v>
      </c>
      <c r="AL63" s="137">
        <v>0</v>
      </c>
      <c r="AM63" s="137">
        <v>0</v>
      </c>
      <c r="AN63" s="137">
        <v>0</v>
      </c>
      <c r="AO63" s="137">
        <v>0</v>
      </c>
      <c r="AP63" s="137">
        <v>0</v>
      </c>
      <c r="AQ63" s="137">
        <v>0</v>
      </c>
      <c r="AR63" s="137">
        <v>0</v>
      </c>
      <c r="AS63" s="137">
        <v>0</v>
      </c>
      <c r="AT63" s="137">
        <v>0</v>
      </c>
      <c r="AU63" s="137">
        <v>0</v>
      </c>
      <c r="AV63" s="137">
        <v>0</v>
      </c>
      <c r="AW63" s="137">
        <v>0</v>
      </c>
      <c r="AX63" s="137">
        <v>0</v>
      </c>
      <c r="AY63" s="137">
        <v>0</v>
      </c>
      <c r="AZ63" s="137">
        <v>0</v>
      </c>
      <c r="BA63" s="137">
        <v>0</v>
      </c>
      <c r="BB63" s="137">
        <v>0</v>
      </c>
      <c r="BC63" s="137">
        <v>0</v>
      </c>
      <c r="BD63" s="249">
        <v>0</v>
      </c>
      <c r="BE63" s="250">
        <v>0</v>
      </c>
      <c r="BF63" s="137">
        <v>0</v>
      </c>
      <c r="BG63" s="137">
        <v>0</v>
      </c>
      <c r="BH63" s="137">
        <v>0</v>
      </c>
      <c r="BI63" s="137">
        <v>0</v>
      </c>
      <c r="BJ63" s="137">
        <v>0</v>
      </c>
      <c r="BK63" s="137">
        <v>0</v>
      </c>
      <c r="BL63" s="137">
        <v>0</v>
      </c>
      <c r="BM63" s="137">
        <v>0</v>
      </c>
      <c r="BN63" s="251">
        <v>0</v>
      </c>
      <c r="BO63" s="250">
        <v>3179</v>
      </c>
      <c r="BP63" s="137">
        <v>9284</v>
      </c>
      <c r="BQ63" s="137">
        <v>0</v>
      </c>
      <c r="BR63" s="137">
        <v>0</v>
      </c>
      <c r="BS63" s="137">
        <v>0</v>
      </c>
      <c r="BT63" s="137">
        <v>0</v>
      </c>
      <c r="BU63" s="137">
        <v>0</v>
      </c>
      <c r="BV63" s="251">
        <v>12463</v>
      </c>
      <c r="BW63" s="249">
        <v>12463</v>
      </c>
      <c r="BX63" s="250">
        <v>803</v>
      </c>
      <c r="BY63" s="137">
        <v>6082</v>
      </c>
      <c r="BZ63" s="137">
        <v>1555</v>
      </c>
      <c r="CA63" s="137">
        <v>3</v>
      </c>
      <c r="CB63" s="137">
        <v>25</v>
      </c>
      <c r="CC63" s="137">
        <v>11</v>
      </c>
      <c r="CD63" s="137">
        <v>0</v>
      </c>
      <c r="CE63" s="137">
        <v>100</v>
      </c>
      <c r="CF63" s="251">
        <v>8579</v>
      </c>
      <c r="CG63" s="251">
        <v>21042</v>
      </c>
      <c r="CH63" s="251">
        <v>21042</v>
      </c>
      <c r="CI63" s="137">
        <v>-454</v>
      </c>
      <c r="CJ63" s="137">
        <v>-3932</v>
      </c>
      <c r="CK63" s="137">
        <v>-4</v>
      </c>
      <c r="CL63" s="137">
        <v>-1</v>
      </c>
      <c r="CM63" s="137">
        <v>-26</v>
      </c>
      <c r="CN63" s="137">
        <v>-12</v>
      </c>
      <c r="CO63" s="137">
        <v>0</v>
      </c>
      <c r="CP63" s="137">
        <v>-158</v>
      </c>
      <c r="CQ63" s="251">
        <v>-4587</v>
      </c>
      <c r="CR63" s="251">
        <v>16455</v>
      </c>
      <c r="CS63" s="251">
        <v>16455</v>
      </c>
    </row>
    <row r="64" spans="1:97" s="217" customFormat="1" ht="12.75" customHeight="1" x14ac:dyDescent="0.2">
      <c r="A64" s="236" t="s">
        <v>332</v>
      </c>
      <c r="B64" s="248" t="s">
        <v>398</v>
      </c>
      <c r="C64" s="137">
        <v>0</v>
      </c>
      <c r="D64" s="137">
        <v>0</v>
      </c>
      <c r="E64" s="137">
        <v>0</v>
      </c>
      <c r="F64" s="137">
        <v>0</v>
      </c>
      <c r="G64" s="137">
        <v>0</v>
      </c>
      <c r="H64" s="137">
        <v>0</v>
      </c>
      <c r="I64" s="137">
        <v>0</v>
      </c>
      <c r="J64" s="137">
        <v>0</v>
      </c>
      <c r="K64" s="137">
        <v>0</v>
      </c>
      <c r="L64" s="249">
        <v>0</v>
      </c>
      <c r="M64" s="250">
        <v>0</v>
      </c>
      <c r="N64" s="137">
        <v>448</v>
      </c>
      <c r="O64" s="137">
        <v>0</v>
      </c>
      <c r="P64" s="137">
        <v>0</v>
      </c>
      <c r="Q64" s="137">
        <v>0</v>
      </c>
      <c r="R64" s="137">
        <v>0</v>
      </c>
      <c r="S64" s="137">
        <v>0</v>
      </c>
      <c r="T64" s="137">
        <v>0</v>
      </c>
      <c r="U64" s="137">
        <v>0</v>
      </c>
      <c r="V64" s="137">
        <v>0</v>
      </c>
      <c r="W64" s="137">
        <v>0</v>
      </c>
      <c r="X64" s="137">
        <v>0</v>
      </c>
      <c r="Y64" s="137">
        <v>0</v>
      </c>
      <c r="Z64" s="137">
        <v>0</v>
      </c>
      <c r="AA64" s="137">
        <v>0</v>
      </c>
      <c r="AB64" s="137">
        <v>0</v>
      </c>
      <c r="AC64" s="137">
        <v>0</v>
      </c>
      <c r="AD64" s="137">
        <v>0</v>
      </c>
      <c r="AE64" s="137">
        <v>0</v>
      </c>
      <c r="AF64" s="137">
        <v>0</v>
      </c>
      <c r="AG64" s="137">
        <v>0</v>
      </c>
      <c r="AH64" s="249">
        <v>0</v>
      </c>
      <c r="AI64" s="250">
        <v>0</v>
      </c>
      <c r="AJ64" s="137">
        <v>0</v>
      </c>
      <c r="AK64" s="137">
        <v>0</v>
      </c>
      <c r="AL64" s="137">
        <v>0</v>
      </c>
      <c r="AM64" s="137">
        <v>0</v>
      </c>
      <c r="AN64" s="137">
        <v>0</v>
      </c>
      <c r="AO64" s="137">
        <v>0</v>
      </c>
      <c r="AP64" s="137">
        <v>0</v>
      </c>
      <c r="AQ64" s="137">
        <v>0</v>
      </c>
      <c r="AR64" s="137">
        <v>0</v>
      </c>
      <c r="AS64" s="137">
        <v>0</v>
      </c>
      <c r="AT64" s="137">
        <v>0</v>
      </c>
      <c r="AU64" s="137">
        <v>0</v>
      </c>
      <c r="AV64" s="137">
        <v>0</v>
      </c>
      <c r="AW64" s="137">
        <v>0</v>
      </c>
      <c r="AX64" s="137">
        <v>0</v>
      </c>
      <c r="AY64" s="137">
        <v>0</v>
      </c>
      <c r="AZ64" s="137">
        <v>0</v>
      </c>
      <c r="BA64" s="137">
        <v>0</v>
      </c>
      <c r="BB64" s="137">
        <v>0</v>
      </c>
      <c r="BC64" s="137">
        <v>0</v>
      </c>
      <c r="BD64" s="249">
        <v>1074</v>
      </c>
      <c r="BE64" s="250">
        <v>567</v>
      </c>
      <c r="BF64" s="137">
        <v>0</v>
      </c>
      <c r="BG64" s="137">
        <v>0</v>
      </c>
      <c r="BH64" s="137">
        <v>178</v>
      </c>
      <c r="BI64" s="137">
        <v>239</v>
      </c>
      <c r="BJ64" s="137">
        <v>0</v>
      </c>
      <c r="BK64" s="137">
        <v>0</v>
      </c>
      <c r="BL64" s="137">
        <v>0</v>
      </c>
      <c r="BM64" s="137">
        <v>5</v>
      </c>
      <c r="BN64" s="251">
        <v>2511</v>
      </c>
      <c r="BO64" s="250">
        <v>12840</v>
      </c>
      <c r="BP64" s="137">
        <v>28879</v>
      </c>
      <c r="BQ64" s="137">
        <v>0</v>
      </c>
      <c r="BR64" s="137">
        <v>0</v>
      </c>
      <c r="BS64" s="137">
        <v>0</v>
      </c>
      <c r="BT64" s="137">
        <v>0</v>
      </c>
      <c r="BU64" s="137">
        <v>0</v>
      </c>
      <c r="BV64" s="251">
        <v>41719</v>
      </c>
      <c r="BW64" s="249">
        <v>44230</v>
      </c>
      <c r="BX64" s="250">
        <v>389</v>
      </c>
      <c r="BY64" s="137">
        <v>4028</v>
      </c>
      <c r="BZ64" s="137">
        <v>111</v>
      </c>
      <c r="CA64" s="137">
        <v>9</v>
      </c>
      <c r="CB64" s="137">
        <v>78</v>
      </c>
      <c r="CC64" s="137">
        <v>44</v>
      </c>
      <c r="CD64" s="137">
        <v>0</v>
      </c>
      <c r="CE64" s="137">
        <v>907</v>
      </c>
      <c r="CF64" s="251">
        <v>5566</v>
      </c>
      <c r="CG64" s="251">
        <v>47285</v>
      </c>
      <c r="CH64" s="251">
        <v>49796</v>
      </c>
      <c r="CI64" s="137">
        <v>-346</v>
      </c>
      <c r="CJ64" s="137">
        <v>-2670</v>
      </c>
      <c r="CK64" s="137">
        <v>-1563</v>
      </c>
      <c r="CL64" s="137">
        <v>-5</v>
      </c>
      <c r="CM64" s="137">
        <v>-206</v>
      </c>
      <c r="CN64" s="137">
        <v>-70</v>
      </c>
      <c r="CO64" s="137">
        <v>0</v>
      </c>
      <c r="CP64" s="137">
        <v>-411</v>
      </c>
      <c r="CQ64" s="251">
        <v>-5271</v>
      </c>
      <c r="CR64" s="251">
        <v>42014</v>
      </c>
      <c r="CS64" s="251">
        <v>44525</v>
      </c>
    </row>
    <row r="65" spans="1:97" s="217" customFormat="1" ht="12.75" customHeight="1" x14ac:dyDescent="0.2">
      <c r="A65" s="259" t="s">
        <v>333</v>
      </c>
      <c r="B65" s="248" t="s">
        <v>29</v>
      </c>
      <c r="C65" s="261">
        <v>0</v>
      </c>
      <c r="D65" s="261">
        <v>0</v>
      </c>
      <c r="E65" s="261">
        <v>0</v>
      </c>
      <c r="F65" s="261">
        <v>0</v>
      </c>
      <c r="G65" s="261">
        <v>0</v>
      </c>
      <c r="H65" s="261">
        <v>0</v>
      </c>
      <c r="I65" s="261">
        <v>0</v>
      </c>
      <c r="J65" s="261">
        <v>0</v>
      </c>
      <c r="K65" s="261">
        <v>0</v>
      </c>
      <c r="L65" s="262">
        <v>0</v>
      </c>
      <c r="M65" s="263">
        <v>0</v>
      </c>
      <c r="N65" s="261">
        <v>0</v>
      </c>
      <c r="O65" s="261">
        <v>0</v>
      </c>
      <c r="P65" s="261">
        <v>0</v>
      </c>
      <c r="Q65" s="261">
        <v>0</v>
      </c>
      <c r="R65" s="261">
        <v>0</v>
      </c>
      <c r="S65" s="261">
        <v>0</v>
      </c>
      <c r="T65" s="261">
        <v>0</v>
      </c>
      <c r="U65" s="261">
        <v>0</v>
      </c>
      <c r="V65" s="261">
        <v>0</v>
      </c>
      <c r="W65" s="261">
        <v>0</v>
      </c>
      <c r="X65" s="261">
        <v>0</v>
      </c>
      <c r="Y65" s="261">
        <v>0</v>
      </c>
      <c r="Z65" s="261">
        <v>0</v>
      </c>
      <c r="AA65" s="261">
        <v>0</v>
      </c>
      <c r="AB65" s="261">
        <v>0</v>
      </c>
      <c r="AC65" s="261">
        <v>0</v>
      </c>
      <c r="AD65" s="261">
        <v>0</v>
      </c>
      <c r="AE65" s="261">
        <v>0</v>
      </c>
      <c r="AF65" s="261">
        <v>0</v>
      </c>
      <c r="AG65" s="261">
        <v>0</v>
      </c>
      <c r="AH65" s="262">
        <v>0</v>
      </c>
      <c r="AI65" s="263">
        <v>0</v>
      </c>
      <c r="AJ65" s="261">
        <v>0</v>
      </c>
      <c r="AK65" s="261">
        <v>0</v>
      </c>
      <c r="AL65" s="261">
        <v>0</v>
      </c>
      <c r="AM65" s="261">
        <v>0</v>
      </c>
      <c r="AN65" s="261">
        <v>0</v>
      </c>
      <c r="AO65" s="261">
        <v>0</v>
      </c>
      <c r="AP65" s="261">
        <v>0</v>
      </c>
      <c r="AQ65" s="261">
        <v>0</v>
      </c>
      <c r="AR65" s="261">
        <v>0</v>
      </c>
      <c r="AS65" s="261">
        <v>0</v>
      </c>
      <c r="AT65" s="261">
        <v>0</v>
      </c>
      <c r="AU65" s="261">
        <v>6</v>
      </c>
      <c r="AV65" s="261">
        <v>0</v>
      </c>
      <c r="AW65" s="261">
        <v>0</v>
      </c>
      <c r="AX65" s="261">
        <v>0</v>
      </c>
      <c r="AY65" s="261">
        <v>0</v>
      </c>
      <c r="AZ65" s="261">
        <v>258</v>
      </c>
      <c r="BA65" s="261">
        <v>114</v>
      </c>
      <c r="BB65" s="261">
        <v>0</v>
      </c>
      <c r="BC65" s="261">
        <v>4</v>
      </c>
      <c r="BD65" s="262">
        <v>0</v>
      </c>
      <c r="BE65" s="263">
        <v>0</v>
      </c>
      <c r="BF65" s="261">
        <v>0</v>
      </c>
      <c r="BG65" s="261">
        <v>42</v>
      </c>
      <c r="BH65" s="261">
        <v>21</v>
      </c>
      <c r="BI65" s="261">
        <v>13</v>
      </c>
      <c r="BJ65" s="261">
        <v>127</v>
      </c>
      <c r="BK65" s="261">
        <v>17</v>
      </c>
      <c r="BL65" s="261">
        <v>0</v>
      </c>
      <c r="BM65" s="261">
        <v>7</v>
      </c>
      <c r="BN65" s="264">
        <v>609</v>
      </c>
      <c r="BO65" s="263">
        <v>2417</v>
      </c>
      <c r="BP65" s="261">
        <v>19290</v>
      </c>
      <c r="BQ65" s="261">
        <v>0</v>
      </c>
      <c r="BR65" s="261">
        <v>0</v>
      </c>
      <c r="BS65" s="261">
        <v>0</v>
      </c>
      <c r="BT65" s="261">
        <v>0</v>
      </c>
      <c r="BU65" s="261">
        <v>0</v>
      </c>
      <c r="BV65" s="264">
        <v>21707</v>
      </c>
      <c r="BW65" s="262">
        <v>22316</v>
      </c>
      <c r="BX65" s="263">
        <v>138</v>
      </c>
      <c r="BY65" s="261">
        <v>1239</v>
      </c>
      <c r="BZ65" s="261">
        <v>8</v>
      </c>
      <c r="CA65" s="261">
        <v>1</v>
      </c>
      <c r="CB65" s="261">
        <v>11</v>
      </c>
      <c r="CC65" s="261">
        <v>8</v>
      </c>
      <c r="CD65" s="261">
        <v>0</v>
      </c>
      <c r="CE65" s="261">
        <v>207</v>
      </c>
      <c r="CF65" s="264">
        <v>1612</v>
      </c>
      <c r="CG65" s="264">
        <v>23319</v>
      </c>
      <c r="CH65" s="264">
        <v>23928</v>
      </c>
      <c r="CI65" s="261">
        <v>-143</v>
      </c>
      <c r="CJ65" s="261">
        <v>-3775</v>
      </c>
      <c r="CK65" s="261">
        <v>-3703</v>
      </c>
      <c r="CL65" s="261">
        <v>-5</v>
      </c>
      <c r="CM65" s="261">
        <v>-227</v>
      </c>
      <c r="CN65" s="261">
        <v>-52</v>
      </c>
      <c r="CO65" s="261">
        <v>0</v>
      </c>
      <c r="CP65" s="261">
        <v>-236</v>
      </c>
      <c r="CQ65" s="264">
        <v>-8141</v>
      </c>
      <c r="CR65" s="264">
        <v>15178</v>
      </c>
      <c r="CS65" s="264">
        <v>15787</v>
      </c>
    </row>
    <row r="66" spans="1:97" s="217" customFormat="1" ht="12.75" customHeight="1" x14ac:dyDescent="0.2">
      <c r="A66" s="236" t="s">
        <v>335</v>
      </c>
      <c r="B66" s="254" t="s">
        <v>30</v>
      </c>
      <c r="C66" s="137">
        <v>0</v>
      </c>
      <c r="D66" s="137">
        <v>0</v>
      </c>
      <c r="E66" s="137">
        <v>0</v>
      </c>
      <c r="F66" s="137">
        <v>25</v>
      </c>
      <c r="G66" s="137">
        <v>4</v>
      </c>
      <c r="H66" s="137">
        <v>8</v>
      </c>
      <c r="I66" s="137">
        <v>1</v>
      </c>
      <c r="J66" s="137">
        <v>0</v>
      </c>
      <c r="K66" s="137">
        <v>30</v>
      </c>
      <c r="L66" s="249">
        <v>1</v>
      </c>
      <c r="M66" s="250">
        <v>1</v>
      </c>
      <c r="N66" s="137">
        <v>19</v>
      </c>
      <c r="O66" s="137">
        <v>3</v>
      </c>
      <c r="P66" s="137">
        <v>1</v>
      </c>
      <c r="Q66" s="137">
        <v>0</v>
      </c>
      <c r="R66" s="137">
        <v>0</v>
      </c>
      <c r="S66" s="137">
        <v>2</v>
      </c>
      <c r="T66" s="137">
        <v>0</v>
      </c>
      <c r="U66" s="137">
        <v>1</v>
      </c>
      <c r="V66" s="137">
        <v>0</v>
      </c>
      <c r="W66" s="137">
        <v>1</v>
      </c>
      <c r="X66" s="137">
        <v>1</v>
      </c>
      <c r="Y66" s="137">
        <v>0</v>
      </c>
      <c r="Z66" s="137">
        <v>1</v>
      </c>
      <c r="AA66" s="137">
        <v>0</v>
      </c>
      <c r="AB66" s="137">
        <v>0</v>
      </c>
      <c r="AC66" s="137">
        <v>0</v>
      </c>
      <c r="AD66" s="137">
        <v>1</v>
      </c>
      <c r="AE66" s="137">
        <v>0</v>
      </c>
      <c r="AF66" s="137">
        <v>0</v>
      </c>
      <c r="AG66" s="137">
        <v>0</v>
      </c>
      <c r="AH66" s="249">
        <v>1</v>
      </c>
      <c r="AI66" s="250">
        <v>1</v>
      </c>
      <c r="AJ66" s="137">
        <v>6</v>
      </c>
      <c r="AK66" s="137">
        <v>0</v>
      </c>
      <c r="AL66" s="137">
        <v>0</v>
      </c>
      <c r="AM66" s="137">
        <v>0</v>
      </c>
      <c r="AN66" s="137">
        <v>12</v>
      </c>
      <c r="AO66" s="137">
        <v>2</v>
      </c>
      <c r="AP66" s="137">
        <v>30</v>
      </c>
      <c r="AQ66" s="137">
        <v>6</v>
      </c>
      <c r="AR66" s="137">
        <v>2</v>
      </c>
      <c r="AS66" s="137">
        <v>1</v>
      </c>
      <c r="AT66" s="137">
        <v>6</v>
      </c>
      <c r="AU66" s="137">
        <v>226</v>
      </c>
      <c r="AV66" s="137">
        <v>14</v>
      </c>
      <c r="AW66" s="137">
        <v>94</v>
      </c>
      <c r="AX66" s="137">
        <v>72</v>
      </c>
      <c r="AY66" s="137">
        <v>3</v>
      </c>
      <c r="AZ66" s="137">
        <v>61</v>
      </c>
      <c r="BA66" s="137">
        <v>28</v>
      </c>
      <c r="BB66" s="137">
        <v>108</v>
      </c>
      <c r="BC66" s="137">
        <v>62</v>
      </c>
      <c r="BD66" s="249">
        <v>1653</v>
      </c>
      <c r="BE66" s="250">
        <v>292</v>
      </c>
      <c r="BF66" s="137">
        <v>47</v>
      </c>
      <c r="BG66" s="137">
        <v>167</v>
      </c>
      <c r="BH66" s="137">
        <v>184</v>
      </c>
      <c r="BI66" s="137">
        <v>159</v>
      </c>
      <c r="BJ66" s="137">
        <v>59</v>
      </c>
      <c r="BK66" s="137">
        <v>453</v>
      </c>
      <c r="BL66" s="137">
        <v>0</v>
      </c>
      <c r="BM66" s="137">
        <v>32</v>
      </c>
      <c r="BN66" s="251">
        <v>3881</v>
      </c>
      <c r="BO66" s="250">
        <v>195</v>
      </c>
      <c r="BP66" s="137">
        <v>22929</v>
      </c>
      <c r="BQ66" s="137">
        <v>0</v>
      </c>
      <c r="BR66" s="137">
        <v>0</v>
      </c>
      <c r="BS66" s="137">
        <v>0</v>
      </c>
      <c r="BT66" s="137">
        <v>0</v>
      </c>
      <c r="BU66" s="137">
        <v>4</v>
      </c>
      <c r="BV66" s="251">
        <v>23128</v>
      </c>
      <c r="BW66" s="249">
        <v>27009</v>
      </c>
      <c r="BX66" s="250">
        <v>77</v>
      </c>
      <c r="BY66" s="137">
        <v>175</v>
      </c>
      <c r="BZ66" s="137">
        <v>190</v>
      </c>
      <c r="CA66" s="137">
        <v>2</v>
      </c>
      <c r="CB66" s="137">
        <v>151</v>
      </c>
      <c r="CC66" s="137">
        <v>112</v>
      </c>
      <c r="CD66" s="137">
        <v>0</v>
      </c>
      <c r="CE66" s="137">
        <v>608</v>
      </c>
      <c r="CF66" s="251">
        <v>1315</v>
      </c>
      <c r="CG66" s="251">
        <v>24443</v>
      </c>
      <c r="CH66" s="251">
        <v>28324</v>
      </c>
      <c r="CI66" s="137">
        <v>-14</v>
      </c>
      <c r="CJ66" s="137">
        <v>-108</v>
      </c>
      <c r="CK66" s="137">
        <v>-406</v>
      </c>
      <c r="CL66" s="137">
        <v>-13</v>
      </c>
      <c r="CM66" s="137">
        <v>-48</v>
      </c>
      <c r="CN66" s="137">
        <v>-11</v>
      </c>
      <c r="CO66" s="137">
        <v>0</v>
      </c>
      <c r="CP66" s="137">
        <v>-254</v>
      </c>
      <c r="CQ66" s="251">
        <v>-854</v>
      </c>
      <c r="CR66" s="251">
        <v>23589</v>
      </c>
      <c r="CS66" s="251">
        <v>27470</v>
      </c>
    </row>
    <row r="67" spans="1:97" s="217" customFormat="1" ht="12.75" customHeight="1" x14ac:dyDescent="0.2">
      <c r="A67" s="236" t="s">
        <v>336</v>
      </c>
      <c r="B67" s="248" t="s">
        <v>31</v>
      </c>
      <c r="C67" s="137">
        <v>10</v>
      </c>
      <c r="D67" s="137">
        <v>9</v>
      </c>
      <c r="E67" s="137">
        <v>58</v>
      </c>
      <c r="F67" s="137">
        <v>21</v>
      </c>
      <c r="G67" s="137">
        <v>24</v>
      </c>
      <c r="H67" s="137">
        <v>9</v>
      </c>
      <c r="I67" s="137">
        <v>4</v>
      </c>
      <c r="J67" s="137">
        <v>0</v>
      </c>
      <c r="K67" s="137">
        <v>55</v>
      </c>
      <c r="L67" s="249">
        <v>3</v>
      </c>
      <c r="M67" s="250">
        <v>2</v>
      </c>
      <c r="N67" s="137">
        <v>60</v>
      </c>
      <c r="O67" s="137">
        <v>2</v>
      </c>
      <c r="P67" s="137">
        <v>0</v>
      </c>
      <c r="Q67" s="137">
        <v>0</v>
      </c>
      <c r="R67" s="137">
        <v>1</v>
      </c>
      <c r="S67" s="137">
        <v>5</v>
      </c>
      <c r="T67" s="137">
        <v>1</v>
      </c>
      <c r="U67" s="137">
        <v>3</v>
      </c>
      <c r="V67" s="137">
        <v>0</v>
      </c>
      <c r="W67" s="137">
        <v>3</v>
      </c>
      <c r="X67" s="137">
        <v>1</v>
      </c>
      <c r="Y67" s="137">
        <v>3</v>
      </c>
      <c r="Z67" s="137">
        <v>4</v>
      </c>
      <c r="AA67" s="137">
        <v>0</v>
      </c>
      <c r="AB67" s="137">
        <v>0</v>
      </c>
      <c r="AC67" s="137">
        <v>0</v>
      </c>
      <c r="AD67" s="137">
        <v>7</v>
      </c>
      <c r="AE67" s="137">
        <v>0</v>
      </c>
      <c r="AF67" s="137">
        <v>0</v>
      </c>
      <c r="AG67" s="137">
        <v>0</v>
      </c>
      <c r="AH67" s="249">
        <v>3</v>
      </c>
      <c r="AI67" s="250">
        <v>8</v>
      </c>
      <c r="AJ67" s="137">
        <v>27</v>
      </c>
      <c r="AK67" s="137">
        <v>0</v>
      </c>
      <c r="AL67" s="137">
        <v>1</v>
      </c>
      <c r="AM67" s="137">
        <v>1</v>
      </c>
      <c r="AN67" s="137">
        <v>32</v>
      </c>
      <c r="AO67" s="137">
        <v>0</v>
      </c>
      <c r="AP67" s="137">
        <v>182</v>
      </c>
      <c r="AQ67" s="137">
        <v>8</v>
      </c>
      <c r="AR67" s="137">
        <v>0</v>
      </c>
      <c r="AS67" s="137">
        <v>1</v>
      </c>
      <c r="AT67" s="137">
        <v>53</v>
      </c>
      <c r="AU67" s="137">
        <v>496</v>
      </c>
      <c r="AV67" s="137">
        <v>194</v>
      </c>
      <c r="AW67" s="137">
        <v>35</v>
      </c>
      <c r="AX67" s="137">
        <v>192</v>
      </c>
      <c r="AY67" s="137">
        <v>19</v>
      </c>
      <c r="AZ67" s="137">
        <v>97</v>
      </c>
      <c r="BA67" s="137">
        <v>13</v>
      </c>
      <c r="BB67" s="137">
        <v>341</v>
      </c>
      <c r="BC67" s="137">
        <v>233</v>
      </c>
      <c r="BD67" s="249">
        <v>247</v>
      </c>
      <c r="BE67" s="250">
        <v>119</v>
      </c>
      <c r="BF67" s="137">
        <v>86</v>
      </c>
      <c r="BG67" s="137">
        <v>238</v>
      </c>
      <c r="BH67" s="137">
        <v>35</v>
      </c>
      <c r="BI67" s="137">
        <v>40</v>
      </c>
      <c r="BJ67" s="137">
        <v>26</v>
      </c>
      <c r="BK67" s="137">
        <v>92</v>
      </c>
      <c r="BL67" s="137">
        <v>0</v>
      </c>
      <c r="BM67" s="137">
        <v>7</v>
      </c>
      <c r="BN67" s="251">
        <v>3111</v>
      </c>
      <c r="BO67" s="250">
        <v>0</v>
      </c>
      <c r="BP67" s="137">
        <v>0</v>
      </c>
      <c r="BQ67" s="137">
        <v>0</v>
      </c>
      <c r="BR67" s="137">
        <v>0</v>
      </c>
      <c r="BS67" s="137">
        <v>0</v>
      </c>
      <c r="BT67" s="137">
        <v>0</v>
      </c>
      <c r="BU67" s="137">
        <v>0</v>
      </c>
      <c r="BV67" s="251">
        <v>0</v>
      </c>
      <c r="BW67" s="249">
        <v>3111</v>
      </c>
      <c r="BX67" s="250">
        <v>0</v>
      </c>
      <c r="BY67" s="137">
        <v>0</v>
      </c>
      <c r="BZ67" s="137">
        <v>0</v>
      </c>
      <c r="CA67" s="137">
        <v>0</v>
      </c>
      <c r="CB67" s="137">
        <v>0</v>
      </c>
      <c r="CC67" s="137">
        <v>0</v>
      </c>
      <c r="CD67" s="137">
        <v>0</v>
      </c>
      <c r="CE67" s="137">
        <v>0</v>
      </c>
      <c r="CF67" s="251">
        <v>0</v>
      </c>
      <c r="CG67" s="251">
        <v>0</v>
      </c>
      <c r="CH67" s="251">
        <v>3111</v>
      </c>
      <c r="CI67" s="137">
        <v>0</v>
      </c>
      <c r="CJ67" s="137">
        <v>0</v>
      </c>
      <c r="CK67" s="137">
        <v>0</v>
      </c>
      <c r="CL67" s="137">
        <v>0</v>
      </c>
      <c r="CM67" s="137">
        <v>0</v>
      </c>
      <c r="CN67" s="137">
        <v>0</v>
      </c>
      <c r="CO67" s="137">
        <v>0</v>
      </c>
      <c r="CP67" s="137">
        <v>0</v>
      </c>
      <c r="CQ67" s="251">
        <v>0</v>
      </c>
      <c r="CR67" s="251">
        <v>0</v>
      </c>
      <c r="CS67" s="251">
        <v>3111</v>
      </c>
    </row>
    <row r="68" spans="1:97" s="217" customFormat="1" ht="12.75" customHeight="1" x14ac:dyDescent="0.2">
      <c r="A68" s="236" t="s">
        <v>337</v>
      </c>
      <c r="B68" s="248" t="s">
        <v>32</v>
      </c>
      <c r="C68" s="137">
        <v>1060</v>
      </c>
      <c r="D68" s="137">
        <v>420</v>
      </c>
      <c r="E68" s="137">
        <v>1034</v>
      </c>
      <c r="F68" s="137">
        <v>244</v>
      </c>
      <c r="G68" s="137">
        <v>226</v>
      </c>
      <c r="H68" s="137">
        <v>84</v>
      </c>
      <c r="I68" s="137">
        <v>30</v>
      </c>
      <c r="J68" s="137">
        <v>0</v>
      </c>
      <c r="K68" s="137">
        <v>599</v>
      </c>
      <c r="L68" s="249">
        <v>8</v>
      </c>
      <c r="M68" s="250">
        <v>4</v>
      </c>
      <c r="N68" s="137">
        <v>77</v>
      </c>
      <c r="O68" s="137">
        <v>61</v>
      </c>
      <c r="P68" s="137">
        <v>2</v>
      </c>
      <c r="Q68" s="137">
        <v>0</v>
      </c>
      <c r="R68" s="137">
        <v>3</v>
      </c>
      <c r="S68" s="137">
        <v>83</v>
      </c>
      <c r="T68" s="137">
        <v>3</v>
      </c>
      <c r="U68" s="137">
        <v>17</v>
      </c>
      <c r="V68" s="137">
        <v>3</v>
      </c>
      <c r="W68" s="137">
        <v>12</v>
      </c>
      <c r="X68" s="137">
        <v>0</v>
      </c>
      <c r="Y68" s="137">
        <v>5</v>
      </c>
      <c r="Z68" s="137">
        <v>33</v>
      </c>
      <c r="AA68" s="137">
        <v>0</v>
      </c>
      <c r="AB68" s="137">
        <v>0</v>
      </c>
      <c r="AC68" s="137">
        <v>2</v>
      </c>
      <c r="AD68" s="137">
        <v>60</v>
      </c>
      <c r="AE68" s="137">
        <v>0</v>
      </c>
      <c r="AF68" s="137">
        <v>2</v>
      </c>
      <c r="AG68" s="137">
        <v>0</v>
      </c>
      <c r="AH68" s="249">
        <v>22</v>
      </c>
      <c r="AI68" s="250">
        <v>51</v>
      </c>
      <c r="AJ68" s="137">
        <v>78</v>
      </c>
      <c r="AK68" s="137">
        <v>2</v>
      </c>
      <c r="AL68" s="137">
        <v>4</v>
      </c>
      <c r="AM68" s="137">
        <v>3</v>
      </c>
      <c r="AN68" s="137">
        <v>1110</v>
      </c>
      <c r="AO68" s="137">
        <v>41</v>
      </c>
      <c r="AP68" s="137">
        <v>1162</v>
      </c>
      <c r="AQ68" s="137">
        <v>267</v>
      </c>
      <c r="AR68" s="137">
        <v>110</v>
      </c>
      <c r="AS68" s="137">
        <v>23</v>
      </c>
      <c r="AT68" s="137">
        <v>175</v>
      </c>
      <c r="AU68" s="137">
        <v>1994</v>
      </c>
      <c r="AV68" s="137">
        <v>308</v>
      </c>
      <c r="AW68" s="137">
        <v>207</v>
      </c>
      <c r="AX68" s="137">
        <v>1277</v>
      </c>
      <c r="AY68" s="137">
        <v>2</v>
      </c>
      <c r="AZ68" s="137">
        <v>404</v>
      </c>
      <c r="BA68" s="137">
        <v>38</v>
      </c>
      <c r="BB68" s="137">
        <v>126</v>
      </c>
      <c r="BC68" s="137">
        <v>968</v>
      </c>
      <c r="BD68" s="249">
        <v>401</v>
      </c>
      <c r="BE68" s="250">
        <v>101</v>
      </c>
      <c r="BF68" s="137">
        <v>52</v>
      </c>
      <c r="BG68" s="137">
        <v>1089</v>
      </c>
      <c r="BH68" s="137">
        <v>15</v>
      </c>
      <c r="BI68" s="137">
        <v>84</v>
      </c>
      <c r="BJ68" s="137">
        <v>29</v>
      </c>
      <c r="BK68" s="137">
        <v>82</v>
      </c>
      <c r="BL68" s="137">
        <v>2</v>
      </c>
      <c r="BM68" s="137">
        <v>0</v>
      </c>
      <c r="BN68" s="251">
        <v>14299</v>
      </c>
      <c r="BO68" s="250">
        <v>0</v>
      </c>
      <c r="BP68" s="137">
        <v>54</v>
      </c>
      <c r="BQ68" s="137">
        <v>0</v>
      </c>
      <c r="BR68" s="137">
        <v>0</v>
      </c>
      <c r="BS68" s="137">
        <v>0</v>
      </c>
      <c r="BT68" s="137">
        <v>0</v>
      </c>
      <c r="BU68" s="137">
        <v>0</v>
      </c>
      <c r="BV68" s="251">
        <v>54</v>
      </c>
      <c r="BW68" s="249">
        <v>14353</v>
      </c>
      <c r="BX68" s="250">
        <v>6</v>
      </c>
      <c r="BY68" s="137">
        <v>208</v>
      </c>
      <c r="BZ68" s="137">
        <v>2303</v>
      </c>
      <c r="CA68" s="137">
        <v>236</v>
      </c>
      <c r="CB68" s="137">
        <v>298</v>
      </c>
      <c r="CC68" s="137">
        <v>3366</v>
      </c>
      <c r="CD68" s="137">
        <v>0</v>
      </c>
      <c r="CE68" s="137">
        <v>4153</v>
      </c>
      <c r="CF68" s="251">
        <v>10570</v>
      </c>
      <c r="CG68" s="251">
        <v>10624</v>
      </c>
      <c r="CH68" s="251">
        <v>24923</v>
      </c>
      <c r="CI68" s="137">
        <v>-17</v>
      </c>
      <c r="CJ68" s="137">
        <v>-162</v>
      </c>
      <c r="CK68" s="137">
        <v>-3159</v>
      </c>
      <c r="CL68" s="137">
        <v>-99</v>
      </c>
      <c r="CM68" s="137">
        <v>-121</v>
      </c>
      <c r="CN68" s="137">
        <v>-3126</v>
      </c>
      <c r="CO68" s="137">
        <v>0</v>
      </c>
      <c r="CP68" s="137">
        <v>-3901</v>
      </c>
      <c r="CQ68" s="251">
        <v>-10585</v>
      </c>
      <c r="CR68" s="251">
        <v>39</v>
      </c>
      <c r="CS68" s="251">
        <v>14338</v>
      </c>
    </row>
    <row r="69" spans="1:97" s="217" customFormat="1" ht="12.75" customHeight="1" x14ac:dyDescent="0.2">
      <c r="A69" s="267"/>
      <c r="B69" s="268" t="s">
        <v>495</v>
      </c>
      <c r="C69" s="269">
        <v>44115</v>
      </c>
      <c r="D69" s="269">
        <v>14939</v>
      </c>
      <c r="E69" s="269">
        <v>92222</v>
      </c>
      <c r="F69" s="269">
        <v>5925</v>
      </c>
      <c r="G69" s="269">
        <v>5589</v>
      </c>
      <c r="H69" s="269">
        <v>2510</v>
      </c>
      <c r="I69" s="269">
        <v>2573</v>
      </c>
      <c r="J69" s="269">
        <v>0</v>
      </c>
      <c r="K69" s="269">
        <v>57309</v>
      </c>
      <c r="L69" s="270">
        <v>5309</v>
      </c>
      <c r="M69" s="271">
        <v>17581</v>
      </c>
      <c r="N69" s="269">
        <v>60478</v>
      </c>
      <c r="O69" s="269">
        <v>3674</v>
      </c>
      <c r="P69" s="269">
        <v>5786</v>
      </c>
      <c r="Q69" s="269">
        <v>58</v>
      </c>
      <c r="R69" s="269">
        <v>598</v>
      </c>
      <c r="S69" s="269">
        <v>9069</v>
      </c>
      <c r="T69" s="269">
        <v>669</v>
      </c>
      <c r="U69" s="269">
        <v>5054</v>
      </c>
      <c r="V69" s="269">
        <v>629</v>
      </c>
      <c r="W69" s="269">
        <v>1945</v>
      </c>
      <c r="X69" s="269">
        <v>1839</v>
      </c>
      <c r="Y69" s="269">
        <v>5111</v>
      </c>
      <c r="Z69" s="269">
        <v>3775</v>
      </c>
      <c r="AA69" s="269">
        <v>1026</v>
      </c>
      <c r="AB69" s="269">
        <v>0</v>
      </c>
      <c r="AC69" s="269">
        <v>75</v>
      </c>
      <c r="AD69" s="269">
        <v>5590</v>
      </c>
      <c r="AE69" s="269">
        <v>0</v>
      </c>
      <c r="AF69" s="269">
        <v>588</v>
      </c>
      <c r="AG69" s="269">
        <v>77</v>
      </c>
      <c r="AH69" s="270">
        <v>5861</v>
      </c>
      <c r="AI69" s="271">
        <v>4196</v>
      </c>
      <c r="AJ69" s="269">
        <v>21658</v>
      </c>
      <c r="AK69" s="269">
        <v>822</v>
      </c>
      <c r="AL69" s="269">
        <v>1040</v>
      </c>
      <c r="AM69" s="269">
        <v>1669</v>
      </c>
      <c r="AN69" s="269">
        <v>30376</v>
      </c>
      <c r="AO69" s="269">
        <v>7529</v>
      </c>
      <c r="AP69" s="269">
        <v>45144</v>
      </c>
      <c r="AQ69" s="269">
        <v>9082</v>
      </c>
      <c r="AR69" s="269">
        <v>9178</v>
      </c>
      <c r="AS69" s="269">
        <v>3214</v>
      </c>
      <c r="AT69" s="269">
        <v>11528</v>
      </c>
      <c r="AU69" s="269">
        <v>72303</v>
      </c>
      <c r="AV69" s="269">
        <v>16822</v>
      </c>
      <c r="AW69" s="269">
        <v>19952</v>
      </c>
      <c r="AX69" s="269">
        <v>53218</v>
      </c>
      <c r="AY69" s="269">
        <v>928</v>
      </c>
      <c r="AZ69" s="269">
        <v>19735</v>
      </c>
      <c r="BA69" s="269">
        <v>3838</v>
      </c>
      <c r="BB69" s="269">
        <v>51070</v>
      </c>
      <c r="BC69" s="269">
        <v>18048</v>
      </c>
      <c r="BD69" s="270">
        <v>63117</v>
      </c>
      <c r="BE69" s="271">
        <v>5595</v>
      </c>
      <c r="BF69" s="269">
        <v>7313</v>
      </c>
      <c r="BG69" s="269">
        <v>53763</v>
      </c>
      <c r="BH69" s="269">
        <v>8849</v>
      </c>
      <c r="BI69" s="269">
        <v>26148</v>
      </c>
      <c r="BJ69" s="269">
        <v>5108</v>
      </c>
      <c r="BK69" s="269">
        <v>8664</v>
      </c>
      <c r="BL69" s="269">
        <v>3111</v>
      </c>
      <c r="BM69" s="269">
        <v>7449</v>
      </c>
      <c r="BN69" s="272">
        <v>950441</v>
      </c>
      <c r="BO69" s="271">
        <v>28213</v>
      </c>
      <c r="BP69" s="269">
        <v>748861</v>
      </c>
      <c r="BQ69" s="269">
        <v>350675</v>
      </c>
      <c r="BR69" s="269">
        <v>107055</v>
      </c>
      <c r="BS69" s="269">
        <v>124802</v>
      </c>
      <c r="BT69" s="269">
        <v>5432</v>
      </c>
      <c r="BU69" s="269">
        <v>5</v>
      </c>
      <c r="BV69" s="272">
        <v>1365043</v>
      </c>
      <c r="BW69" s="270">
        <v>2315484</v>
      </c>
      <c r="BX69" s="271">
        <v>5804</v>
      </c>
      <c r="BY69" s="269">
        <v>415361</v>
      </c>
      <c r="BZ69" s="269">
        <v>156430</v>
      </c>
      <c r="CA69" s="269">
        <v>13419</v>
      </c>
      <c r="CB69" s="269">
        <v>19937</v>
      </c>
      <c r="CC69" s="269">
        <v>30847</v>
      </c>
      <c r="CD69" s="269">
        <v>0</v>
      </c>
      <c r="CE69" s="269">
        <v>49697</v>
      </c>
      <c r="CF69" s="272">
        <v>691495</v>
      </c>
      <c r="CG69" s="272">
        <v>2056538</v>
      </c>
      <c r="CH69" s="272">
        <v>3006979</v>
      </c>
      <c r="CI69" s="269">
        <v>-54291</v>
      </c>
      <c r="CJ69" s="269">
        <v>-437728</v>
      </c>
      <c r="CK69" s="269">
        <v>-272418</v>
      </c>
      <c r="CL69" s="269">
        <v>-21341</v>
      </c>
      <c r="CM69" s="269">
        <v>-17224</v>
      </c>
      <c r="CN69" s="269">
        <v>-25101</v>
      </c>
      <c r="CO69" s="269">
        <v>0</v>
      </c>
      <c r="CP69" s="269">
        <v>-71938</v>
      </c>
      <c r="CQ69" s="272">
        <v>-900041</v>
      </c>
      <c r="CR69" s="272">
        <v>1156497</v>
      </c>
      <c r="CS69" s="272">
        <v>2106938</v>
      </c>
    </row>
    <row r="70" spans="1:97" s="217" customFormat="1" ht="12.75" customHeight="1" x14ac:dyDescent="0.2">
      <c r="A70" s="236"/>
      <c r="B70" s="248" t="s">
        <v>360</v>
      </c>
      <c r="C70" s="137">
        <v>111</v>
      </c>
      <c r="D70" s="137">
        <v>76</v>
      </c>
      <c r="E70" s="137">
        <v>156</v>
      </c>
      <c r="F70" s="137">
        <v>113</v>
      </c>
      <c r="G70" s="137">
        <v>154</v>
      </c>
      <c r="H70" s="137">
        <v>157</v>
      </c>
      <c r="I70" s="137">
        <v>226</v>
      </c>
      <c r="J70" s="137">
        <v>0</v>
      </c>
      <c r="K70" s="137">
        <v>837</v>
      </c>
      <c r="L70" s="249">
        <v>101</v>
      </c>
      <c r="M70" s="250">
        <v>130</v>
      </c>
      <c r="N70" s="137">
        <v>889</v>
      </c>
      <c r="O70" s="137">
        <v>90</v>
      </c>
      <c r="P70" s="137">
        <v>28</v>
      </c>
      <c r="Q70" s="137">
        <v>2</v>
      </c>
      <c r="R70" s="137">
        <v>17</v>
      </c>
      <c r="S70" s="137">
        <v>92</v>
      </c>
      <c r="T70" s="137">
        <v>16</v>
      </c>
      <c r="U70" s="137">
        <v>104</v>
      </c>
      <c r="V70" s="137">
        <v>19</v>
      </c>
      <c r="W70" s="137">
        <v>90</v>
      </c>
      <c r="X70" s="137">
        <v>110</v>
      </c>
      <c r="Y70" s="137">
        <v>44</v>
      </c>
      <c r="Z70" s="137">
        <v>113</v>
      </c>
      <c r="AA70" s="137">
        <v>3</v>
      </c>
      <c r="AB70" s="137">
        <v>0</v>
      </c>
      <c r="AC70" s="137">
        <v>2</v>
      </c>
      <c r="AD70" s="137">
        <v>176</v>
      </c>
      <c r="AE70" s="137">
        <v>0</v>
      </c>
      <c r="AF70" s="137">
        <v>3</v>
      </c>
      <c r="AG70" s="137">
        <v>1</v>
      </c>
      <c r="AH70" s="249">
        <v>190</v>
      </c>
      <c r="AI70" s="250">
        <v>104</v>
      </c>
      <c r="AJ70" s="137">
        <v>442</v>
      </c>
      <c r="AK70" s="137">
        <v>9</v>
      </c>
      <c r="AL70" s="137">
        <v>31</v>
      </c>
      <c r="AM70" s="137">
        <v>17</v>
      </c>
      <c r="AN70" s="137">
        <v>1198</v>
      </c>
      <c r="AO70" s="137">
        <v>196</v>
      </c>
      <c r="AP70" s="137">
        <v>1197</v>
      </c>
      <c r="AQ70" s="137">
        <v>183</v>
      </c>
      <c r="AR70" s="137">
        <v>263</v>
      </c>
      <c r="AS70" s="137">
        <v>67</v>
      </c>
      <c r="AT70" s="137">
        <v>465</v>
      </c>
      <c r="AU70" s="137">
        <v>5211</v>
      </c>
      <c r="AV70" s="137">
        <v>1629</v>
      </c>
      <c r="AW70" s="137">
        <v>374</v>
      </c>
      <c r="AX70" s="137">
        <v>2316</v>
      </c>
      <c r="AY70" s="137">
        <v>161</v>
      </c>
      <c r="AZ70" s="137">
        <v>432</v>
      </c>
      <c r="BA70" s="137">
        <v>276</v>
      </c>
      <c r="BB70" s="137">
        <v>1828</v>
      </c>
      <c r="BC70" s="137">
        <v>517</v>
      </c>
      <c r="BD70" s="249">
        <v>1382</v>
      </c>
      <c r="BE70" s="250">
        <v>329</v>
      </c>
      <c r="BF70" s="137">
        <v>542</v>
      </c>
      <c r="BG70" s="137">
        <v>2629</v>
      </c>
      <c r="BH70" s="137">
        <v>392</v>
      </c>
      <c r="BI70" s="137">
        <v>720</v>
      </c>
      <c r="BJ70" s="137">
        <v>368</v>
      </c>
      <c r="BK70" s="137">
        <v>837</v>
      </c>
      <c r="BL70" s="137">
        <v>0</v>
      </c>
      <c r="BM70" s="137">
        <v>48</v>
      </c>
      <c r="BN70" s="251">
        <v>28213</v>
      </c>
      <c r="BO70" s="137"/>
      <c r="BP70" s="137"/>
      <c r="BQ70" s="137"/>
      <c r="BR70" s="137"/>
      <c r="BS70" s="137"/>
      <c r="BT70" s="137"/>
      <c r="BU70" s="137"/>
      <c r="BV70" s="137"/>
      <c r="BW70" s="137"/>
      <c r="BX70" s="137"/>
      <c r="BY70" s="137"/>
      <c r="BZ70" s="137"/>
      <c r="CA70" s="137"/>
      <c r="CB70" s="137"/>
      <c r="CC70" s="137"/>
      <c r="CD70" s="137"/>
      <c r="CE70" s="137"/>
      <c r="CF70" s="137"/>
      <c r="CG70" s="137"/>
      <c r="CH70" s="137"/>
      <c r="CI70" s="137"/>
      <c r="CJ70" s="137"/>
      <c r="CK70" s="137"/>
      <c r="CL70" s="137"/>
      <c r="CM70" s="273"/>
      <c r="CN70" s="138"/>
      <c r="CO70" s="136"/>
      <c r="CP70" s="136"/>
      <c r="CQ70" s="136"/>
      <c r="CR70" s="136"/>
      <c r="CS70" s="136"/>
    </row>
    <row r="71" spans="1:97" s="217" customFormat="1" ht="12.75" customHeight="1" x14ac:dyDescent="0.2">
      <c r="A71" s="236"/>
      <c r="B71" s="248" t="s">
        <v>361</v>
      </c>
      <c r="C71" s="137">
        <v>8094</v>
      </c>
      <c r="D71" s="137">
        <v>616</v>
      </c>
      <c r="E71" s="137">
        <v>7233</v>
      </c>
      <c r="F71" s="137">
        <v>5640</v>
      </c>
      <c r="G71" s="137">
        <v>3387</v>
      </c>
      <c r="H71" s="137">
        <v>1094</v>
      </c>
      <c r="I71" s="137">
        <v>966</v>
      </c>
      <c r="J71" s="137">
        <v>0</v>
      </c>
      <c r="K71" s="137">
        <v>7558</v>
      </c>
      <c r="L71" s="249">
        <v>796</v>
      </c>
      <c r="M71" s="250">
        <v>577</v>
      </c>
      <c r="N71" s="137">
        <v>16192</v>
      </c>
      <c r="O71" s="137">
        <v>807</v>
      </c>
      <c r="P71" s="137">
        <v>369</v>
      </c>
      <c r="Q71" s="137">
        <v>28</v>
      </c>
      <c r="R71" s="137">
        <v>334</v>
      </c>
      <c r="S71" s="137">
        <v>2261</v>
      </c>
      <c r="T71" s="137">
        <v>351</v>
      </c>
      <c r="U71" s="137">
        <v>669</v>
      </c>
      <c r="V71" s="137">
        <v>230</v>
      </c>
      <c r="W71" s="137">
        <v>1283</v>
      </c>
      <c r="X71" s="137">
        <v>253</v>
      </c>
      <c r="Y71" s="137">
        <v>403</v>
      </c>
      <c r="Z71" s="137">
        <v>726</v>
      </c>
      <c r="AA71" s="137">
        <v>18</v>
      </c>
      <c r="AB71" s="137">
        <v>0</v>
      </c>
      <c r="AC71" s="137">
        <v>39</v>
      </c>
      <c r="AD71" s="137">
        <v>2045</v>
      </c>
      <c r="AE71" s="137">
        <v>0</v>
      </c>
      <c r="AF71" s="137">
        <v>52</v>
      </c>
      <c r="AG71" s="137">
        <v>19</v>
      </c>
      <c r="AH71" s="249">
        <v>2635</v>
      </c>
      <c r="AI71" s="250">
        <v>2052</v>
      </c>
      <c r="AJ71" s="137">
        <v>7219</v>
      </c>
      <c r="AK71" s="137">
        <v>188</v>
      </c>
      <c r="AL71" s="137">
        <v>393</v>
      </c>
      <c r="AM71" s="137">
        <v>647</v>
      </c>
      <c r="AN71" s="137">
        <v>18465</v>
      </c>
      <c r="AO71" s="137">
        <v>4740</v>
      </c>
      <c r="AP71" s="137">
        <v>28719</v>
      </c>
      <c r="AQ71" s="137">
        <v>7635</v>
      </c>
      <c r="AR71" s="137">
        <v>1896</v>
      </c>
      <c r="AS71" s="137">
        <v>516</v>
      </c>
      <c r="AT71" s="137">
        <v>8697</v>
      </c>
      <c r="AU71" s="137">
        <v>97990</v>
      </c>
      <c r="AV71" s="137">
        <v>17269</v>
      </c>
      <c r="AW71" s="137">
        <v>5749</v>
      </c>
      <c r="AX71" s="137">
        <v>43383</v>
      </c>
      <c r="AY71" s="137">
        <v>3667</v>
      </c>
      <c r="AZ71" s="137">
        <v>6260</v>
      </c>
      <c r="BA71" s="137">
        <v>2848</v>
      </c>
      <c r="BB71" s="137">
        <v>63954</v>
      </c>
      <c r="BC71" s="137">
        <v>49222</v>
      </c>
      <c r="BD71" s="249">
        <v>69223</v>
      </c>
      <c r="BE71" s="250">
        <v>15169</v>
      </c>
      <c r="BF71" s="137">
        <v>9242</v>
      </c>
      <c r="BG71" s="137">
        <v>50466</v>
      </c>
      <c r="BH71" s="137">
        <v>4499</v>
      </c>
      <c r="BI71" s="137">
        <v>12869</v>
      </c>
      <c r="BJ71" s="137">
        <v>3591</v>
      </c>
      <c r="BK71" s="137">
        <v>8233</v>
      </c>
      <c r="BL71" s="137">
        <v>0</v>
      </c>
      <c r="BM71" s="137">
        <v>497</v>
      </c>
      <c r="BN71" s="251">
        <v>609973</v>
      </c>
      <c r="BO71" s="137"/>
      <c r="BP71" s="137"/>
      <c r="BQ71" s="137"/>
      <c r="BR71" s="137"/>
      <c r="BS71" s="137"/>
      <c r="BT71" s="137"/>
      <c r="BU71" s="137"/>
      <c r="BV71" s="137"/>
      <c r="BW71" s="137"/>
      <c r="BX71" s="137"/>
      <c r="BY71" s="137"/>
      <c r="BZ71" s="137"/>
      <c r="CA71" s="137"/>
      <c r="CB71" s="137"/>
      <c r="CC71" s="137"/>
      <c r="CD71" s="137"/>
      <c r="CE71" s="137"/>
      <c r="CF71" s="137"/>
      <c r="CG71" s="137"/>
      <c r="CH71" s="137"/>
      <c r="CI71" s="137"/>
      <c r="CJ71" s="137"/>
      <c r="CK71" s="137"/>
      <c r="CL71" s="137"/>
      <c r="CM71" s="273"/>
      <c r="CN71" s="138"/>
      <c r="CO71" s="136"/>
      <c r="CP71" s="136"/>
      <c r="CQ71" s="136"/>
      <c r="CR71" s="136"/>
      <c r="CS71" s="136"/>
    </row>
    <row r="72" spans="1:97" s="217" customFormat="1" ht="12.75" customHeight="1" x14ac:dyDescent="0.2">
      <c r="A72" s="236"/>
      <c r="B72" s="248" t="s">
        <v>362</v>
      </c>
      <c r="C72" s="137">
        <v>41214</v>
      </c>
      <c r="D72" s="137">
        <v>12672</v>
      </c>
      <c r="E72" s="137">
        <v>18557</v>
      </c>
      <c r="F72" s="137">
        <v>2376</v>
      </c>
      <c r="G72" s="137">
        <v>5515</v>
      </c>
      <c r="H72" s="137">
        <v>654</v>
      </c>
      <c r="I72" s="137">
        <v>-16</v>
      </c>
      <c r="J72" s="137">
        <v>0</v>
      </c>
      <c r="K72" s="137">
        <v>4228</v>
      </c>
      <c r="L72" s="249">
        <v>553</v>
      </c>
      <c r="M72" s="250">
        <v>413</v>
      </c>
      <c r="N72" s="137">
        <v>7829</v>
      </c>
      <c r="O72" s="137">
        <v>1113</v>
      </c>
      <c r="P72" s="137">
        <v>325</v>
      </c>
      <c r="Q72" s="137">
        <v>-16</v>
      </c>
      <c r="R72" s="137">
        <v>-62</v>
      </c>
      <c r="S72" s="137">
        <v>962</v>
      </c>
      <c r="T72" s="137">
        <v>-23</v>
      </c>
      <c r="U72" s="137">
        <v>311</v>
      </c>
      <c r="V72" s="137">
        <v>58</v>
      </c>
      <c r="W72" s="137">
        <v>412</v>
      </c>
      <c r="X72" s="137">
        <v>320</v>
      </c>
      <c r="Y72" s="137">
        <v>689</v>
      </c>
      <c r="Z72" s="137">
        <v>888</v>
      </c>
      <c r="AA72" s="137">
        <v>-1</v>
      </c>
      <c r="AB72" s="137">
        <v>0</v>
      </c>
      <c r="AC72" s="137">
        <v>-1</v>
      </c>
      <c r="AD72" s="137">
        <v>978</v>
      </c>
      <c r="AE72" s="137">
        <v>0</v>
      </c>
      <c r="AF72" s="137">
        <v>112</v>
      </c>
      <c r="AG72" s="137">
        <v>-1</v>
      </c>
      <c r="AH72" s="249">
        <v>-561</v>
      </c>
      <c r="AI72" s="250">
        <v>481</v>
      </c>
      <c r="AJ72" s="137">
        <v>-453</v>
      </c>
      <c r="AK72" s="137">
        <v>21</v>
      </c>
      <c r="AL72" s="137">
        <v>-4</v>
      </c>
      <c r="AM72" s="137">
        <v>70</v>
      </c>
      <c r="AN72" s="137">
        <v>1859</v>
      </c>
      <c r="AO72" s="137">
        <v>239</v>
      </c>
      <c r="AP72" s="137">
        <v>1547</v>
      </c>
      <c r="AQ72" s="137">
        <v>396</v>
      </c>
      <c r="AR72" s="137">
        <v>-1239</v>
      </c>
      <c r="AS72" s="137">
        <v>54</v>
      </c>
      <c r="AT72" s="137">
        <v>2181</v>
      </c>
      <c r="AU72" s="137">
        <v>36958</v>
      </c>
      <c r="AV72" s="137">
        <v>12641</v>
      </c>
      <c r="AW72" s="137">
        <v>43056</v>
      </c>
      <c r="AX72" s="137">
        <v>6553</v>
      </c>
      <c r="AY72" s="137">
        <v>-58</v>
      </c>
      <c r="AZ72" s="137">
        <v>13131</v>
      </c>
      <c r="BA72" s="137">
        <v>1159</v>
      </c>
      <c r="BB72" s="137">
        <v>0</v>
      </c>
      <c r="BC72" s="137">
        <v>243</v>
      </c>
      <c r="BD72" s="249">
        <v>6517</v>
      </c>
      <c r="BE72" s="250">
        <v>1340</v>
      </c>
      <c r="BF72" s="137">
        <v>-1</v>
      </c>
      <c r="BG72" s="137">
        <v>15312</v>
      </c>
      <c r="BH72" s="137">
        <v>389</v>
      </c>
      <c r="BI72" s="137">
        <v>935</v>
      </c>
      <c r="BJ72" s="137">
        <v>3475</v>
      </c>
      <c r="BK72" s="137">
        <v>4535</v>
      </c>
      <c r="BL72" s="137">
        <v>0</v>
      </c>
      <c r="BM72" s="137">
        <v>5373</v>
      </c>
      <c r="BN72" s="251">
        <v>256208</v>
      </c>
      <c r="BO72" s="137"/>
      <c r="BP72" s="137"/>
      <c r="BQ72" s="137"/>
      <c r="BR72" s="137"/>
      <c r="BS72" s="137"/>
      <c r="BT72" s="137"/>
      <c r="BU72" s="137"/>
      <c r="BV72" s="137"/>
      <c r="BW72" s="137"/>
      <c r="BX72" s="137"/>
      <c r="BY72" s="137"/>
      <c r="BZ72" s="137"/>
      <c r="CA72" s="137"/>
      <c r="CB72" s="137"/>
      <c r="CC72" s="137"/>
      <c r="CD72" s="137"/>
      <c r="CE72" s="137"/>
      <c r="CF72" s="137"/>
      <c r="CG72" s="137"/>
      <c r="CH72" s="137"/>
      <c r="CI72" s="137"/>
      <c r="CJ72" s="137"/>
      <c r="CK72" s="137"/>
      <c r="CL72" s="137"/>
      <c r="CM72" s="273"/>
      <c r="CN72" s="138"/>
      <c r="CO72" s="136"/>
      <c r="CP72" s="136"/>
      <c r="CQ72" s="136"/>
      <c r="CR72" s="136"/>
      <c r="CS72" s="136"/>
    </row>
    <row r="73" spans="1:97" s="217" customFormat="1" ht="12.75" customHeight="1" x14ac:dyDescent="0.2">
      <c r="A73" s="236"/>
      <c r="B73" s="248" t="s">
        <v>363</v>
      </c>
      <c r="C73" s="137">
        <v>18750</v>
      </c>
      <c r="D73" s="137">
        <v>8967</v>
      </c>
      <c r="E73" s="137">
        <v>19079</v>
      </c>
      <c r="F73" s="137">
        <v>1588</v>
      </c>
      <c r="G73" s="137">
        <v>1042</v>
      </c>
      <c r="H73" s="137">
        <v>766</v>
      </c>
      <c r="I73" s="137">
        <v>292</v>
      </c>
      <c r="J73" s="137">
        <v>0</v>
      </c>
      <c r="K73" s="137">
        <v>3280</v>
      </c>
      <c r="L73" s="249">
        <v>141</v>
      </c>
      <c r="M73" s="250">
        <v>228</v>
      </c>
      <c r="N73" s="137">
        <v>3723</v>
      </c>
      <c r="O73" s="137">
        <v>496</v>
      </c>
      <c r="P73" s="137">
        <v>144</v>
      </c>
      <c r="Q73" s="137">
        <v>15</v>
      </c>
      <c r="R73" s="137">
        <v>54</v>
      </c>
      <c r="S73" s="137">
        <v>706</v>
      </c>
      <c r="T73" s="137">
        <v>26</v>
      </c>
      <c r="U73" s="137">
        <v>619</v>
      </c>
      <c r="V73" s="137">
        <v>26</v>
      </c>
      <c r="W73" s="137">
        <v>346</v>
      </c>
      <c r="X73" s="137">
        <v>195</v>
      </c>
      <c r="Y73" s="137">
        <v>422</v>
      </c>
      <c r="Z73" s="137">
        <v>565</v>
      </c>
      <c r="AA73" s="137">
        <v>33</v>
      </c>
      <c r="AB73" s="137">
        <v>0</v>
      </c>
      <c r="AC73" s="137">
        <v>4</v>
      </c>
      <c r="AD73" s="137">
        <v>789</v>
      </c>
      <c r="AE73" s="137">
        <v>0</v>
      </c>
      <c r="AF73" s="137">
        <v>11</v>
      </c>
      <c r="AG73" s="137">
        <v>2</v>
      </c>
      <c r="AH73" s="249">
        <v>526</v>
      </c>
      <c r="AI73" s="250">
        <v>425</v>
      </c>
      <c r="AJ73" s="137">
        <v>3149</v>
      </c>
      <c r="AK73" s="137">
        <v>69</v>
      </c>
      <c r="AL73" s="137">
        <v>127</v>
      </c>
      <c r="AM73" s="137">
        <v>54</v>
      </c>
      <c r="AN73" s="137">
        <v>1391</v>
      </c>
      <c r="AO73" s="137">
        <v>368</v>
      </c>
      <c r="AP73" s="137">
        <v>4009</v>
      </c>
      <c r="AQ73" s="137">
        <v>509</v>
      </c>
      <c r="AR73" s="137">
        <v>5013</v>
      </c>
      <c r="AS73" s="137">
        <v>911</v>
      </c>
      <c r="AT73" s="137">
        <v>4228</v>
      </c>
      <c r="AU73" s="137">
        <v>16579</v>
      </c>
      <c r="AV73" s="137">
        <v>5691</v>
      </c>
      <c r="AW73" s="137">
        <v>27659</v>
      </c>
      <c r="AX73" s="137">
        <v>14377</v>
      </c>
      <c r="AY73" s="137">
        <v>270</v>
      </c>
      <c r="AZ73" s="137">
        <v>5618</v>
      </c>
      <c r="BA73" s="137">
        <v>477</v>
      </c>
      <c r="BB73" s="137">
        <v>51049</v>
      </c>
      <c r="BC73" s="137">
        <v>4621</v>
      </c>
      <c r="BD73" s="249">
        <v>11431</v>
      </c>
      <c r="BE73" s="250">
        <v>1805</v>
      </c>
      <c r="BF73" s="137">
        <v>1077</v>
      </c>
      <c r="BG73" s="137">
        <v>16922</v>
      </c>
      <c r="BH73" s="137">
        <v>1856</v>
      </c>
      <c r="BI73" s="137">
        <v>2647</v>
      </c>
      <c r="BJ73" s="137">
        <v>1937</v>
      </c>
      <c r="BK73" s="137">
        <v>3105</v>
      </c>
      <c r="BL73" s="137">
        <v>0</v>
      </c>
      <c r="BM73" s="137">
        <v>816</v>
      </c>
      <c r="BN73" s="251">
        <v>251025</v>
      </c>
      <c r="BO73" s="137"/>
      <c r="BP73" s="137"/>
      <c r="BQ73" s="137"/>
      <c r="BR73" s="137"/>
      <c r="BS73" s="137"/>
      <c r="BT73" s="137"/>
      <c r="BU73" s="137"/>
      <c r="BV73" s="137"/>
      <c r="BW73" s="137"/>
      <c r="BX73" s="137"/>
      <c r="BY73" s="137"/>
      <c r="BZ73" s="137"/>
      <c r="CA73" s="137"/>
      <c r="CB73" s="137"/>
      <c r="CC73" s="137"/>
      <c r="CD73" s="137"/>
      <c r="CE73" s="137"/>
      <c r="CF73" s="137"/>
      <c r="CG73" s="137"/>
      <c r="CH73" s="137"/>
      <c r="CI73" s="137"/>
      <c r="CJ73" s="137"/>
      <c r="CK73" s="137"/>
      <c r="CL73" s="137"/>
      <c r="CM73" s="273"/>
      <c r="CN73" s="138"/>
      <c r="CO73" s="136"/>
      <c r="CP73" s="136"/>
      <c r="CQ73" s="136"/>
      <c r="CR73" s="136"/>
      <c r="CS73" s="136"/>
    </row>
    <row r="74" spans="1:97" s="217" customFormat="1" ht="12.75" customHeight="1" x14ac:dyDescent="0.2">
      <c r="A74" s="236"/>
      <c r="B74" s="274" t="s">
        <v>399</v>
      </c>
      <c r="C74" s="137">
        <v>5458</v>
      </c>
      <c r="D74" s="137">
        <v>545</v>
      </c>
      <c r="E74" s="137">
        <v>4415</v>
      </c>
      <c r="F74" s="137">
        <v>299</v>
      </c>
      <c r="G74" s="137">
        <v>409</v>
      </c>
      <c r="H74" s="137">
        <v>274</v>
      </c>
      <c r="I74" s="137">
        <v>196</v>
      </c>
      <c r="J74" s="137">
        <v>0</v>
      </c>
      <c r="K74" s="137">
        <v>317</v>
      </c>
      <c r="L74" s="249">
        <v>54</v>
      </c>
      <c r="M74" s="250">
        <v>521</v>
      </c>
      <c r="N74" s="137">
        <v>2525</v>
      </c>
      <c r="O74" s="137">
        <v>3076</v>
      </c>
      <c r="P74" s="137">
        <v>81</v>
      </c>
      <c r="Q74" s="137">
        <v>4</v>
      </c>
      <c r="R74" s="137">
        <v>36</v>
      </c>
      <c r="S74" s="137">
        <v>207</v>
      </c>
      <c r="T74" s="137">
        <v>33</v>
      </c>
      <c r="U74" s="137">
        <v>221</v>
      </c>
      <c r="V74" s="137">
        <v>32</v>
      </c>
      <c r="W74" s="137">
        <v>121</v>
      </c>
      <c r="X74" s="137">
        <v>70</v>
      </c>
      <c r="Y74" s="137">
        <v>116</v>
      </c>
      <c r="Z74" s="137">
        <v>177</v>
      </c>
      <c r="AA74" s="137">
        <v>398</v>
      </c>
      <c r="AB74" s="137">
        <v>0</v>
      </c>
      <c r="AC74" s="137">
        <v>3</v>
      </c>
      <c r="AD74" s="137">
        <v>356</v>
      </c>
      <c r="AE74" s="137">
        <v>0</v>
      </c>
      <c r="AF74" s="137">
        <v>6</v>
      </c>
      <c r="AG74" s="137">
        <v>1</v>
      </c>
      <c r="AH74" s="249">
        <v>242</v>
      </c>
      <c r="AI74" s="250">
        <v>83</v>
      </c>
      <c r="AJ74" s="137">
        <v>418</v>
      </c>
      <c r="AK74" s="137">
        <v>-1</v>
      </c>
      <c r="AL74" s="137">
        <v>47</v>
      </c>
      <c r="AM74" s="137">
        <v>118</v>
      </c>
      <c r="AN74" s="137">
        <v>1903</v>
      </c>
      <c r="AO74" s="137">
        <v>444</v>
      </c>
      <c r="AP74" s="137">
        <v>3398</v>
      </c>
      <c r="AQ74" s="137">
        <v>565</v>
      </c>
      <c r="AR74" s="137">
        <v>1067</v>
      </c>
      <c r="AS74" s="137">
        <v>153</v>
      </c>
      <c r="AT74" s="137">
        <v>1227</v>
      </c>
      <c r="AU74" s="137">
        <v>8763</v>
      </c>
      <c r="AV74" s="137">
        <v>874</v>
      </c>
      <c r="AW74" s="137">
        <v>5912</v>
      </c>
      <c r="AX74" s="137">
        <v>5119</v>
      </c>
      <c r="AY74" s="137">
        <v>119</v>
      </c>
      <c r="AZ74" s="137">
        <v>926</v>
      </c>
      <c r="BA74" s="137">
        <v>168</v>
      </c>
      <c r="BB74" s="137">
        <v>739</v>
      </c>
      <c r="BC74" s="137">
        <v>669</v>
      </c>
      <c r="BD74" s="249">
        <v>2168</v>
      </c>
      <c r="BE74" s="250">
        <v>560</v>
      </c>
      <c r="BF74" s="137">
        <v>445</v>
      </c>
      <c r="BG74" s="137">
        <v>4965</v>
      </c>
      <c r="BH74" s="137">
        <v>471</v>
      </c>
      <c r="BI74" s="137">
        <v>1206</v>
      </c>
      <c r="BJ74" s="137">
        <v>1309</v>
      </c>
      <c r="BK74" s="137">
        <v>2097</v>
      </c>
      <c r="BL74" s="137">
        <v>0</v>
      </c>
      <c r="BM74" s="137">
        <v>155</v>
      </c>
      <c r="BN74" s="251">
        <v>66280</v>
      </c>
      <c r="BO74" s="137"/>
      <c r="BP74" s="137"/>
      <c r="BQ74" s="137"/>
      <c r="BR74" s="137"/>
      <c r="BS74" s="137"/>
      <c r="BT74" s="137"/>
      <c r="BU74" s="137"/>
      <c r="BV74" s="137"/>
      <c r="BW74" s="137"/>
      <c r="BX74" s="137"/>
      <c r="BY74" s="137"/>
      <c r="BZ74" s="137"/>
      <c r="CA74" s="137"/>
      <c r="CB74" s="137"/>
      <c r="CC74" s="137"/>
      <c r="CD74" s="137"/>
      <c r="CE74" s="137"/>
      <c r="CF74" s="137"/>
      <c r="CG74" s="137"/>
      <c r="CH74" s="137"/>
      <c r="CI74" s="137"/>
      <c r="CJ74" s="137"/>
      <c r="CK74" s="137"/>
      <c r="CL74" s="137"/>
      <c r="CM74" s="273"/>
      <c r="CN74" s="138"/>
      <c r="CO74" s="136"/>
      <c r="CP74" s="136"/>
      <c r="CQ74" s="136"/>
      <c r="CR74" s="136"/>
      <c r="CS74" s="136"/>
    </row>
    <row r="75" spans="1:97" s="217" customFormat="1" ht="12.75" customHeight="1" x14ac:dyDescent="0.2">
      <c r="A75" s="236"/>
      <c r="B75" s="248" t="s">
        <v>400</v>
      </c>
      <c r="C75" s="137">
        <v>-31275</v>
      </c>
      <c r="D75" s="137">
        <v>-6809</v>
      </c>
      <c r="E75" s="137">
        <v>-4472</v>
      </c>
      <c r="F75" s="137">
        <v>-4</v>
      </c>
      <c r="G75" s="137">
        <v>-1442</v>
      </c>
      <c r="H75" s="137">
        <v>-1</v>
      </c>
      <c r="I75" s="137">
        <v>0</v>
      </c>
      <c r="J75" s="137">
        <v>0</v>
      </c>
      <c r="K75" s="137">
        <v>-1415</v>
      </c>
      <c r="L75" s="249">
        <v>0</v>
      </c>
      <c r="M75" s="250">
        <v>-9</v>
      </c>
      <c r="N75" s="137">
        <v>-1681</v>
      </c>
      <c r="O75" s="137">
        <v>-1</v>
      </c>
      <c r="P75" s="137">
        <v>-14</v>
      </c>
      <c r="Q75" s="137">
        <v>0</v>
      </c>
      <c r="R75" s="137">
        <v>0</v>
      </c>
      <c r="S75" s="137">
        <v>-1</v>
      </c>
      <c r="T75" s="137">
        <v>0</v>
      </c>
      <c r="U75" s="137">
        <v>0</v>
      </c>
      <c r="V75" s="137">
        <v>0</v>
      </c>
      <c r="W75" s="137">
        <v>0</v>
      </c>
      <c r="X75" s="137">
        <v>0</v>
      </c>
      <c r="Y75" s="137">
        <v>0</v>
      </c>
      <c r="Z75" s="137">
        <v>0</v>
      </c>
      <c r="AA75" s="137">
        <v>-7</v>
      </c>
      <c r="AB75" s="137">
        <v>0</v>
      </c>
      <c r="AC75" s="137">
        <v>0</v>
      </c>
      <c r="AD75" s="137">
        <v>0</v>
      </c>
      <c r="AE75" s="137">
        <v>0</v>
      </c>
      <c r="AF75" s="137">
        <v>0</v>
      </c>
      <c r="AG75" s="137">
        <v>0</v>
      </c>
      <c r="AH75" s="249">
        <v>0</v>
      </c>
      <c r="AI75" s="250">
        <v>0</v>
      </c>
      <c r="AJ75" s="137">
        <v>-1</v>
      </c>
      <c r="AK75" s="137">
        <v>0</v>
      </c>
      <c r="AL75" s="137">
        <v>0</v>
      </c>
      <c r="AM75" s="137">
        <v>0</v>
      </c>
      <c r="AN75" s="137">
        <v>-5</v>
      </c>
      <c r="AO75" s="137">
        <v>-1</v>
      </c>
      <c r="AP75" s="137">
        <v>-265</v>
      </c>
      <c r="AQ75" s="137">
        <v>-924</v>
      </c>
      <c r="AR75" s="137">
        <v>-3</v>
      </c>
      <c r="AS75" s="137">
        <v>-59</v>
      </c>
      <c r="AT75" s="137">
        <v>-609</v>
      </c>
      <c r="AU75" s="137">
        <v>-194</v>
      </c>
      <c r="AV75" s="137">
        <v>-1542</v>
      </c>
      <c r="AW75" s="137">
        <v>-105</v>
      </c>
      <c r="AX75" s="137">
        <v>-805</v>
      </c>
      <c r="AY75" s="137">
        <v>0</v>
      </c>
      <c r="AZ75" s="137">
        <v>-2</v>
      </c>
      <c r="BA75" s="137">
        <v>-1</v>
      </c>
      <c r="BB75" s="137">
        <v>0</v>
      </c>
      <c r="BC75" s="137">
        <v>-38</v>
      </c>
      <c r="BD75" s="249">
        <v>-2484</v>
      </c>
      <c r="BE75" s="250">
        <v>-166</v>
      </c>
      <c r="BF75" s="137">
        <v>-839</v>
      </c>
      <c r="BG75" s="137">
        <v>-25</v>
      </c>
      <c r="BH75" s="137">
        <v>-1</v>
      </c>
      <c r="BI75" s="137">
        <v>0</v>
      </c>
      <c r="BJ75" s="137">
        <v>-1</v>
      </c>
      <c r="BK75" s="137">
        <v>-1</v>
      </c>
      <c r="BL75" s="137">
        <v>0</v>
      </c>
      <c r="BM75" s="137">
        <v>0</v>
      </c>
      <c r="BN75" s="251">
        <v>-55202</v>
      </c>
      <c r="BO75" s="137"/>
      <c r="BP75" s="137"/>
      <c r="BQ75" s="137"/>
      <c r="BR75" s="137"/>
      <c r="BS75" s="137"/>
      <c r="BT75" s="137"/>
      <c r="BU75" s="137"/>
      <c r="BV75" s="137"/>
      <c r="BW75" s="137"/>
      <c r="BX75" s="137"/>
      <c r="BY75" s="137"/>
      <c r="BZ75" s="137"/>
      <c r="CA75" s="137"/>
      <c r="CB75" s="137"/>
      <c r="CC75" s="137"/>
      <c r="CD75" s="137"/>
      <c r="CE75" s="137"/>
      <c r="CF75" s="137"/>
      <c r="CG75" s="137"/>
      <c r="CH75" s="137"/>
      <c r="CI75" s="137"/>
      <c r="CJ75" s="137"/>
      <c r="CK75" s="137"/>
      <c r="CL75" s="137"/>
      <c r="CM75" s="273"/>
      <c r="CN75" s="138"/>
      <c r="CO75" s="136"/>
      <c r="CP75" s="136"/>
      <c r="CQ75" s="136"/>
      <c r="CR75" s="136"/>
      <c r="CS75" s="136"/>
    </row>
    <row r="76" spans="1:97" s="217" customFormat="1" ht="12.75" customHeight="1" x14ac:dyDescent="0.2">
      <c r="A76" s="267"/>
      <c r="B76" s="268" t="s">
        <v>364</v>
      </c>
      <c r="C76" s="269">
        <v>42352</v>
      </c>
      <c r="D76" s="269">
        <v>16067</v>
      </c>
      <c r="E76" s="269">
        <v>44968</v>
      </c>
      <c r="F76" s="269">
        <v>10012</v>
      </c>
      <c r="G76" s="269">
        <v>9065</v>
      </c>
      <c r="H76" s="269">
        <v>2944</v>
      </c>
      <c r="I76" s="269">
        <v>1664</v>
      </c>
      <c r="J76" s="269">
        <v>0</v>
      </c>
      <c r="K76" s="269">
        <v>14805</v>
      </c>
      <c r="L76" s="270">
        <v>1645</v>
      </c>
      <c r="M76" s="271">
        <v>1860</v>
      </c>
      <c r="N76" s="269">
        <v>29477</v>
      </c>
      <c r="O76" s="269">
        <v>5581</v>
      </c>
      <c r="P76" s="269">
        <v>933</v>
      </c>
      <c r="Q76" s="269">
        <v>33</v>
      </c>
      <c r="R76" s="269">
        <v>379</v>
      </c>
      <c r="S76" s="269">
        <v>4227</v>
      </c>
      <c r="T76" s="269">
        <v>403</v>
      </c>
      <c r="U76" s="269">
        <v>1924</v>
      </c>
      <c r="V76" s="269">
        <v>365</v>
      </c>
      <c r="W76" s="269">
        <v>2252</v>
      </c>
      <c r="X76" s="269">
        <v>948</v>
      </c>
      <c r="Y76" s="269">
        <v>1674</v>
      </c>
      <c r="Z76" s="269">
        <v>2469</v>
      </c>
      <c r="AA76" s="269">
        <v>444</v>
      </c>
      <c r="AB76" s="269">
        <v>0</v>
      </c>
      <c r="AC76" s="269">
        <v>47</v>
      </c>
      <c r="AD76" s="269">
        <v>4344</v>
      </c>
      <c r="AE76" s="269">
        <v>0</v>
      </c>
      <c r="AF76" s="269">
        <v>184</v>
      </c>
      <c r="AG76" s="269">
        <v>22</v>
      </c>
      <c r="AH76" s="270">
        <v>3032</v>
      </c>
      <c r="AI76" s="271">
        <v>3145</v>
      </c>
      <c r="AJ76" s="269">
        <v>10774</v>
      </c>
      <c r="AK76" s="269">
        <v>286</v>
      </c>
      <c r="AL76" s="269">
        <v>594</v>
      </c>
      <c r="AM76" s="269">
        <v>906</v>
      </c>
      <c r="AN76" s="269">
        <v>24811</v>
      </c>
      <c r="AO76" s="269">
        <v>5986</v>
      </c>
      <c r="AP76" s="269">
        <v>38605</v>
      </c>
      <c r="AQ76" s="269">
        <v>8364</v>
      </c>
      <c r="AR76" s="269">
        <v>6997</v>
      </c>
      <c r="AS76" s="269">
        <v>1642</v>
      </c>
      <c r="AT76" s="269">
        <v>16189</v>
      </c>
      <c r="AU76" s="269">
        <v>165307</v>
      </c>
      <c r="AV76" s="269">
        <v>36562</v>
      </c>
      <c r="AW76" s="269">
        <v>82645</v>
      </c>
      <c r="AX76" s="269">
        <v>70943</v>
      </c>
      <c r="AY76" s="269">
        <v>4159</v>
      </c>
      <c r="AZ76" s="269">
        <v>26365</v>
      </c>
      <c r="BA76" s="269">
        <v>4927</v>
      </c>
      <c r="BB76" s="269">
        <v>117570</v>
      </c>
      <c r="BC76" s="269">
        <v>55234</v>
      </c>
      <c r="BD76" s="270">
        <v>88237</v>
      </c>
      <c r="BE76" s="271">
        <v>19037</v>
      </c>
      <c r="BF76" s="269">
        <v>10466</v>
      </c>
      <c r="BG76" s="269">
        <v>90269</v>
      </c>
      <c r="BH76" s="269">
        <v>7606</v>
      </c>
      <c r="BI76" s="269">
        <v>18377</v>
      </c>
      <c r="BJ76" s="269">
        <v>10679</v>
      </c>
      <c r="BK76" s="269">
        <v>18806</v>
      </c>
      <c r="BL76" s="269">
        <v>0</v>
      </c>
      <c r="BM76" s="269">
        <v>6889</v>
      </c>
      <c r="BN76" s="272">
        <v>1156497</v>
      </c>
      <c r="BO76" s="137"/>
      <c r="BP76" s="137"/>
      <c r="BQ76" s="137"/>
      <c r="BR76" s="137"/>
      <c r="BS76" s="137"/>
      <c r="BT76" s="137"/>
      <c r="BU76" s="137"/>
      <c r="BV76" s="137"/>
      <c r="BW76" s="137"/>
      <c r="BX76" s="137"/>
      <c r="BY76" s="137"/>
      <c r="BZ76" s="137"/>
      <c r="CA76" s="137"/>
      <c r="CB76" s="137"/>
      <c r="CC76" s="137"/>
      <c r="CD76" s="137"/>
      <c r="CE76" s="137"/>
      <c r="CF76" s="137"/>
      <c r="CG76" s="137"/>
      <c r="CH76" s="137"/>
      <c r="CI76" s="137"/>
      <c r="CJ76" s="137"/>
      <c r="CK76" s="137"/>
      <c r="CL76" s="137"/>
      <c r="CM76" s="273"/>
      <c r="CN76" s="138"/>
      <c r="CO76" s="136"/>
      <c r="CP76" s="136"/>
      <c r="CQ76" s="136"/>
      <c r="CR76" s="136"/>
      <c r="CS76" s="136"/>
    </row>
    <row r="77" spans="1:97" s="217" customFormat="1" ht="12.75" customHeight="1" x14ac:dyDescent="0.2">
      <c r="A77" s="267"/>
      <c r="B77" s="268" t="s">
        <v>558</v>
      </c>
      <c r="C77" s="269">
        <v>86467</v>
      </c>
      <c r="D77" s="269">
        <v>31006</v>
      </c>
      <c r="E77" s="269">
        <v>137190</v>
      </c>
      <c r="F77" s="269">
        <v>15937</v>
      </c>
      <c r="G77" s="269">
        <v>14654</v>
      </c>
      <c r="H77" s="269">
        <v>5454</v>
      </c>
      <c r="I77" s="269">
        <v>4237</v>
      </c>
      <c r="J77" s="269">
        <v>0</v>
      </c>
      <c r="K77" s="269">
        <v>72114</v>
      </c>
      <c r="L77" s="270">
        <v>6954</v>
      </c>
      <c r="M77" s="271">
        <v>19441</v>
      </c>
      <c r="N77" s="269">
        <v>89955</v>
      </c>
      <c r="O77" s="269">
        <v>9255</v>
      </c>
      <c r="P77" s="269">
        <v>6719</v>
      </c>
      <c r="Q77" s="269">
        <v>91</v>
      </c>
      <c r="R77" s="269">
        <v>977</v>
      </c>
      <c r="S77" s="269">
        <v>13296</v>
      </c>
      <c r="T77" s="269">
        <v>1072</v>
      </c>
      <c r="U77" s="269">
        <v>6978</v>
      </c>
      <c r="V77" s="269">
        <v>994</v>
      </c>
      <c r="W77" s="269">
        <v>4197</v>
      </c>
      <c r="X77" s="269">
        <v>2787</v>
      </c>
      <c r="Y77" s="269">
        <v>6785</v>
      </c>
      <c r="Z77" s="269">
        <v>6244</v>
      </c>
      <c r="AA77" s="269">
        <v>1470</v>
      </c>
      <c r="AB77" s="269">
        <v>0</v>
      </c>
      <c r="AC77" s="269">
        <v>122</v>
      </c>
      <c r="AD77" s="269">
        <v>9934</v>
      </c>
      <c r="AE77" s="269">
        <v>0</v>
      </c>
      <c r="AF77" s="269">
        <v>772</v>
      </c>
      <c r="AG77" s="269">
        <v>99</v>
      </c>
      <c r="AH77" s="270">
        <v>8893</v>
      </c>
      <c r="AI77" s="271">
        <v>7341</v>
      </c>
      <c r="AJ77" s="269">
        <v>32432</v>
      </c>
      <c r="AK77" s="269">
        <v>1108</v>
      </c>
      <c r="AL77" s="269">
        <v>1634</v>
      </c>
      <c r="AM77" s="269">
        <v>2575</v>
      </c>
      <c r="AN77" s="269">
        <v>55187</v>
      </c>
      <c r="AO77" s="269">
        <v>13515</v>
      </c>
      <c r="AP77" s="269">
        <v>83749</v>
      </c>
      <c r="AQ77" s="269">
        <v>17446</v>
      </c>
      <c r="AR77" s="269">
        <v>16175</v>
      </c>
      <c r="AS77" s="269">
        <v>4856</v>
      </c>
      <c r="AT77" s="269">
        <v>27717</v>
      </c>
      <c r="AU77" s="269">
        <v>237610</v>
      </c>
      <c r="AV77" s="269">
        <v>53384</v>
      </c>
      <c r="AW77" s="269">
        <v>102597</v>
      </c>
      <c r="AX77" s="269">
        <v>124161</v>
      </c>
      <c r="AY77" s="269">
        <v>5087</v>
      </c>
      <c r="AZ77" s="269">
        <v>46100</v>
      </c>
      <c r="BA77" s="269">
        <v>8765</v>
      </c>
      <c r="BB77" s="269">
        <v>168640</v>
      </c>
      <c r="BC77" s="269">
        <v>73282</v>
      </c>
      <c r="BD77" s="270">
        <v>151354</v>
      </c>
      <c r="BE77" s="271">
        <v>24632</v>
      </c>
      <c r="BF77" s="269">
        <v>17779</v>
      </c>
      <c r="BG77" s="269">
        <v>144032</v>
      </c>
      <c r="BH77" s="269">
        <v>16455</v>
      </c>
      <c r="BI77" s="269">
        <v>44525</v>
      </c>
      <c r="BJ77" s="269">
        <v>15787</v>
      </c>
      <c r="BK77" s="269">
        <v>27470</v>
      </c>
      <c r="BL77" s="269">
        <v>3111</v>
      </c>
      <c r="BM77" s="269">
        <v>14338</v>
      </c>
      <c r="BN77" s="272">
        <v>2106938</v>
      </c>
      <c r="BO77" s="137"/>
      <c r="BP77" s="137"/>
      <c r="BQ77" s="137"/>
      <c r="BR77" s="137"/>
      <c r="BS77" s="137"/>
      <c r="BT77" s="137"/>
      <c r="BU77" s="137"/>
      <c r="BV77" s="137"/>
      <c r="BW77" s="137"/>
      <c r="BX77" s="137"/>
      <c r="BY77" s="137"/>
      <c r="BZ77" s="137"/>
      <c r="CA77" s="137"/>
      <c r="CB77" s="137"/>
      <c r="CC77" s="137"/>
      <c r="CD77" s="137"/>
      <c r="CE77" s="137"/>
      <c r="CF77" s="137"/>
      <c r="CG77" s="137"/>
      <c r="CH77" s="137"/>
      <c r="CI77" s="137"/>
      <c r="CJ77" s="137"/>
      <c r="CK77" s="137"/>
      <c r="CL77" s="137"/>
      <c r="CM77" s="273"/>
      <c r="CN77" s="138"/>
      <c r="CO77" s="136"/>
      <c r="CP77" s="136"/>
      <c r="CQ77" s="136"/>
      <c r="CR77" s="136"/>
      <c r="CS77" s="136"/>
    </row>
  </sheetData>
  <phoneticPr fontId="5"/>
  <conditionalFormatting sqref="BO70:CM77">
    <cfRule type="cellIs" dxfId="0" priority="1" stopIfTrue="1" operator="equal">
      <formula>0</formula>
    </cfRule>
  </conditionalFormatting>
  <printOptions gridLinesSet="0"/>
  <pageMargins left="0.59055118110236227" right="0.59055118110236227" top="0.78740157480314965" bottom="0.78740157480314965" header="0.51181102362204722" footer="0.51181102362204722"/>
  <pageSetup paperSize="9" scale="69" pageOrder="overThenDown" orientation="portrait" r:id="rId1"/>
  <headerFooter alignWithMargins="0"/>
  <colBreaks count="8" manualBreakCount="8">
    <brk id="12" max="1048575" man="1"/>
    <brk id="22" max="76" man="1"/>
    <brk id="34" max="76" man="1"/>
    <brk id="56" max="79" man="1"/>
    <brk id="66" max="1048575" man="1"/>
    <brk id="75" max="1048575" man="1"/>
    <brk id="86" max="1048575" man="1"/>
    <brk id="9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9"/>
  <sheetViews>
    <sheetView view="pageBreakPreview" zoomScale="85" zoomScaleNormal="100" zoomScaleSheetLayoutView="85" workbookViewId="0">
      <selection activeCell="J67" sqref="J67"/>
    </sheetView>
  </sheetViews>
  <sheetFormatPr defaultColWidth="7" defaultRowHeight="10.9" customHeight="1" x14ac:dyDescent="0.15"/>
  <cols>
    <col min="1" max="1" width="3.26953125" style="144" customWidth="1"/>
    <col min="2" max="2" width="16.6328125" style="145" customWidth="1"/>
    <col min="3" max="66" width="8.453125" style="145" customWidth="1"/>
    <col min="67" max="67" width="8.453125" style="146" customWidth="1"/>
    <col min="68" max="95" width="8.453125" style="145" customWidth="1"/>
    <col min="96" max="96" width="7.26953125" style="146" customWidth="1"/>
    <col min="97" max="254" width="7" style="145"/>
    <col min="255" max="255" width="3.26953125" style="145" customWidth="1"/>
    <col min="256" max="256" width="16.6328125" style="145" customWidth="1"/>
    <col min="257" max="351" width="8.453125" style="145" customWidth="1"/>
    <col min="352" max="352" width="7.26953125" style="145" customWidth="1"/>
    <col min="353" max="510" width="7" style="145"/>
    <col min="511" max="511" width="3.26953125" style="145" customWidth="1"/>
    <col min="512" max="512" width="16.6328125" style="145" customWidth="1"/>
    <col min="513" max="607" width="8.453125" style="145" customWidth="1"/>
    <col min="608" max="608" width="7.26953125" style="145" customWidth="1"/>
    <col min="609" max="766" width="7" style="145"/>
    <col min="767" max="767" width="3.26953125" style="145" customWidth="1"/>
    <col min="768" max="768" width="16.6328125" style="145" customWidth="1"/>
    <col min="769" max="863" width="8.453125" style="145" customWidth="1"/>
    <col min="864" max="864" width="7.26953125" style="145" customWidth="1"/>
    <col min="865" max="1022" width="7" style="145"/>
    <col min="1023" max="1023" width="3.26953125" style="145" customWidth="1"/>
    <col min="1024" max="1024" width="16.6328125" style="145" customWidth="1"/>
    <col min="1025" max="1119" width="8.453125" style="145" customWidth="1"/>
    <col min="1120" max="1120" width="7.26953125" style="145" customWidth="1"/>
    <col min="1121" max="1278" width="7" style="145"/>
    <col min="1279" max="1279" width="3.26953125" style="145" customWidth="1"/>
    <col min="1280" max="1280" width="16.6328125" style="145" customWidth="1"/>
    <col min="1281" max="1375" width="8.453125" style="145" customWidth="1"/>
    <col min="1376" max="1376" width="7.26953125" style="145" customWidth="1"/>
    <col min="1377" max="1534" width="7" style="145"/>
    <col min="1535" max="1535" width="3.26953125" style="145" customWidth="1"/>
    <col min="1536" max="1536" width="16.6328125" style="145" customWidth="1"/>
    <col min="1537" max="1631" width="8.453125" style="145" customWidth="1"/>
    <col min="1632" max="1632" width="7.26953125" style="145" customWidth="1"/>
    <col min="1633" max="1790" width="7" style="145"/>
    <col min="1791" max="1791" width="3.26953125" style="145" customWidth="1"/>
    <col min="1792" max="1792" width="16.6328125" style="145" customWidth="1"/>
    <col min="1793" max="1887" width="8.453125" style="145" customWidth="1"/>
    <col min="1888" max="1888" width="7.26953125" style="145" customWidth="1"/>
    <col min="1889" max="2046" width="7" style="145"/>
    <col min="2047" max="2047" width="3.26953125" style="145" customWidth="1"/>
    <col min="2048" max="2048" width="16.6328125" style="145" customWidth="1"/>
    <col min="2049" max="2143" width="8.453125" style="145" customWidth="1"/>
    <col min="2144" max="2144" width="7.26953125" style="145" customWidth="1"/>
    <col min="2145" max="2302" width="7" style="145"/>
    <col min="2303" max="2303" width="3.26953125" style="145" customWidth="1"/>
    <col min="2304" max="2304" width="16.6328125" style="145" customWidth="1"/>
    <col min="2305" max="2399" width="8.453125" style="145" customWidth="1"/>
    <col min="2400" max="2400" width="7.26953125" style="145" customWidth="1"/>
    <col min="2401" max="2558" width="7" style="145"/>
    <col min="2559" max="2559" width="3.26953125" style="145" customWidth="1"/>
    <col min="2560" max="2560" width="16.6328125" style="145" customWidth="1"/>
    <col min="2561" max="2655" width="8.453125" style="145" customWidth="1"/>
    <col min="2656" max="2656" width="7.26953125" style="145" customWidth="1"/>
    <col min="2657" max="2814" width="7" style="145"/>
    <col min="2815" max="2815" width="3.26953125" style="145" customWidth="1"/>
    <col min="2816" max="2816" width="16.6328125" style="145" customWidth="1"/>
    <col min="2817" max="2911" width="8.453125" style="145" customWidth="1"/>
    <col min="2912" max="2912" width="7.26953125" style="145" customWidth="1"/>
    <col min="2913" max="3070" width="7" style="145"/>
    <col min="3071" max="3071" width="3.26953125" style="145" customWidth="1"/>
    <col min="3072" max="3072" width="16.6328125" style="145" customWidth="1"/>
    <col min="3073" max="3167" width="8.453125" style="145" customWidth="1"/>
    <col min="3168" max="3168" width="7.26953125" style="145" customWidth="1"/>
    <col min="3169" max="3326" width="7" style="145"/>
    <col min="3327" max="3327" width="3.26953125" style="145" customWidth="1"/>
    <col min="3328" max="3328" width="16.6328125" style="145" customWidth="1"/>
    <col min="3329" max="3423" width="8.453125" style="145" customWidth="1"/>
    <col min="3424" max="3424" width="7.26953125" style="145" customWidth="1"/>
    <col min="3425" max="3582" width="7" style="145"/>
    <col min="3583" max="3583" width="3.26953125" style="145" customWidth="1"/>
    <col min="3584" max="3584" width="16.6328125" style="145" customWidth="1"/>
    <col min="3585" max="3679" width="8.453125" style="145" customWidth="1"/>
    <col min="3680" max="3680" width="7.26953125" style="145" customWidth="1"/>
    <col min="3681" max="3838" width="7" style="145"/>
    <col min="3839" max="3839" width="3.26953125" style="145" customWidth="1"/>
    <col min="3840" max="3840" width="16.6328125" style="145" customWidth="1"/>
    <col min="3841" max="3935" width="8.453125" style="145" customWidth="1"/>
    <col min="3936" max="3936" width="7.26953125" style="145" customWidth="1"/>
    <col min="3937" max="4094" width="7" style="145"/>
    <col min="4095" max="4095" width="3.26953125" style="145" customWidth="1"/>
    <col min="4096" max="4096" width="16.6328125" style="145" customWidth="1"/>
    <col min="4097" max="4191" width="8.453125" style="145" customWidth="1"/>
    <col min="4192" max="4192" width="7.26953125" style="145" customWidth="1"/>
    <col min="4193" max="4350" width="7" style="145"/>
    <col min="4351" max="4351" width="3.26953125" style="145" customWidth="1"/>
    <col min="4352" max="4352" width="16.6328125" style="145" customWidth="1"/>
    <col min="4353" max="4447" width="8.453125" style="145" customWidth="1"/>
    <col min="4448" max="4448" width="7.26953125" style="145" customWidth="1"/>
    <col min="4449" max="4606" width="7" style="145"/>
    <col min="4607" max="4607" width="3.26953125" style="145" customWidth="1"/>
    <col min="4608" max="4608" width="16.6328125" style="145" customWidth="1"/>
    <col min="4609" max="4703" width="8.453125" style="145" customWidth="1"/>
    <col min="4704" max="4704" width="7.26953125" style="145" customWidth="1"/>
    <col min="4705" max="4862" width="7" style="145"/>
    <col min="4863" max="4863" width="3.26953125" style="145" customWidth="1"/>
    <col min="4864" max="4864" width="16.6328125" style="145" customWidth="1"/>
    <col min="4865" max="4959" width="8.453125" style="145" customWidth="1"/>
    <col min="4960" max="4960" width="7.26953125" style="145" customWidth="1"/>
    <col min="4961" max="5118" width="7" style="145"/>
    <col min="5119" max="5119" width="3.26953125" style="145" customWidth="1"/>
    <col min="5120" max="5120" width="16.6328125" style="145" customWidth="1"/>
    <col min="5121" max="5215" width="8.453125" style="145" customWidth="1"/>
    <col min="5216" max="5216" width="7.26953125" style="145" customWidth="1"/>
    <col min="5217" max="5374" width="7" style="145"/>
    <col min="5375" max="5375" width="3.26953125" style="145" customWidth="1"/>
    <col min="5376" max="5376" width="16.6328125" style="145" customWidth="1"/>
    <col min="5377" max="5471" width="8.453125" style="145" customWidth="1"/>
    <col min="5472" max="5472" width="7.26953125" style="145" customWidth="1"/>
    <col min="5473" max="5630" width="7" style="145"/>
    <col min="5631" max="5631" width="3.26953125" style="145" customWidth="1"/>
    <col min="5632" max="5632" width="16.6328125" style="145" customWidth="1"/>
    <col min="5633" max="5727" width="8.453125" style="145" customWidth="1"/>
    <col min="5728" max="5728" width="7.26953125" style="145" customWidth="1"/>
    <col min="5729" max="5886" width="7" style="145"/>
    <col min="5887" max="5887" width="3.26953125" style="145" customWidth="1"/>
    <col min="5888" max="5888" width="16.6328125" style="145" customWidth="1"/>
    <col min="5889" max="5983" width="8.453125" style="145" customWidth="1"/>
    <col min="5984" max="5984" width="7.26953125" style="145" customWidth="1"/>
    <col min="5985" max="6142" width="7" style="145"/>
    <col min="6143" max="6143" width="3.26953125" style="145" customWidth="1"/>
    <col min="6144" max="6144" width="16.6328125" style="145" customWidth="1"/>
    <col min="6145" max="6239" width="8.453125" style="145" customWidth="1"/>
    <col min="6240" max="6240" width="7.26953125" style="145" customWidth="1"/>
    <col min="6241" max="6398" width="7" style="145"/>
    <col min="6399" max="6399" width="3.26953125" style="145" customWidth="1"/>
    <col min="6400" max="6400" width="16.6328125" style="145" customWidth="1"/>
    <col min="6401" max="6495" width="8.453125" style="145" customWidth="1"/>
    <col min="6496" max="6496" width="7.26953125" style="145" customWidth="1"/>
    <col min="6497" max="6654" width="7" style="145"/>
    <col min="6655" max="6655" width="3.26953125" style="145" customWidth="1"/>
    <col min="6656" max="6656" width="16.6328125" style="145" customWidth="1"/>
    <col min="6657" max="6751" width="8.453125" style="145" customWidth="1"/>
    <col min="6752" max="6752" width="7.26953125" style="145" customWidth="1"/>
    <col min="6753" max="6910" width="7" style="145"/>
    <col min="6911" max="6911" width="3.26953125" style="145" customWidth="1"/>
    <col min="6912" max="6912" width="16.6328125" style="145" customWidth="1"/>
    <col min="6913" max="7007" width="8.453125" style="145" customWidth="1"/>
    <col min="7008" max="7008" width="7.26953125" style="145" customWidth="1"/>
    <col min="7009" max="7166" width="7" style="145"/>
    <col min="7167" max="7167" width="3.26953125" style="145" customWidth="1"/>
    <col min="7168" max="7168" width="16.6328125" style="145" customWidth="1"/>
    <col min="7169" max="7263" width="8.453125" style="145" customWidth="1"/>
    <col min="7264" max="7264" width="7.26953125" style="145" customWidth="1"/>
    <col min="7265" max="7422" width="7" style="145"/>
    <col min="7423" max="7423" width="3.26953125" style="145" customWidth="1"/>
    <col min="7424" max="7424" width="16.6328125" style="145" customWidth="1"/>
    <col min="7425" max="7519" width="8.453125" style="145" customWidth="1"/>
    <col min="7520" max="7520" width="7.26953125" style="145" customWidth="1"/>
    <col min="7521" max="7678" width="7" style="145"/>
    <col min="7679" max="7679" width="3.26953125" style="145" customWidth="1"/>
    <col min="7680" max="7680" width="16.6328125" style="145" customWidth="1"/>
    <col min="7681" max="7775" width="8.453125" style="145" customWidth="1"/>
    <col min="7776" max="7776" width="7.26953125" style="145" customWidth="1"/>
    <col min="7777" max="7934" width="7" style="145"/>
    <col min="7935" max="7935" width="3.26953125" style="145" customWidth="1"/>
    <col min="7936" max="7936" width="16.6328125" style="145" customWidth="1"/>
    <col min="7937" max="8031" width="8.453125" style="145" customWidth="1"/>
    <col min="8032" max="8032" width="7.26953125" style="145" customWidth="1"/>
    <col min="8033" max="8190" width="7" style="145"/>
    <col min="8191" max="8191" width="3.26953125" style="145" customWidth="1"/>
    <col min="8192" max="8192" width="16.6328125" style="145" customWidth="1"/>
    <col min="8193" max="8287" width="8.453125" style="145" customWidth="1"/>
    <col min="8288" max="8288" width="7.26953125" style="145" customWidth="1"/>
    <col min="8289" max="8446" width="7" style="145"/>
    <col min="8447" max="8447" width="3.26953125" style="145" customWidth="1"/>
    <col min="8448" max="8448" width="16.6328125" style="145" customWidth="1"/>
    <col min="8449" max="8543" width="8.453125" style="145" customWidth="1"/>
    <col min="8544" max="8544" width="7.26953125" style="145" customWidth="1"/>
    <col min="8545" max="8702" width="7" style="145"/>
    <col min="8703" max="8703" width="3.26953125" style="145" customWidth="1"/>
    <col min="8704" max="8704" width="16.6328125" style="145" customWidth="1"/>
    <col min="8705" max="8799" width="8.453125" style="145" customWidth="1"/>
    <col min="8800" max="8800" width="7.26953125" style="145" customWidth="1"/>
    <col min="8801" max="8958" width="7" style="145"/>
    <col min="8959" max="8959" width="3.26953125" style="145" customWidth="1"/>
    <col min="8960" max="8960" width="16.6328125" style="145" customWidth="1"/>
    <col min="8961" max="9055" width="8.453125" style="145" customWidth="1"/>
    <col min="9056" max="9056" width="7.26953125" style="145" customWidth="1"/>
    <col min="9057" max="9214" width="7" style="145"/>
    <col min="9215" max="9215" width="3.26953125" style="145" customWidth="1"/>
    <col min="9216" max="9216" width="16.6328125" style="145" customWidth="1"/>
    <col min="9217" max="9311" width="8.453125" style="145" customWidth="1"/>
    <col min="9312" max="9312" width="7.26953125" style="145" customWidth="1"/>
    <col min="9313" max="9470" width="7" style="145"/>
    <col min="9471" max="9471" width="3.26953125" style="145" customWidth="1"/>
    <col min="9472" max="9472" width="16.6328125" style="145" customWidth="1"/>
    <col min="9473" max="9567" width="8.453125" style="145" customWidth="1"/>
    <col min="9568" max="9568" width="7.26953125" style="145" customWidth="1"/>
    <col min="9569" max="9726" width="7" style="145"/>
    <col min="9727" max="9727" width="3.26953125" style="145" customWidth="1"/>
    <col min="9728" max="9728" width="16.6328125" style="145" customWidth="1"/>
    <col min="9729" max="9823" width="8.453125" style="145" customWidth="1"/>
    <col min="9824" max="9824" width="7.26953125" style="145" customWidth="1"/>
    <col min="9825" max="9982" width="7" style="145"/>
    <col min="9983" max="9983" width="3.26953125" style="145" customWidth="1"/>
    <col min="9984" max="9984" width="16.6328125" style="145" customWidth="1"/>
    <col min="9985" max="10079" width="8.453125" style="145" customWidth="1"/>
    <col min="10080" max="10080" width="7.26953125" style="145" customWidth="1"/>
    <col min="10081" max="10238" width="7" style="145"/>
    <col min="10239" max="10239" width="3.26953125" style="145" customWidth="1"/>
    <col min="10240" max="10240" width="16.6328125" style="145" customWidth="1"/>
    <col min="10241" max="10335" width="8.453125" style="145" customWidth="1"/>
    <col min="10336" max="10336" width="7.26953125" style="145" customWidth="1"/>
    <col min="10337" max="10494" width="7" style="145"/>
    <col min="10495" max="10495" width="3.26953125" style="145" customWidth="1"/>
    <col min="10496" max="10496" width="16.6328125" style="145" customWidth="1"/>
    <col min="10497" max="10591" width="8.453125" style="145" customWidth="1"/>
    <col min="10592" max="10592" width="7.26953125" style="145" customWidth="1"/>
    <col min="10593" max="10750" width="7" style="145"/>
    <col min="10751" max="10751" width="3.26953125" style="145" customWidth="1"/>
    <col min="10752" max="10752" width="16.6328125" style="145" customWidth="1"/>
    <col min="10753" max="10847" width="8.453125" style="145" customWidth="1"/>
    <col min="10848" max="10848" width="7.26953125" style="145" customWidth="1"/>
    <col min="10849" max="11006" width="7" style="145"/>
    <col min="11007" max="11007" width="3.26953125" style="145" customWidth="1"/>
    <col min="11008" max="11008" width="16.6328125" style="145" customWidth="1"/>
    <col min="11009" max="11103" width="8.453125" style="145" customWidth="1"/>
    <col min="11104" max="11104" width="7.26953125" style="145" customWidth="1"/>
    <col min="11105" max="11262" width="7" style="145"/>
    <col min="11263" max="11263" width="3.26953125" style="145" customWidth="1"/>
    <col min="11264" max="11264" width="16.6328125" style="145" customWidth="1"/>
    <col min="11265" max="11359" width="8.453125" style="145" customWidth="1"/>
    <col min="11360" max="11360" width="7.26953125" style="145" customWidth="1"/>
    <col min="11361" max="11518" width="7" style="145"/>
    <col min="11519" max="11519" width="3.26953125" style="145" customWidth="1"/>
    <col min="11520" max="11520" width="16.6328125" style="145" customWidth="1"/>
    <col min="11521" max="11615" width="8.453125" style="145" customWidth="1"/>
    <col min="11616" max="11616" width="7.26953125" style="145" customWidth="1"/>
    <col min="11617" max="11774" width="7" style="145"/>
    <col min="11775" max="11775" width="3.26953125" style="145" customWidth="1"/>
    <col min="11776" max="11776" width="16.6328125" style="145" customWidth="1"/>
    <col min="11777" max="11871" width="8.453125" style="145" customWidth="1"/>
    <col min="11872" max="11872" width="7.26953125" style="145" customWidth="1"/>
    <col min="11873" max="12030" width="7" style="145"/>
    <col min="12031" max="12031" width="3.26953125" style="145" customWidth="1"/>
    <col min="12032" max="12032" width="16.6328125" style="145" customWidth="1"/>
    <col min="12033" max="12127" width="8.453125" style="145" customWidth="1"/>
    <col min="12128" max="12128" width="7.26953125" style="145" customWidth="1"/>
    <col min="12129" max="12286" width="7" style="145"/>
    <col min="12287" max="12287" width="3.26953125" style="145" customWidth="1"/>
    <col min="12288" max="12288" width="16.6328125" style="145" customWidth="1"/>
    <col min="12289" max="12383" width="8.453125" style="145" customWidth="1"/>
    <col min="12384" max="12384" width="7.26953125" style="145" customWidth="1"/>
    <col min="12385" max="12542" width="7" style="145"/>
    <col min="12543" max="12543" width="3.26953125" style="145" customWidth="1"/>
    <col min="12544" max="12544" width="16.6328125" style="145" customWidth="1"/>
    <col min="12545" max="12639" width="8.453125" style="145" customWidth="1"/>
    <col min="12640" max="12640" width="7.26953125" style="145" customWidth="1"/>
    <col min="12641" max="12798" width="7" style="145"/>
    <col min="12799" max="12799" width="3.26953125" style="145" customWidth="1"/>
    <col min="12800" max="12800" width="16.6328125" style="145" customWidth="1"/>
    <col min="12801" max="12895" width="8.453125" style="145" customWidth="1"/>
    <col min="12896" max="12896" width="7.26953125" style="145" customWidth="1"/>
    <col min="12897" max="13054" width="7" style="145"/>
    <col min="13055" max="13055" width="3.26953125" style="145" customWidth="1"/>
    <col min="13056" max="13056" width="16.6328125" style="145" customWidth="1"/>
    <col min="13057" max="13151" width="8.453125" style="145" customWidth="1"/>
    <col min="13152" max="13152" width="7.26953125" style="145" customWidth="1"/>
    <col min="13153" max="13310" width="7" style="145"/>
    <col min="13311" max="13311" width="3.26953125" style="145" customWidth="1"/>
    <col min="13312" max="13312" width="16.6328125" style="145" customWidth="1"/>
    <col min="13313" max="13407" width="8.453125" style="145" customWidth="1"/>
    <col min="13408" max="13408" width="7.26953125" style="145" customWidth="1"/>
    <col min="13409" max="13566" width="7" style="145"/>
    <col min="13567" max="13567" width="3.26953125" style="145" customWidth="1"/>
    <col min="13568" max="13568" width="16.6328125" style="145" customWidth="1"/>
    <col min="13569" max="13663" width="8.453125" style="145" customWidth="1"/>
    <col min="13664" max="13664" width="7.26953125" style="145" customWidth="1"/>
    <col min="13665" max="13822" width="7" style="145"/>
    <col min="13823" max="13823" width="3.26953125" style="145" customWidth="1"/>
    <col min="13824" max="13824" width="16.6328125" style="145" customWidth="1"/>
    <col min="13825" max="13919" width="8.453125" style="145" customWidth="1"/>
    <col min="13920" max="13920" width="7.26953125" style="145" customWidth="1"/>
    <col min="13921" max="14078" width="7" style="145"/>
    <col min="14079" max="14079" width="3.26953125" style="145" customWidth="1"/>
    <col min="14080" max="14080" width="16.6328125" style="145" customWidth="1"/>
    <col min="14081" max="14175" width="8.453125" style="145" customWidth="1"/>
    <col min="14176" max="14176" width="7.26953125" style="145" customWidth="1"/>
    <col min="14177" max="14334" width="7" style="145"/>
    <col min="14335" max="14335" width="3.26953125" style="145" customWidth="1"/>
    <col min="14336" max="14336" width="16.6328125" style="145" customWidth="1"/>
    <col min="14337" max="14431" width="8.453125" style="145" customWidth="1"/>
    <col min="14432" max="14432" width="7.26953125" style="145" customWidth="1"/>
    <col min="14433" max="14590" width="7" style="145"/>
    <col min="14591" max="14591" width="3.26953125" style="145" customWidth="1"/>
    <col min="14592" max="14592" width="16.6328125" style="145" customWidth="1"/>
    <col min="14593" max="14687" width="8.453125" style="145" customWidth="1"/>
    <col min="14688" max="14688" width="7.26953125" style="145" customWidth="1"/>
    <col min="14689" max="14846" width="7" style="145"/>
    <col min="14847" max="14847" width="3.26953125" style="145" customWidth="1"/>
    <col min="14848" max="14848" width="16.6328125" style="145" customWidth="1"/>
    <col min="14849" max="14943" width="8.453125" style="145" customWidth="1"/>
    <col min="14944" max="14944" width="7.26953125" style="145" customWidth="1"/>
    <col min="14945" max="15102" width="7" style="145"/>
    <col min="15103" max="15103" width="3.26953125" style="145" customWidth="1"/>
    <col min="15104" max="15104" width="16.6328125" style="145" customWidth="1"/>
    <col min="15105" max="15199" width="8.453125" style="145" customWidth="1"/>
    <col min="15200" max="15200" width="7.26953125" style="145" customWidth="1"/>
    <col min="15201" max="15358" width="7" style="145"/>
    <col min="15359" max="15359" width="3.26953125" style="145" customWidth="1"/>
    <col min="15360" max="15360" width="16.6328125" style="145" customWidth="1"/>
    <col min="15361" max="15455" width="8.453125" style="145" customWidth="1"/>
    <col min="15456" max="15456" width="7.26953125" style="145" customWidth="1"/>
    <col min="15457" max="15614" width="7" style="145"/>
    <col min="15615" max="15615" width="3.26953125" style="145" customWidth="1"/>
    <col min="15616" max="15616" width="16.6328125" style="145" customWidth="1"/>
    <col min="15617" max="15711" width="8.453125" style="145" customWidth="1"/>
    <col min="15712" max="15712" width="7.26953125" style="145" customWidth="1"/>
    <col min="15713" max="15870" width="7" style="145"/>
    <col min="15871" max="15871" width="3.26953125" style="145" customWidth="1"/>
    <col min="15872" max="15872" width="16.6328125" style="145" customWidth="1"/>
    <col min="15873" max="15967" width="8.453125" style="145" customWidth="1"/>
    <col min="15968" max="15968" width="7.26953125" style="145" customWidth="1"/>
    <col min="15969" max="16126" width="7" style="145"/>
    <col min="16127" max="16127" width="3.26953125" style="145" customWidth="1"/>
    <col min="16128" max="16128" width="16.6328125" style="145" customWidth="1"/>
    <col min="16129" max="16223" width="8.453125" style="145" customWidth="1"/>
    <col min="16224" max="16224" width="7.26953125" style="145" customWidth="1"/>
    <col min="16225" max="16384" width="7" style="145"/>
  </cols>
  <sheetData>
    <row r="1" spans="1:96" s="136" customFormat="1" ht="14" x14ac:dyDescent="0.2">
      <c r="A1" s="212"/>
      <c r="B1" s="213" t="s">
        <v>559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137"/>
      <c r="CR1" s="137"/>
    </row>
    <row r="2" spans="1:96" s="136" customFormat="1" ht="10.9" customHeight="1" x14ac:dyDescent="0.2">
      <c r="A2" s="212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137"/>
      <c r="CR2" s="137"/>
    </row>
    <row r="3" spans="1:96" s="136" customFormat="1" ht="10.9" customHeight="1" x14ac:dyDescent="0.2">
      <c r="A3" s="169"/>
      <c r="B3" s="170"/>
      <c r="C3" s="171" t="s">
        <v>260</v>
      </c>
      <c r="D3" s="171" t="s">
        <v>261</v>
      </c>
      <c r="E3" s="171" t="s">
        <v>262</v>
      </c>
      <c r="F3" s="171" t="s">
        <v>263</v>
      </c>
      <c r="G3" s="171" t="s">
        <v>264</v>
      </c>
      <c r="H3" s="171" t="s">
        <v>265</v>
      </c>
      <c r="I3" s="171" t="s">
        <v>266</v>
      </c>
      <c r="J3" s="171" t="s">
        <v>267</v>
      </c>
      <c r="K3" s="171" t="s">
        <v>268</v>
      </c>
      <c r="L3" s="172" t="s">
        <v>269</v>
      </c>
      <c r="M3" s="169" t="s">
        <v>270</v>
      </c>
      <c r="N3" s="171" t="s">
        <v>271</v>
      </c>
      <c r="O3" s="171" t="s">
        <v>272</v>
      </c>
      <c r="P3" s="171" t="s">
        <v>273</v>
      </c>
      <c r="Q3" s="171" t="s">
        <v>274</v>
      </c>
      <c r="R3" s="171" t="s">
        <v>275</v>
      </c>
      <c r="S3" s="171" t="s">
        <v>276</v>
      </c>
      <c r="T3" s="171" t="s">
        <v>277</v>
      </c>
      <c r="U3" s="171" t="s">
        <v>278</v>
      </c>
      <c r="V3" s="171" t="s">
        <v>279</v>
      </c>
      <c r="W3" s="171" t="s">
        <v>280</v>
      </c>
      <c r="X3" s="171" t="s">
        <v>281</v>
      </c>
      <c r="Y3" s="171" t="s">
        <v>282</v>
      </c>
      <c r="Z3" s="171" t="s">
        <v>283</v>
      </c>
      <c r="AA3" s="171" t="s">
        <v>284</v>
      </c>
      <c r="AB3" s="171" t="s">
        <v>286</v>
      </c>
      <c r="AC3" s="171" t="s">
        <v>287</v>
      </c>
      <c r="AD3" s="171" t="s">
        <v>289</v>
      </c>
      <c r="AE3" s="171" t="s">
        <v>290</v>
      </c>
      <c r="AF3" s="171" t="s">
        <v>291</v>
      </c>
      <c r="AG3" s="171" t="s">
        <v>292</v>
      </c>
      <c r="AH3" s="172" t="s">
        <v>293</v>
      </c>
      <c r="AI3" s="169" t="s">
        <v>295</v>
      </c>
      <c r="AJ3" s="171" t="s">
        <v>296</v>
      </c>
      <c r="AK3" s="171" t="s">
        <v>298</v>
      </c>
      <c r="AL3" s="171" t="s">
        <v>300</v>
      </c>
      <c r="AM3" s="171" t="s">
        <v>301</v>
      </c>
      <c r="AN3" s="171" t="s">
        <v>303</v>
      </c>
      <c r="AO3" s="171" t="s">
        <v>305</v>
      </c>
      <c r="AP3" s="171" t="s">
        <v>306</v>
      </c>
      <c r="AQ3" s="171" t="s">
        <v>307</v>
      </c>
      <c r="AR3" s="171" t="s">
        <v>308</v>
      </c>
      <c r="AS3" s="171" t="s">
        <v>309</v>
      </c>
      <c r="AT3" s="171" t="s">
        <v>310</v>
      </c>
      <c r="AU3" s="171" t="s">
        <v>311</v>
      </c>
      <c r="AV3" s="171" t="s">
        <v>312</v>
      </c>
      <c r="AW3" s="171" t="s">
        <v>313</v>
      </c>
      <c r="AX3" s="171" t="s">
        <v>314</v>
      </c>
      <c r="AY3" s="171" t="s">
        <v>316</v>
      </c>
      <c r="AZ3" s="171" t="s">
        <v>317</v>
      </c>
      <c r="BA3" s="171" t="s">
        <v>318</v>
      </c>
      <c r="BB3" s="171" t="s">
        <v>320</v>
      </c>
      <c r="BC3" s="171" t="s">
        <v>322</v>
      </c>
      <c r="BD3" s="172" t="s">
        <v>324</v>
      </c>
      <c r="BE3" s="169" t="s">
        <v>326</v>
      </c>
      <c r="BF3" s="171" t="s">
        <v>327</v>
      </c>
      <c r="BG3" s="171" t="s">
        <v>329</v>
      </c>
      <c r="BH3" s="171" t="s">
        <v>331</v>
      </c>
      <c r="BI3" s="171" t="s">
        <v>332</v>
      </c>
      <c r="BJ3" s="171" t="s">
        <v>333</v>
      </c>
      <c r="BK3" s="171" t="s">
        <v>335</v>
      </c>
      <c r="BL3" s="171" t="s">
        <v>336</v>
      </c>
      <c r="BM3" s="171" t="s">
        <v>337</v>
      </c>
      <c r="BN3" s="173"/>
      <c r="BO3" s="137"/>
      <c r="BP3" s="137"/>
      <c r="BQ3" s="137"/>
      <c r="BR3" s="138"/>
      <c r="BS3" s="138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8"/>
      <c r="CG3" s="138"/>
      <c r="CH3" s="138"/>
      <c r="CI3" s="138"/>
      <c r="CJ3" s="138"/>
      <c r="CK3" s="138"/>
      <c r="CL3" s="138"/>
      <c r="CM3" s="138"/>
      <c r="CN3" s="138"/>
      <c r="CO3" s="137"/>
      <c r="CP3" s="137"/>
      <c r="CQ3" s="137"/>
    </row>
    <row r="4" spans="1:96" s="139" customFormat="1" ht="10.9" customHeight="1" x14ac:dyDescent="0.2">
      <c r="A4" s="174"/>
      <c r="B4" s="175"/>
      <c r="C4" s="176" t="s">
        <v>460</v>
      </c>
      <c r="D4" s="176" t="s">
        <v>461</v>
      </c>
      <c r="E4" s="176"/>
      <c r="F4" s="176" t="s">
        <v>462</v>
      </c>
      <c r="G4" s="176"/>
      <c r="H4" s="176"/>
      <c r="I4" s="176" t="s">
        <v>463</v>
      </c>
      <c r="J4" s="176" t="s">
        <v>464</v>
      </c>
      <c r="K4" s="176" t="s">
        <v>465</v>
      </c>
      <c r="L4" s="175" t="s">
        <v>340</v>
      </c>
      <c r="M4" s="174"/>
      <c r="N4" s="176" t="s">
        <v>341</v>
      </c>
      <c r="O4" s="176"/>
      <c r="P4" s="177" t="s">
        <v>536</v>
      </c>
      <c r="Q4" s="176" t="s">
        <v>466</v>
      </c>
      <c r="R4" s="176" t="s">
        <v>467</v>
      </c>
      <c r="S4" s="176" t="s">
        <v>468</v>
      </c>
      <c r="T4" s="176" t="s">
        <v>469</v>
      </c>
      <c r="U4" s="177" t="s">
        <v>457</v>
      </c>
      <c r="V4" s="176"/>
      <c r="W4" s="176" t="s">
        <v>470</v>
      </c>
      <c r="X4" s="176"/>
      <c r="Y4" s="176" t="s">
        <v>342</v>
      </c>
      <c r="Z4" s="176" t="s">
        <v>342</v>
      </c>
      <c r="AA4" s="176" t="s">
        <v>537</v>
      </c>
      <c r="AB4" s="176"/>
      <c r="AC4" s="176" t="s">
        <v>471</v>
      </c>
      <c r="AD4" s="176" t="s">
        <v>472</v>
      </c>
      <c r="AE4" s="176"/>
      <c r="AF4" s="176" t="s">
        <v>473</v>
      </c>
      <c r="AG4" s="176" t="s">
        <v>474</v>
      </c>
      <c r="AH4" s="175"/>
      <c r="AI4" s="174"/>
      <c r="AJ4" s="176"/>
      <c r="AK4" s="176"/>
      <c r="AL4" s="176" t="s">
        <v>475</v>
      </c>
      <c r="AM4" s="176" t="s">
        <v>476</v>
      </c>
      <c r="AN4" s="177"/>
      <c r="AO4" s="176"/>
      <c r="AP4" s="176"/>
      <c r="AQ4" s="177" t="s">
        <v>538</v>
      </c>
      <c r="AR4" s="176"/>
      <c r="AS4" s="176" t="s">
        <v>343</v>
      </c>
      <c r="AT4" s="176" t="s">
        <v>477</v>
      </c>
      <c r="AU4" s="176"/>
      <c r="AV4" s="176"/>
      <c r="AW4" s="176"/>
      <c r="AX4" s="176"/>
      <c r="AY4" s="177" t="s">
        <v>478</v>
      </c>
      <c r="AZ4" s="176"/>
      <c r="BA4" s="176" t="s">
        <v>479</v>
      </c>
      <c r="BB4" s="176"/>
      <c r="BC4" s="176"/>
      <c r="BD4" s="175" t="s">
        <v>480</v>
      </c>
      <c r="BE4" s="174"/>
      <c r="BF4" s="178" t="s">
        <v>481</v>
      </c>
      <c r="BG4" s="176" t="s">
        <v>482</v>
      </c>
      <c r="BH4" s="176"/>
      <c r="BI4" s="176" t="s">
        <v>458</v>
      </c>
      <c r="BJ4" s="176" t="s">
        <v>483</v>
      </c>
      <c r="BK4" s="177" t="s">
        <v>475</v>
      </c>
      <c r="BL4" s="176"/>
      <c r="BM4" s="177"/>
      <c r="BN4" s="179" t="s">
        <v>560</v>
      </c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</row>
    <row r="5" spans="1:96" s="139" customFormat="1" ht="10.9" customHeight="1" x14ac:dyDescent="0.2">
      <c r="A5" s="180"/>
      <c r="B5" s="181"/>
      <c r="C5" s="182" t="s">
        <v>484</v>
      </c>
      <c r="D5" s="182" t="s">
        <v>484</v>
      </c>
      <c r="E5" s="182" t="s">
        <v>485</v>
      </c>
      <c r="F5" s="182" t="s">
        <v>344</v>
      </c>
      <c r="G5" s="182" t="s">
        <v>137</v>
      </c>
      <c r="H5" s="182" t="s">
        <v>138</v>
      </c>
      <c r="I5" s="182" t="s">
        <v>486</v>
      </c>
      <c r="J5" s="182" t="s">
        <v>345</v>
      </c>
      <c r="K5" s="182" t="s">
        <v>542</v>
      </c>
      <c r="L5" s="181" t="s">
        <v>487</v>
      </c>
      <c r="M5" s="180" t="s">
        <v>9</v>
      </c>
      <c r="N5" s="182" t="s">
        <v>487</v>
      </c>
      <c r="O5" s="182" t="s">
        <v>346</v>
      </c>
      <c r="P5" s="183" t="s">
        <v>488</v>
      </c>
      <c r="Q5" s="182" t="s">
        <v>489</v>
      </c>
      <c r="R5" s="182" t="s">
        <v>490</v>
      </c>
      <c r="S5" s="182" t="s">
        <v>491</v>
      </c>
      <c r="T5" s="182" t="s">
        <v>492</v>
      </c>
      <c r="U5" s="183" t="s">
        <v>543</v>
      </c>
      <c r="V5" s="182" t="s">
        <v>15</v>
      </c>
      <c r="W5" s="182" t="s">
        <v>347</v>
      </c>
      <c r="X5" s="182" t="s">
        <v>17</v>
      </c>
      <c r="Y5" s="182" t="s">
        <v>493</v>
      </c>
      <c r="Z5" s="182" t="s">
        <v>494</v>
      </c>
      <c r="AA5" s="182" t="s">
        <v>544</v>
      </c>
      <c r="AB5" s="182" t="s">
        <v>18</v>
      </c>
      <c r="AC5" s="182" t="s">
        <v>545</v>
      </c>
      <c r="AD5" s="182" t="s">
        <v>348</v>
      </c>
      <c r="AE5" s="182" t="s">
        <v>19</v>
      </c>
      <c r="AF5" s="182" t="s">
        <v>349</v>
      </c>
      <c r="AG5" s="182" t="s">
        <v>349</v>
      </c>
      <c r="AH5" s="181" t="s">
        <v>61</v>
      </c>
      <c r="AI5" s="180" t="s">
        <v>302</v>
      </c>
      <c r="AJ5" s="182" t="s">
        <v>304</v>
      </c>
      <c r="AK5" s="182" t="s">
        <v>60</v>
      </c>
      <c r="AL5" s="182" t="s">
        <v>350</v>
      </c>
      <c r="AM5" s="182" t="s">
        <v>459</v>
      </c>
      <c r="AN5" s="183" t="s">
        <v>351</v>
      </c>
      <c r="AO5" s="182" t="s">
        <v>22</v>
      </c>
      <c r="AP5" s="182" t="s">
        <v>546</v>
      </c>
      <c r="AQ5" s="183" t="s">
        <v>547</v>
      </c>
      <c r="AR5" s="182" t="s">
        <v>352</v>
      </c>
      <c r="AS5" s="182" t="s">
        <v>353</v>
      </c>
      <c r="AT5" s="182" t="s">
        <v>354</v>
      </c>
      <c r="AU5" s="182" t="s">
        <v>355</v>
      </c>
      <c r="AV5" s="182" t="s">
        <v>26</v>
      </c>
      <c r="AW5" s="182" t="s">
        <v>319</v>
      </c>
      <c r="AX5" s="182" t="s">
        <v>356</v>
      </c>
      <c r="AY5" s="183" t="s">
        <v>548</v>
      </c>
      <c r="AZ5" s="182" t="s">
        <v>323</v>
      </c>
      <c r="BA5" s="182" t="s">
        <v>344</v>
      </c>
      <c r="BB5" s="182" t="s">
        <v>357</v>
      </c>
      <c r="BC5" s="182" t="s">
        <v>328</v>
      </c>
      <c r="BD5" s="181" t="s">
        <v>358</v>
      </c>
      <c r="BE5" s="180" t="s">
        <v>359</v>
      </c>
      <c r="BF5" s="184" t="s">
        <v>549</v>
      </c>
      <c r="BG5" s="182" t="s">
        <v>344</v>
      </c>
      <c r="BH5" s="182" t="s">
        <v>550</v>
      </c>
      <c r="BI5" s="182" t="s">
        <v>344</v>
      </c>
      <c r="BJ5" s="182" t="s">
        <v>344</v>
      </c>
      <c r="BK5" s="183" t="s">
        <v>551</v>
      </c>
      <c r="BL5" s="182" t="s">
        <v>552</v>
      </c>
      <c r="BM5" s="183" t="s">
        <v>553</v>
      </c>
      <c r="BN5" s="185" t="s">
        <v>413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</row>
    <row r="6" spans="1:96" s="136" customFormat="1" ht="10.9" customHeight="1" x14ac:dyDescent="0.2">
      <c r="A6" s="174" t="s">
        <v>260</v>
      </c>
      <c r="B6" s="186" t="s">
        <v>1</v>
      </c>
      <c r="C6" s="187">
        <v>3.4996010038511799E-2</v>
      </c>
      <c r="D6" s="187">
        <v>6.9018899567825582E-3</v>
      </c>
      <c r="E6" s="187">
        <v>1.5773744442014723E-2</v>
      </c>
      <c r="F6" s="187">
        <v>9.4120599861956446E-3</v>
      </c>
      <c r="G6" s="187">
        <v>1.5695373276920978E-3</v>
      </c>
      <c r="H6" s="187">
        <v>0</v>
      </c>
      <c r="I6" s="187">
        <v>0</v>
      </c>
      <c r="J6" s="187">
        <v>0</v>
      </c>
      <c r="K6" s="187">
        <v>4.4374185317691431E-4</v>
      </c>
      <c r="L6" s="188">
        <v>8.6281276962899055E-4</v>
      </c>
      <c r="M6" s="189">
        <v>0.77403425749704236</v>
      </c>
      <c r="N6" s="187">
        <v>0.12620754821855373</v>
      </c>
      <c r="O6" s="187">
        <v>2.0961642355483524E-2</v>
      </c>
      <c r="P6" s="187">
        <v>0.37386515850573004</v>
      </c>
      <c r="Q6" s="187">
        <v>0</v>
      </c>
      <c r="R6" s="187">
        <v>0</v>
      </c>
      <c r="S6" s="187">
        <v>0</v>
      </c>
      <c r="T6" s="187">
        <v>0</v>
      </c>
      <c r="U6" s="187">
        <v>0</v>
      </c>
      <c r="V6" s="187">
        <v>0</v>
      </c>
      <c r="W6" s="187">
        <v>0</v>
      </c>
      <c r="X6" s="187">
        <v>0</v>
      </c>
      <c r="Y6" s="187">
        <v>0</v>
      </c>
      <c r="Z6" s="187">
        <v>0</v>
      </c>
      <c r="AA6" s="187">
        <v>0</v>
      </c>
      <c r="AB6" s="187">
        <v>0</v>
      </c>
      <c r="AC6" s="187">
        <v>0</v>
      </c>
      <c r="AD6" s="187">
        <v>0</v>
      </c>
      <c r="AE6" s="187">
        <v>0</v>
      </c>
      <c r="AF6" s="187">
        <v>0</v>
      </c>
      <c r="AG6" s="187">
        <v>0</v>
      </c>
      <c r="AH6" s="188">
        <v>0</v>
      </c>
      <c r="AI6" s="189">
        <v>0</v>
      </c>
      <c r="AJ6" s="187">
        <v>0</v>
      </c>
      <c r="AK6" s="187">
        <v>0</v>
      </c>
      <c r="AL6" s="187">
        <v>1.2239902080783353E-3</v>
      </c>
      <c r="AM6" s="187">
        <v>0</v>
      </c>
      <c r="AN6" s="187">
        <v>0</v>
      </c>
      <c r="AO6" s="187">
        <v>0</v>
      </c>
      <c r="AP6" s="187">
        <v>0</v>
      </c>
      <c r="AQ6" s="187">
        <v>0</v>
      </c>
      <c r="AR6" s="187">
        <v>0</v>
      </c>
      <c r="AS6" s="187">
        <v>0</v>
      </c>
      <c r="AT6" s="187">
        <v>0</v>
      </c>
      <c r="AU6" s="187">
        <v>0</v>
      </c>
      <c r="AV6" s="187">
        <v>0</v>
      </c>
      <c r="AW6" s="187">
        <v>0</v>
      </c>
      <c r="AX6" s="187">
        <v>2.1745958875975547E-4</v>
      </c>
      <c r="AY6" s="187">
        <v>0</v>
      </c>
      <c r="AZ6" s="187">
        <v>0</v>
      </c>
      <c r="BA6" s="187">
        <v>0</v>
      </c>
      <c r="BB6" s="187">
        <v>8.8946869070208727E-5</v>
      </c>
      <c r="BC6" s="187">
        <v>1.3645915777407822E-5</v>
      </c>
      <c r="BD6" s="188">
        <v>1.2553351744915891E-3</v>
      </c>
      <c r="BE6" s="189">
        <v>6.0084443000974338E-3</v>
      </c>
      <c r="BF6" s="187">
        <v>1.0686765284886664E-3</v>
      </c>
      <c r="BG6" s="187">
        <v>0</v>
      </c>
      <c r="BH6" s="187">
        <v>2.7772713460954116E-2</v>
      </c>
      <c r="BI6" s="187">
        <v>2.2257158899494665E-2</v>
      </c>
      <c r="BJ6" s="187">
        <v>1.2668651422056122E-4</v>
      </c>
      <c r="BK6" s="187">
        <v>6.9166363305424099E-4</v>
      </c>
      <c r="BL6" s="187">
        <v>0</v>
      </c>
      <c r="BM6" s="187">
        <v>0</v>
      </c>
      <c r="BN6" s="190">
        <v>1.736785800056765E-2</v>
      </c>
    </row>
    <row r="7" spans="1:96" s="136" customFormat="1" ht="10.9" customHeight="1" x14ac:dyDescent="0.2">
      <c r="A7" s="174" t="s">
        <v>261</v>
      </c>
      <c r="B7" s="186" t="s">
        <v>2</v>
      </c>
      <c r="C7" s="187">
        <v>1.1137196849665191E-2</v>
      </c>
      <c r="D7" s="187">
        <v>3.1381023027801068E-2</v>
      </c>
      <c r="E7" s="187">
        <v>0.17223558568408776</v>
      </c>
      <c r="F7" s="187">
        <v>1.0039530651942022E-3</v>
      </c>
      <c r="G7" s="187">
        <v>0</v>
      </c>
      <c r="H7" s="187">
        <v>0</v>
      </c>
      <c r="I7" s="187">
        <v>0</v>
      </c>
      <c r="J7" s="187">
        <v>0</v>
      </c>
      <c r="K7" s="187">
        <v>0</v>
      </c>
      <c r="L7" s="188">
        <v>0</v>
      </c>
      <c r="M7" s="189">
        <v>0</v>
      </c>
      <c r="N7" s="187">
        <v>4.4466677783336113E-5</v>
      </c>
      <c r="O7" s="187">
        <v>0</v>
      </c>
      <c r="P7" s="187">
        <v>3.3784789403184995E-2</v>
      </c>
      <c r="Q7" s="187">
        <v>1.098901098901099E-2</v>
      </c>
      <c r="R7" s="187">
        <v>4.0941658137154556E-3</v>
      </c>
      <c r="S7" s="187">
        <v>0</v>
      </c>
      <c r="T7" s="187">
        <v>0</v>
      </c>
      <c r="U7" s="187">
        <v>2.8661507595299513E-4</v>
      </c>
      <c r="V7" s="187">
        <v>0</v>
      </c>
      <c r="W7" s="187">
        <v>0</v>
      </c>
      <c r="X7" s="187">
        <v>0</v>
      </c>
      <c r="Y7" s="187">
        <v>1.4738393515106854E-4</v>
      </c>
      <c r="Z7" s="187">
        <v>2.4023062139654069E-3</v>
      </c>
      <c r="AA7" s="187">
        <v>0</v>
      </c>
      <c r="AB7" s="187">
        <v>0</v>
      </c>
      <c r="AC7" s="187">
        <v>0</v>
      </c>
      <c r="AD7" s="187">
        <v>1.0066438494060802E-4</v>
      </c>
      <c r="AE7" s="187">
        <v>0</v>
      </c>
      <c r="AF7" s="187">
        <v>0</v>
      </c>
      <c r="AG7" s="187">
        <v>0</v>
      </c>
      <c r="AH7" s="188">
        <v>0</v>
      </c>
      <c r="AI7" s="189">
        <v>0</v>
      </c>
      <c r="AJ7" s="187">
        <v>0</v>
      </c>
      <c r="AK7" s="187">
        <v>0</v>
      </c>
      <c r="AL7" s="187">
        <v>6.1199510403916763E-4</v>
      </c>
      <c r="AM7" s="187">
        <v>0</v>
      </c>
      <c r="AN7" s="187">
        <v>6.1608712196712994E-4</v>
      </c>
      <c r="AO7" s="187">
        <v>0</v>
      </c>
      <c r="AP7" s="187">
        <v>4.0478095260838938E-3</v>
      </c>
      <c r="AQ7" s="187">
        <v>9.7443540066490886E-4</v>
      </c>
      <c r="AR7" s="187">
        <v>0</v>
      </c>
      <c r="AS7" s="187">
        <v>0</v>
      </c>
      <c r="AT7" s="187">
        <v>0</v>
      </c>
      <c r="AU7" s="187">
        <v>1.0942300408231977E-4</v>
      </c>
      <c r="AV7" s="187">
        <v>0</v>
      </c>
      <c r="AW7" s="187">
        <v>0</v>
      </c>
      <c r="AX7" s="187">
        <v>0</v>
      </c>
      <c r="AY7" s="187">
        <v>0</v>
      </c>
      <c r="AZ7" s="187">
        <v>0</v>
      </c>
      <c r="BA7" s="187">
        <v>0</v>
      </c>
      <c r="BB7" s="187">
        <v>0</v>
      </c>
      <c r="BC7" s="187">
        <v>1.3645915777407821E-4</v>
      </c>
      <c r="BD7" s="188">
        <v>4.6249190639163815E-5</v>
      </c>
      <c r="BE7" s="189">
        <v>4.0597596622279959E-5</v>
      </c>
      <c r="BF7" s="187">
        <v>6.7495359694021032E-4</v>
      </c>
      <c r="BG7" s="187">
        <v>1.3885803154854477E-5</v>
      </c>
      <c r="BH7" s="187">
        <v>5.4694621695533269E-4</v>
      </c>
      <c r="BI7" s="187">
        <v>2.9197080291970805E-4</v>
      </c>
      <c r="BJ7" s="187">
        <v>1.9002977133084184E-3</v>
      </c>
      <c r="BK7" s="187">
        <v>2.1113942482708409E-3</v>
      </c>
      <c r="BL7" s="187">
        <v>0</v>
      </c>
      <c r="BM7" s="187">
        <v>0</v>
      </c>
      <c r="BN7" s="190">
        <v>1.2527658621183917E-2</v>
      </c>
    </row>
    <row r="8" spans="1:96" s="136" customFormat="1" ht="10.9" customHeight="1" x14ac:dyDescent="0.2">
      <c r="A8" s="174" t="s">
        <v>262</v>
      </c>
      <c r="B8" s="186" t="s">
        <v>3</v>
      </c>
      <c r="C8" s="187">
        <v>7.7254906496119907E-3</v>
      </c>
      <c r="D8" s="187">
        <v>3.6670321873185835E-2</v>
      </c>
      <c r="E8" s="187">
        <v>5.6403527953932504E-2</v>
      </c>
      <c r="F8" s="187">
        <v>3.0557821421848527E-2</v>
      </c>
      <c r="G8" s="187">
        <v>0</v>
      </c>
      <c r="H8" s="187">
        <v>0</v>
      </c>
      <c r="I8" s="187">
        <v>0</v>
      </c>
      <c r="J8" s="187">
        <v>0</v>
      </c>
      <c r="K8" s="187">
        <v>0.46683029647502566</v>
      </c>
      <c r="L8" s="188">
        <v>1.4380212827149841E-4</v>
      </c>
      <c r="M8" s="189">
        <v>0</v>
      </c>
      <c r="N8" s="187">
        <v>9.4158190206214219E-3</v>
      </c>
      <c r="O8" s="187">
        <v>0</v>
      </c>
      <c r="P8" s="187">
        <v>1.488316713796696E-3</v>
      </c>
      <c r="Q8" s="187">
        <v>1.098901098901099E-2</v>
      </c>
      <c r="R8" s="187">
        <v>1.0235414534288639E-3</v>
      </c>
      <c r="S8" s="187">
        <v>0</v>
      </c>
      <c r="T8" s="187">
        <v>0</v>
      </c>
      <c r="U8" s="187">
        <v>0</v>
      </c>
      <c r="V8" s="187">
        <v>0</v>
      </c>
      <c r="W8" s="187">
        <v>0</v>
      </c>
      <c r="X8" s="187">
        <v>1.4352350197344816E-3</v>
      </c>
      <c r="Y8" s="187">
        <v>0</v>
      </c>
      <c r="Z8" s="187">
        <v>0</v>
      </c>
      <c r="AA8" s="187">
        <v>0</v>
      </c>
      <c r="AB8" s="187">
        <v>0</v>
      </c>
      <c r="AC8" s="187">
        <v>3.2786885245901641E-2</v>
      </c>
      <c r="AD8" s="187">
        <v>0</v>
      </c>
      <c r="AE8" s="187">
        <v>0</v>
      </c>
      <c r="AF8" s="187">
        <v>0</v>
      </c>
      <c r="AG8" s="187">
        <v>0</v>
      </c>
      <c r="AH8" s="188">
        <v>0</v>
      </c>
      <c r="AI8" s="189">
        <v>0</v>
      </c>
      <c r="AJ8" s="187">
        <v>0</v>
      </c>
      <c r="AK8" s="187">
        <v>0</v>
      </c>
      <c r="AL8" s="187">
        <v>0</v>
      </c>
      <c r="AM8" s="187">
        <v>0</v>
      </c>
      <c r="AN8" s="187">
        <v>0</v>
      </c>
      <c r="AO8" s="187">
        <v>0</v>
      </c>
      <c r="AP8" s="187">
        <v>0</v>
      </c>
      <c r="AQ8" s="187">
        <v>0</v>
      </c>
      <c r="AR8" s="187">
        <v>0</v>
      </c>
      <c r="AS8" s="187">
        <v>0</v>
      </c>
      <c r="AT8" s="187">
        <v>0</v>
      </c>
      <c r="AU8" s="187">
        <v>0</v>
      </c>
      <c r="AV8" s="187">
        <v>0</v>
      </c>
      <c r="AW8" s="187">
        <v>0</v>
      </c>
      <c r="AX8" s="187">
        <v>2.4162176528861719E-5</v>
      </c>
      <c r="AY8" s="187">
        <v>0</v>
      </c>
      <c r="AZ8" s="187">
        <v>0</v>
      </c>
      <c r="BA8" s="187">
        <v>0</v>
      </c>
      <c r="BB8" s="187">
        <v>5.9297912713472485E-6</v>
      </c>
      <c r="BC8" s="187">
        <v>6.9594170464779893E-4</v>
      </c>
      <c r="BD8" s="188">
        <v>1.9821081702498777E-4</v>
      </c>
      <c r="BE8" s="189">
        <v>9.3374472231243905E-4</v>
      </c>
      <c r="BF8" s="187">
        <v>0</v>
      </c>
      <c r="BG8" s="187">
        <v>0</v>
      </c>
      <c r="BH8" s="187">
        <v>4.6794287450622907E-3</v>
      </c>
      <c r="BI8" s="187">
        <v>5.7271195957327341E-3</v>
      </c>
      <c r="BJ8" s="187">
        <v>0</v>
      </c>
      <c r="BK8" s="187">
        <v>1.0921004732435385E-4</v>
      </c>
      <c r="BL8" s="187">
        <v>0</v>
      </c>
      <c r="BM8" s="187">
        <v>0</v>
      </c>
      <c r="BN8" s="190">
        <v>2.136085637071428E-2</v>
      </c>
    </row>
    <row r="9" spans="1:96" s="136" customFormat="1" ht="10.9" customHeight="1" x14ac:dyDescent="0.2">
      <c r="A9" s="174" t="s">
        <v>263</v>
      </c>
      <c r="B9" s="186" t="s">
        <v>4</v>
      </c>
      <c r="C9" s="187">
        <v>8.607908219320666E-2</v>
      </c>
      <c r="D9" s="187">
        <v>4.3281945429916792E-2</v>
      </c>
      <c r="E9" s="187">
        <v>4.5542678037757856E-2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8">
        <v>0</v>
      </c>
      <c r="M9" s="189">
        <v>0</v>
      </c>
      <c r="N9" s="187">
        <v>0</v>
      </c>
      <c r="O9" s="187">
        <v>0</v>
      </c>
      <c r="P9" s="187">
        <v>0</v>
      </c>
      <c r="Q9" s="187">
        <v>0</v>
      </c>
      <c r="R9" s="187">
        <v>0</v>
      </c>
      <c r="S9" s="187">
        <v>0</v>
      </c>
      <c r="T9" s="187">
        <v>0</v>
      </c>
      <c r="U9" s="187">
        <v>0</v>
      </c>
      <c r="V9" s="187">
        <v>0</v>
      </c>
      <c r="W9" s="187">
        <v>0</v>
      </c>
      <c r="X9" s="187">
        <v>0</v>
      </c>
      <c r="Y9" s="187">
        <v>0</v>
      </c>
      <c r="Z9" s="187">
        <v>0</v>
      </c>
      <c r="AA9" s="187">
        <v>0</v>
      </c>
      <c r="AB9" s="187">
        <v>0</v>
      </c>
      <c r="AC9" s="187">
        <v>0</v>
      </c>
      <c r="AD9" s="187">
        <v>0</v>
      </c>
      <c r="AE9" s="187">
        <v>0</v>
      </c>
      <c r="AF9" s="187">
        <v>0</v>
      </c>
      <c r="AG9" s="187">
        <v>0</v>
      </c>
      <c r="AH9" s="188">
        <v>0</v>
      </c>
      <c r="AI9" s="189">
        <v>0</v>
      </c>
      <c r="AJ9" s="187">
        <v>0</v>
      </c>
      <c r="AK9" s="187">
        <v>0</v>
      </c>
      <c r="AL9" s="187">
        <v>0</v>
      </c>
      <c r="AM9" s="187">
        <v>0</v>
      </c>
      <c r="AN9" s="187">
        <v>0</v>
      </c>
      <c r="AO9" s="187">
        <v>0</v>
      </c>
      <c r="AP9" s="187">
        <v>0</v>
      </c>
      <c r="AQ9" s="187">
        <v>0</v>
      </c>
      <c r="AR9" s="187">
        <v>0</v>
      </c>
      <c r="AS9" s="187">
        <v>0</v>
      </c>
      <c r="AT9" s="187">
        <v>0</v>
      </c>
      <c r="AU9" s="187">
        <v>0</v>
      </c>
      <c r="AV9" s="187">
        <v>0</v>
      </c>
      <c r="AW9" s="187">
        <v>0</v>
      </c>
      <c r="AX9" s="187">
        <v>0</v>
      </c>
      <c r="AY9" s="187">
        <v>0</v>
      </c>
      <c r="AZ9" s="187">
        <v>0</v>
      </c>
      <c r="BA9" s="187">
        <v>0</v>
      </c>
      <c r="BB9" s="187">
        <v>0</v>
      </c>
      <c r="BC9" s="187">
        <v>2.3198056821593298E-4</v>
      </c>
      <c r="BD9" s="188">
        <v>0</v>
      </c>
      <c r="BE9" s="189">
        <v>0</v>
      </c>
      <c r="BF9" s="187">
        <v>0</v>
      </c>
      <c r="BG9" s="187">
        <v>0</v>
      </c>
      <c r="BH9" s="187">
        <v>0</v>
      </c>
      <c r="BI9" s="187">
        <v>0</v>
      </c>
      <c r="BJ9" s="187">
        <v>4.4340279977196428E-4</v>
      </c>
      <c r="BK9" s="187">
        <v>0</v>
      </c>
      <c r="BL9" s="187">
        <v>0</v>
      </c>
      <c r="BM9" s="187">
        <v>0</v>
      </c>
      <c r="BN9" s="190">
        <v>7.1463896896823732E-3</v>
      </c>
    </row>
    <row r="10" spans="1:96" s="136" customFormat="1" ht="10.9" customHeight="1" x14ac:dyDescent="0.2">
      <c r="A10" s="174" t="s">
        <v>264</v>
      </c>
      <c r="B10" s="186" t="s">
        <v>5</v>
      </c>
      <c r="C10" s="187">
        <v>4.1634380746411928E-4</v>
      </c>
      <c r="D10" s="187">
        <v>3.225182222795588E-5</v>
      </c>
      <c r="E10" s="187">
        <v>0</v>
      </c>
      <c r="F10" s="187">
        <v>0</v>
      </c>
      <c r="G10" s="187">
        <v>0.20717892725535689</v>
      </c>
      <c r="H10" s="187">
        <v>1.8335166850018335E-4</v>
      </c>
      <c r="I10" s="187">
        <v>0</v>
      </c>
      <c r="J10" s="187">
        <v>0</v>
      </c>
      <c r="K10" s="187">
        <v>0</v>
      </c>
      <c r="L10" s="188">
        <v>1.4380212827149841E-4</v>
      </c>
      <c r="M10" s="189">
        <v>0</v>
      </c>
      <c r="N10" s="187">
        <v>1.8231337891167806E-3</v>
      </c>
      <c r="O10" s="187">
        <v>0</v>
      </c>
      <c r="P10" s="187">
        <v>1.4883167137966959E-4</v>
      </c>
      <c r="Q10" s="187">
        <v>0</v>
      </c>
      <c r="R10" s="187">
        <v>0</v>
      </c>
      <c r="S10" s="187">
        <v>0.29204271961492179</v>
      </c>
      <c r="T10" s="187">
        <v>0</v>
      </c>
      <c r="U10" s="187">
        <v>1.7196904557179708E-3</v>
      </c>
      <c r="V10" s="187">
        <v>0</v>
      </c>
      <c r="W10" s="187">
        <v>0</v>
      </c>
      <c r="X10" s="187">
        <v>0</v>
      </c>
      <c r="Y10" s="187">
        <v>0</v>
      </c>
      <c r="Z10" s="187">
        <v>4.8046124279308138E-4</v>
      </c>
      <c r="AA10" s="187">
        <v>0</v>
      </c>
      <c r="AB10" s="187">
        <v>0</v>
      </c>
      <c r="AC10" s="187">
        <v>8.1967213114754103E-3</v>
      </c>
      <c r="AD10" s="187">
        <v>0</v>
      </c>
      <c r="AE10" s="187">
        <v>0</v>
      </c>
      <c r="AF10" s="187">
        <v>0</v>
      </c>
      <c r="AG10" s="187">
        <v>0</v>
      </c>
      <c r="AH10" s="188">
        <v>0</v>
      </c>
      <c r="AI10" s="189">
        <v>0</v>
      </c>
      <c r="AJ10" s="187">
        <v>0</v>
      </c>
      <c r="AK10" s="187">
        <v>0</v>
      </c>
      <c r="AL10" s="187">
        <v>0</v>
      </c>
      <c r="AM10" s="187">
        <v>0</v>
      </c>
      <c r="AN10" s="187">
        <v>1.8120209469621467E-5</v>
      </c>
      <c r="AO10" s="187">
        <v>7.3991860895301516E-5</v>
      </c>
      <c r="AP10" s="187">
        <v>9.5523528639147932E-5</v>
      </c>
      <c r="AQ10" s="187">
        <v>0</v>
      </c>
      <c r="AR10" s="187">
        <v>0</v>
      </c>
      <c r="AS10" s="187">
        <v>0</v>
      </c>
      <c r="AT10" s="187">
        <v>0</v>
      </c>
      <c r="AU10" s="187">
        <v>0</v>
      </c>
      <c r="AV10" s="187">
        <v>0</v>
      </c>
      <c r="AW10" s="187">
        <v>0</v>
      </c>
      <c r="AX10" s="187">
        <v>0</v>
      </c>
      <c r="AY10" s="187">
        <v>0</v>
      </c>
      <c r="AZ10" s="187">
        <v>0</v>
      </c>
      <c r="BA10" s="187">
        <v>0</v>
      </c>
      <c r="BB10" s="187">
        <v>1.1859582542694497E-5</v>
      </c>
      <c r="BC10" s="187">
        <v>0</v>
      </c>
      <c r="BD10" s="188">
        <v>3.9642163404997559E-5</v>
      </c>
      <c r="BE10" s="189">
        <v>2.841831763559597E-4</v>
      </c>
      <c r="BF10" s="187">
        <v>0</v>
      </c>
      <c r="BG10" s="187">
        <v>0</v>
      </c>
      <c r="BH10" s="187">
        <v>3.5855363111516256E-3</v>
      </c>
      <c r="BI10" s="187">
        <v>3.1218416619876472E-3</v>
      </c>
      <c r="BJ10" s="187">
        <v>0</v>
      </c>
      <c r="BK10" s="187">
        <v>1.0921004732435385E-4</v>
      </c>
      <c r="BL10" s="187">
        <v>0</v>
      </c>
      <c r="BM10" s="187">
        <v>0</v>
      </c>
      <c r="BN10" s="190">
        <v>3.495594080129553E-3</v>
      </c>
    </row>
    <row r="11" spans="1:96" s="136" customFormat="1" ht="10.9" customHeight="1" x14ac:dyDescent="0.2">
      <c r="A11" s="191" t="s">
        <v>265</v>
      </c>
      <c r="B11" s="192" t="s">
        <v>6</v>
      </c>
      <c r="C11" s="193">
        <v>0</v>
      </c>
      <c r="D11" s="193">
        <v>0</v>
      </c>
      <c r="E11" s="193">
        <v>0</v>
      </c>
      <c r="F11" s="193">
        <v>0</v>
      </c>
      <c r="G11" s="193">
        <v>0</v>
      </c>
      <c r="H11" s="193">
        <v>1.4301430143014302E-2</v>
      </c>
      <c r="I11" s="193">
        <v>0</v>
      </c>
      <c r="J11" s="193">
        <v>0</v>
      </c>
      <c r="K11" s="193">
        <v>0</v>
      </c>
      <c r="L11" s="194">
        <v>0.38193845268909982</v>
      </c>
      <c r="M11" s="195">
        <v>0</v>
      </c>
      <c r="N11" s="193">
        <v>2.0343505085876272E-3</v>
      </c>
      <c r="O11" s="193">
        <v>0</v>
      </c>
      <c r="P11" s="193">
        <v>1.7859800565560352E-3</v>
      </c>
      <c r="Q11" s="193">
        <v>0</v>
      </c>
      <c r="R11" s="193">
        <v>0</v>
      </c>
      <c r="S11" s="193">
        <v>0</v>
      </c>
      <c r="T11" s="193">
        <v>0</v>
      </c>
      <c r="U11" s="193">
        <v>0</v>
      </c>
      <c r="V11" s="193">
        <v>0</v>
      </c>
      <c r="W11" s="193">
        <v>0</v>
      </c>
      <c r="X11" s="193">
        <v>0</v>
      </c>
      <c r="Y11" s="193">
        <v>0</v>
      </c>
      <c r="Z11" s="193">
        <v>0</v>
      </c>
      <c r="AA11" s="193">
        <v>0</v>
      </c>
      <c r="AB11" s="193">
        <v>0</v>
      </c>
      <c r="AC11" s="193">
        <v>0</v>
      </c>
      <c r="AD11" s="193">
        <v>0</v>
      </c>
      <c r="AE11" s="193">
        <v>0</v>
      </c>
      <c r="AF11" s="193">
        <v>0</v>
      </c>
      <c r="AG11" s="193">
        <v>0</v>
      </c>
      <c r="AH11" s="194">
        <v>0</v>
      </c>
      <c r="AI11" s="195">
        <v>0</v>
      </c>
      <c r="AJ11" s="193">
        <v>0</v>
      </c>
      <c r="AK11" s="193">
        <v>0</v>
      </c>
      <c r="AL11" s="193">
        <v>0</v>
      </c>
      <c r="AM11" s="193">
        <v>0</v>
      </c>
      <c r="AN11" s="193">
        <v>0</v>
      </c>
      <c r="AO11" s="193">
        <v>0</v>
      </c>
      <c r="AP11" s="193">
        <v>0</v>
      </c>
      <c r="AQ11" s="193">
        <v>0</v>
      </c>
      <c r="AR11" s="193">
        <v>0</v>
      </c>
      <c r="AS11" s="193">
        <v>0</v>
      </c>
      <c r="AT11" s="193">
        <v>0</v>
      </c>
      <c r="AU11" s="193">
        <v>0</v>
      </c>
      <c r="AV11" s="193">
        <v>0</v>
      </c>
      <c r="AW11" s="193">
        <v>0</v>
      </c>
      <c r="AX11" s="193">
        <v>2.4162176528861719E-5</v>
      </c>
      <c r="AY11" s="193">
        <v>0</v>
      </c>
      <c r="AZ11" s="193">
        <v>0</v>
      </c>
      <c r="BA11" s="193">
        <v>0</v>
      </c>
      <c r="BB11" s="193">
        <v>1.1859582542694497E-5</v>
      </c>
      <c r="BC11" s="193">
        <v>0</v>
      </c>
      <c r="BD11" s="194">
        <v>2.5106703489831785E-4</v>
      </c>
      <c r="BE11" s="195">
        <v>1.2585254952906788E-3</v>
      </c>
      <c r="BF11" s="193">
        <v>0</v>
      </c>
      <c r="BG11" s="193">
        <v>0</v>
      </c>
      <c r="BH11" s="193">
        <v>5.7733211789729568E-3</v>
      </c>
      <c r="BI11" s="193">
        <v>8.7142055025266705E-3</v>
      </c>
      <c r="BJ11" s="193">
        <v>6.3343257110280609E-5</v>
      </c>
      <c r="BK11" s="193">
        <v>1.8201674554058973E-4</v>
      </c>
      <c r="BL11" s="193">
        <v>0</v>
      </c>
      <c r="BM11" s="193">
        <v>0</v>
      </c>
      <c r="BN11" s="196">
        <v>1.6573814701714052E-3</v>
      </c>
    </row>
    <row r="12" spans="1:96" s="136" customFormat="1" ht="10.9" customHeight="1" x14ac:dyDescent="0.2">
      <c r="A12" s="174" t="s">
        <v>266</v>
      </c>
      <c r="B12" s="186" t="s">
        <v>385</v>
      </c>
      <c r="C12" s="187">
        <v>0</v>
      </c>
      <c r="D12" s="187">
        <v>0</v>
      </c>
      <c r="E12" s="187">
        <v>0</v>
      </c>
      <c r="F12" s="187">
        <v>0</v>
      </c>
      <c r="G12" s="187">
        <v>2.0472226013375187E-4</v>
      </c>
      <c r="H12" s="187">
        <v>0</v>
      </c>
      <c r="I12" s="187">
        <v>2.1241444418220439E-3</v>
      </c>
      <c r="J12" s="187">
        <v>0</v>
      </c>
      <c r="K12" s="187">
        <v>0</v>
      </c>
      <c r="L12" s="188">
        <v>0</v>
      </c>
      <c r="M12" s="189">
        <v>0</v>
      </c>
      <c r="N12" s="187">
        <v>6.6700016675004173E-5</v>
      </c>
      <c r="O12" s="187">
        <v>0</v>
      </c>
      <c r="P12" s="187">
        <v>0</v>
      </c>
      <c r="Q12" s="187">
        <v>0</v>
      </c>
      <c r="R12" s="187">
        <v>0</v>
      </c>
      <c r="S12" s="187">
        <v>0</v>
      </c>
      <c r="T12" s="187">
        <v>0</v>
      </c>
      <c r="U12" s="187">
        <v>3.296073373459444E-3</v>
      </c>
      <c r="V12" s="187">
        <v>0</v>
      </c>
      <c r="W12" s="187">
        <v>0</v>
      </c>
      <c r="X12" s="187">
        <v>2.9063509149623249E-2</v>
      </c>
      <c r="Y12" s="187">
        <v>7.9587324981577005E-3</v>
      </c>
      <c r="Z12" s="187">
        <v>3.2030749519538757E-3</v>
      </c>
      <c r="AA12" s="187">
        <v>0</v>
      </c>
      <c r="AB12" s="187">
        <v>0</v>
      </c>
      <c r="AC12" s="187">
        <v>0</v>
      </c>
      <c r="AD12" s="187">
        <v>7.7108918864505743E-2</v>
      </c>
      <c r="AE12" s="187">
        <v>0</v>
      </c>
      <c r="AF12" s="187">
        <v>0</v>
      </c>
      <c r="AG12" s="187">
        <v>1.0101010101010102E-2</v>
      </c>
      <c r="AH12" s="188">
        <v>0</v>
      </c>
      <c r="AI12" s="189">
        <v>0</v>
      </c>
      <c r="AJ12" s="187">
        <v>0</v>
      </c>
      <c r="AK12" s="187">
        <v>0</v>
      </c>
      <c r="AL12" s="187">
        <v>1.2239902080783353E-3</v>
      </c>
      <c r="AM12" s="187">
        <v>0</v>
      </c>
      <c r="AN12" s="187">
        <v>2.8448728867305705E-3</v>
      </c>
      <c r="AO12" s="187">
        <v>8.1391046984831666E-4</v>
      </c>
      <c r="AP12" s="187">
        <v>2.4382380685142511E-2</v>
      </c>
      <c r="AQ12" s="187">
        <v>1.9832626390003438E-2</v>
      </c>
      <c r="AR12" s="187">
        <v>0</v>
      </c>
      <c r="AS12" s="187">
        <v>0</v>
      </c>
      <c r="AT12" s="187">
        <v>0</v>
      </c>
      <c r="AU12" s="187">
        <v>0</v>
      </c>
      <c r="AV12" s="187">
        <v>0</v>
      </c>
      <c r="AW12" s="187">
        <v>0</v>
      </c>
      <c r="AX12" s="187">
        <v>0</v>
      </c>
      <c r="AY12" s="187">
        <v>0</v>
      </c>
      <c r="AZ12" s="187">
        <v>0</v>
      </c>
      <c r="BA12" s="187">
        <v>0</v>
      </c>
      <c r="BB12" s="187">
        <v>1.7789373814041745E-5</v>
      </c>
      <c r="BC12" s="187">
        <v>0</v>
      </c>
      <c r="BD12" s="188">
        <v>0</v>
      </c>
      <c r="BE12" s="189">
        <v>0</v>
      </c>
      <c r="BF12" s="187">
        <v>0</v>
      </c>
      <c r="BG12" s="187">
        <v>0</v>
      </c>
      <c r="BH12" s="187">
        <v>-6.0771801883925856E-5</v>
      </c>
      <c r="BI12" s="187">
        <v>-2.2459292532285233E-5</v>
      </c>
      <c r="BJ12" s="187">
        <v>6.3343257110280609E-5</v>
      </c>
      <c r="BK12" s="187">
        <v>3.6403349108117947E-5</v>
      </c>
      <c r="BL12" s="187">
        <v>0</v>
      </c>
      <c r="BM12" s="187">
        <v>1.3948946854512484E-4</v>
      </c>
      <c r="BN12" s="190">
        <v>1.6735186322521119E-3</v>
      </c>
    </row>
    <row r="13" spans="1:96" s="136" customFormat="1" ht="10.9" customHeight="1" x14ac:dyDescent="0.2">
      <c r="A13" s="174" t="s">
        <v>267</v>
      </c>
      <c r="B13" s="186" t="s">
        <v>7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0</v>
      </c>
      <c r="K13" s="187">
        <v>0</v>
      </c>
      <c r="L13" s="188">
        <v>0</v>
      </c>
      <c r="M13" s="189">
        <v>0</v>
      </c>
      <c r="N13" s="187">
        <v>2.2233338891668057E-5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3.0381198051017484E-2</v>
      </c>
      <c r="V13" s="187">
        <v>0</v>
      </c>
      <c r="W13" s="187">
        <v>0</v>
      </c>
      <c r="X13" s="187">
        <v>2.1169716541083603E-2</v>
      </c>
      <c r="Y13" s="187">
        <v>8.843036109064112E-4</v>
      </c>
      <c r="Z13" s="187">
        <v>0</v>
      </c>
      <c r="AA13" s="187">
        <v>0.58571428571428574</v>
      </c>
      <c r="AB13" s="187">
        <v>0</v>
      </c>
      <c r="AC13" s="187">
        <v>0</v>
      </c>
      <c r="AD13" s="187">
        <v>5.536541171733441E-2</v>
      </c>
      <c r="AE13" s="187">
        <v>0</v>
      </c>
      <c r="AF13" s="187">
        <v>2.5906735751295338E-3</v>
      </c>
      <c r="AG13" s="187">
        <v>0</v>
      </c>
      <c r="AH13" s="188">
        <v>0</v>
      </c>
      <c r="AI13" s="189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9.9227202472952081E-2</v>
      </c>
      <c r="AS13" s="187">
        <v>0.16392092257001648</v>
      </c>
      <c r="AT13" s="187">
        <v>0</v>
      </c>
      <c r="AU13" s="187">
        <v>0</v>
      </c>
      <c r="AV13" s="187">
        <v>0</v>
      </c>
      <c r="AW13" s="187">
        <v>0</v>
      </c>
      <c r="AX13" s="187">
        <v>8.0540588429539074E-6</v>
      </c>
      <c r="AY13" s="187">
        <v>0</v>
      </c>
      <c r="AZ13" s="187">
        <v>0</v>
      </c>
      <c r="BA13" s="187">
        <v>0</v>
      </c>
      <c r="BB13" s="187">
        <v>0</v>
      </c>
      <c r="BC13" s="187">
        <v>1.3645915777407822E-5</v>
      </c>
      <c r="BD13" s="188">
        <v>0</v>
      </c>
      <c r="BE13" s="189">
        <v>0</v>
      </c>
      <c r="BF13" s="187">
        <v>0</v>
      </c>
      <c r="BG13" s="187">
        <v>0</v>
      </c>
      <c r="BH13" s="187">
        <v>0</v>
      </c>
      <c r="BI13" s="187">
        <v>0</v>
      </c>
      <c r="BJ13" s="187">
        <v>0</v>
      </c>
      <c r="BK13" s="187">
        <v>0</v>
      </c>
      <c r="BL13" s="187">
        <v>0</v>
      </c>
      <c r="BM13" s="187">
        <v>0</v>
      </c>
      <c r="BN13" s="190">
        <v>1.9435787858968798E-3</v>
      </c>
    </row>
    <row r="14" spans="1:96" s="136" customFormat="1" ht="10.9" customHeight="1" x14ac:dyDescent="0.2">
      <c r="A14" s="174" t="s">
        <v>268</v>
      </c>
      <c r="B14" s="186" t="s">
        <v>386</v>
      </c>
      <c r="C14" s="187">
        <v>0</v>
      </c>
      <c r="D14" s="187">
        <v>0</v>
      </c>
      <c r="E14" s="187">
        <v>6.0500036445805083E-4</v>
      </c>
      <c r="F14" s="187">
        <v>0</v>
      </c>
      <c r="G14" s="187">
        <v>0</v>
      </c>
      <c r="H14" s="187">
        <v>0</v>
      </c>
      <c r="I14" s="187">
        <v>0</v>
      </c>
      <c r="J14" s="187">
        <v>0</v>
      </c>
      <c r="K14" s="187">
        <v>9.25479102532102E-2</v>
      </c>
      <c r="L14" s="188">
        <v>2.8760425654299681E-4</v>
      </c>
      <c r="M14" s="189">
        <v>0</v>
      </c>
      <c r="N14" s="187">
        <v>3.8763826357623259E-2</v>
      </c>
      <c r="O14" s="187">
        <v>9.292274446245273E-3</v>
      </c>
      <c r="P14" s="187">
        <v>9.674058639678523E-3</v>
      </c>
      <c r="Q14" s="187">
        <v>0</v>
      </c>
      <c r="R14" s="187">
        <v>2.0470829068577278E-3</v>
      </c>
      <c r="S14" s="187">
        <v>0</v>
      </c>
      <c r="T14" s="187">
        <v>0</v>
      </c>
      <c r="U14" s="187">
        <v>4.299226139294927E-4</v>
      </c>
      <c r="V14" s="187">
        <v>0</v>
      </c>
      <c r="W14" s="187">
        <v>0</v>
      </c>
      <c r="X14" s="187">
        <v>0</v>
      </c>
      <c r="Y14" s="187">
        <v>0</v>
      </c>
      <c r="Z14" s="187">
        <v>1.7616912235746316E-3</v>
      </c>
      <c r="AA14" s="187">
        <v>0</v>
      </c>
      <c r="AB14" s="187">
        <v>0</v>
      </c>
      <c r="AC14" s="187">
        <v>0.12295081967213115</v>
      </c>
      <c r="AD14" s="187">
        <v>0</v>
      </c>
      <c r="AE14" s="187">
        <v>0</v>
      </c>
      <c r="AF14" s="187">
        <v>0</v>
      </c>
      <c r="AG14" s="187">
        <v>0</v>
      </c>
      <c r="AH14" s="188">
        <v>0</v>
      </c>
      <c r="AI14" s="189">
        <v>0</v>
      </c>
      <c r="AJ14" s="187">
        <v>0</v>
      </c>
      <c r="AK14" s="187">
        <v>0</v>
      </c>
      <c r="AL14" s="187">
        <v>6.1199510403916763E-4</v>
      </c>
      <c r="AM14" s="187">
        <v>0</v>
      </c>
      <c r="AN14" s="187">
        <v>0</v>
      </c>
      <c r="AO14" s="187">
        <v>0</v>
      </c>
      <c r="AP14" s="187">
        <v>0</v>
      </c>
      <c r="AQ14" s="187">
        <v>0</v>
      </c>
      <c r="AR14" s="187">
        <v>0</v>
      </c>
      <c r="AS14" s="187">
        <v>0</v>
      </c>
      <c r="AT14" s="187">
        <v>0</v>
      </c>
      <c r="AU14" s="187">
        <v>0</v>
      </c>
      <c r="AV14" s="187">
        <v>0</v>
      </c>
      <c r="AW14" s="187">
        <v>0</v>
      </c>
      <c r="AX14" s="187">
        <v>1.6913523570203203E-4</v>
      </c>
      <c r="AY14" s="187">
        <v>0</v>
      </c>
      <c r="AZ14" s="187">
        <v>0</v>
      </c>
      <c r="BA14" s="187">
        <v>0</v>
      </c>
      <c r="BB14" s="187">
        <v>1.0673624288425048E-4</v>
      </c>
      <c r="BC14" s="187">
        <v>1.3645915777407822E-5</v>
      </c>
      <c r="BD14" s="188">
        <v>9.0516273108077756E-4</v>
      </c>
      <c r="BE14" s="189">
        <v>3.6131860993829164E-3</v>
      </c>
      <c r="BF14" s="187">
        <v>0</v>
      </c>
      <c r="BG14" s="187">
        <v>0</v>
      </c>
      <c r="BH14" s="187">
        <v>2.874506229109693E-2</v>
      </c>
      <c r="BI14" s="187">
        <v>5.7069062324536776E-2</v>
      </c>
      <c r="BJ14" s="187">
        <v>0</v>
      </c>
      <c r="BK14" s="187">
        <v>9.8289042591918462E-4</v>
      </c>
      <c r="BL14" s="187">
        <v>0</v>
      </c>
      <c r="BM14" s="187">
        <v>0</v>
      </c>
      <c r="BN14" s="190">
        <v>6.5194134806055041E-3</v>
      </c>
    </row>
    <row r="15" spans="1:96" s="136" customFormat="1" ht="10.9" customHeight="1" x14ac:dyDescent="0.2">
      <c r="A15" s="197" t="s">
        <v>269</v>
      </c>
      <c r="B15" s="198" t="s">
        <v>8</v>
      </c>
      <c r="C15" s="199">
        <v>0</v>
      </c>
      <c r="D15" s="199">
        <v>0</v>
      </c>
      <c r="E15" s="199">
        <v>0</v>
      </c>
      <c r="F15" s="199">
        <v>0</v>
      </c>
      <c r="G15" s="199">
        <v>0</v>
      </c>
      <c r="H15" s="199">
        <v>3.5753575357535754E-2</v>
      </c>
      <c r="I15" s="199">
        <v>0</v>
      </c>
      <c r="J15" s="199">
        <v>0</v>
      </c>
      <c r="K15" s="199">
        <v>1.525362620295643E-4</v>
      </c>
      <c r="L15" s="200">
        <v>9.4909404659188956E-2</v>
      </c>
      <c r="M15" s="201">
        <v>0</v>
      </c>
      <c r="N15" s="199">
        <v>1.7853371130009447E-2</v>
      </c>
      <c r="O15" s="199">
        <v>0</v>
      </c>
      <c r="P15" s="199">
        <v>8.7810686114005061E-3</v>
      </c>
      <c r="Q15" s="199">
        <v>0</v>
      </c>
      <c r="R15" s="199">
        <v>0</v>
      </c>
      <c r="S15" s="199">
        <v>0</v>
      </c>
      <c r="T15" s="199">
        <v>0</v>
      </c>
      <c r="U15" s="199">
        <v>0</v>
      </c>
      <c r="V15" s="199">
        <v>0</v>
      </c>
      <c r="W15" s="199">
        <v>0</v>
      </c>
      <c r="X15" s="199">
        <v>0</v>
      </c>
      <c r="Y15" s="199">
        <v>0</v>
      </c>
      <c r="Z15" s="199">
        <v>0</v>
      </c>
      <c r="AA15" s="199">
        <v>0</v>
      </c>
      <c r="AB15" s="199">
        <v>0</v>
      </c>
      <c r="AC15" s="199">
        <v>0</v>
      </c>
      <c r="AD15" s="199">
        <v>0</v>
      </c>
      <c r="AE15" s="199">
        <v>0</v>
      </c>
      <c r="AF15" s="199">
        <v>0</v>
      </c>
      <c r="AG15" s="199">
        <v>0</v>
      </c>
      <c r="AH15" s="200">
        <v>0</v>
      </c>
      <c r="AI15" s="201">
        <v>0</v>
      </c>
      <c r="AJ15" s="199">
        <v>0</v>
      </c>
      <c r="AK15" s="199">
        <v>0</v>
      </c>
      <c r="AL15" s="199">
        <v>0</v>
      </c>
      <c r="AM15" s="199">
        <v>0</v>
      </c>
      <c r="AN15" s="199">
        <v>0</v>
      </c>
      <c r="AO15" s="199">
        <v>0</v>
      </c>
      <c r="AP15" s="199">
        <v>0</v>
      </c>
      <c r="AQ15" s="199">
        <v>0</v>
      </c>
      <c r="AR15" s="199">
        <v>0</v>
      </c>
      <c r="AS15" s="199">
        <v>0</v>
      </c>
      <c r="AT15" s="199">
        <v>0</v>
      </c>
      <c r="AU15" s="199">
        <v>0</v>
      </c>
      <c r="AV15" s="199">
        <v>0</v>
      </c>
      <c r="AW15" s="199">
        <v>0</v>
      </c>
      <c r="AX15" s="199">
        <v>4.8324353057723438E-5</v>
      </c>
      <c r="AY15" s="199">
        <v>0</v>
      </c>
      <c r="AZ15" s="199">
        <v>0</v>
      </c>
      <c r="BA15" s="199">
        <v>0</v>
      </c>
      <c r="BB15" s="199">
        <v>1.0080645161290323E-4</v>
      </c>
      <c r="BC15" s="199">
        <v>1.3645915777407822E-5</v>
      </c>
      <c r="BD15" s="200">
        <v>8.5891354044161366E-4</v>
      </c>
      <c r="BE15" s="201">
        <v>4.7499188048067556E-3</v>
      </c>
      <c r="BF15" s="199">
        <v>0</v>
      </c>
      <c r="BG15" s="199">
        <v>0</v>
      </c>
      <c r="BH15" s="199">
        <v>2.0480097234883015E-2</v>
      </c>
      <c r="BI15" s="199">
        <v>2.7759685569904546E-2</v>
      </c>
      <c r="BJ15" s="199">
        <v>0</v>
      </c>
      <c r="BK15" s="199">
        <v>6.5526028394612308E-4</v>
      </c>
      <c r="BL15" s="199">
        <v>0</v>
      </c>
      <c r="BM15" s="199">
        <v>0</v>
      </c>
      <c r="BN15" s="202">
        <v>2.0850162653101327E-3</v>
      </c>
    </row>
    <row r="16" spans="1:96" s="136" customFormat="1" ht="10.9" customHeight="1" x14ac:dyDescent="0.2">
      <c r="A16" s="174" t="s">
        <v>270</v>
      </c>
      <c r="B16" s="186" t="s">
        <v>9</v>
      </c>
      <c r="C16" s="187">
        <v>0</v>
      </c>
      <c r="D16" s="187">
        <v>0</v>
      </c>
      <c r="E16" s="187">
        <v>1.1662657628107006E-3</v>
      </c>
      <c r="F16" s="187">
        <v>0</v>
      </c>
      <c r="G16" s="187">
        <v>3.2755561621400299E-3</v>
      </c>
      <c r="H16" s="187">
        <v>0</v>
      </c>
      <c r="I16" s="187">
        <v>0</v>
      </c>
      <c r="J16" s="187">
        <v>0</v>
      </c>
      <c r="K16" s="187">
        <v>0</v>
      </c>
      <c r="L16" s="188">
        <v>1.4380212827149841E-4</v>
      </c>
      <c r="M16" s="189">
        <v>4.6293914922071909E-3</v>
      </c>
      <c r="N16" s="187">
        <v>6.3009282418987275E-2</v>
      </c>
      <c r="O16" s="187">
        <v>3.0253916801728795E-3</v>
      </c>
      <c r="P16" s="187">
        <v>4.0631046286649798E-2</v>
      </c>
      <c r="Q16" s="187">
        <v>0</v>
      </c>
      <c r="R16" s="187">
        <v>0</v>
      </c>
      <c r="S16" s="187">
        <v>2.0306859205776171E-3</v>
      </c>
      <c r="T16" s="187">
        <v>0</v>
      </c>
      <c r="U16" s="187">
        <v>0</v>
      </c>
      <c r="V16" s="187">
        <v>0</v>
      </c>
      <c r="W16" s="187">
        <v>0</v>
      </c>
      <c r="X16" s="187">
        <v>0</v>
      </c>
      <c r="Y16" s="187">
        <v>0</v>
      </c>
      <c r="Z16" s="187">
        <v>0</v>
      </c>
      <c r="AA16" s="187">
        <v>0</v>
      </c>
      <c r="AB16" s="187">
        <v>0</v>
      </c>
      <c r="AC16" s="187">
        <v>0</v>
      </c>
      <c r="AD16" s="187">
        <v>0</v>
      </c>
      <c r="AE16" s="187">
        <v>0</v>
      </c>
      <c r="AF16" s="187">
        <v>0</v>
      </c>
      <c r="AG16" s="187">
        <v>0</v>
      </c>
      <c r="AH16" s="188">
        <v>0</v>
      </c>
      <c r="AI16" s="189">
        <v>0</v>
      </c>
      <c r="AJ16" s="187">
        <v>0</v>
      </c>
      <c r="AK16" s="187">
        <v>0</v>
      </c>
      <c r="AL16" s="187">
        <v>0</v>
      </c>
      <c r="AM16" s="187">
        <v>0</v>
      </c>
      <c r="AN16" s="187">
        <v>0</v>
      </c>
      <c r="AO16" s="187">
        <v>0</v>
      </c>
      <c r="AP16" s="187">
        <v>0</v>
      </c>
      <c r="AQ16" s="187">
        <v>0</v>
      </c>
      <c r="AR16" s="187">
        <v>0</v>
      </c>
      <c r="AS16" s="187">
        <v>0</v>
      </c>
      <c r="AT16" s="187">
        <v>0</v>
      </c>
      <c r="AU16" s="187">
        <v>0</v>
      </c>
      <c r="AV16" s="187">
        <v>0</v>
      </c>
      <c r="AW16" s="187">
        <v>0</v>
      </c>
      <c r="AX16" s="187">
        <v>1.1275682380135469E-4</v>
      </c>
      <c r="AY16" s="187">
        <v>0</v>
      </c>
      <c r="AZ16" s="187">
        <v>0</v>
      </c>
      <c r="BA16" s="187">
        <v>0</v>
      </c>
      <c r="BB16" s="187">
        <v>7.7087286527514228E-5</v>
      </c>
      <c r="BC16" s="187">
        <v>0</v>
      </c>
      <c r="BD16" s="188">
        <v>6.8052380511912473E-4</v>
      </c>
      <c r="BE16" s="189">
        <v>2.8418317635595975E-3</v>
      </c>
      <c r="BF16" s="187">
        <v>6.7495359694021032E-4</v>
      </c>
      <c r="BG16" s="187">
        <v>0</v>
      </c>
      <c r="BH16" s="187">
        <v>1.7137648131267093E-2</v>
      </c>
      <c r="BI16" s="187">
        <v>1.5878719820325661E-2</v>
      </c>
      <c r="BJ16" s="187">
        <v>0</v>
      </c>
      <c r="BK16" s="187">
        <v>4.3684018929741539E-4</v>
      </c>
      <c r="BL16" s="187">
        <v>0</v>
      </c>
      <c r="BM16" s="187">
        <v>0</v>
      </c>
      <c r="BN16" s="190">
        <v>3.5634650853513489E-3</v>
      </c>
    </row>
    <row r="17" spans="1:66" s="136" customFormat="1" ht="10.9" customHeight="1" x14ac:dyDescent="0.2">
      <c r="A17" s="174" t="s">
        <v>271</v>
      </c>
      <c r="B17" s="186" t="s">
        <v>10</v>
      </c>
      <c r="C17" s="187">
        <v>0</v>
      </c>
      <c r="D17" s="187">
        <v>0</v>
      </c>
      <c r="E17" s="187">
        <v>1.8944529484656317E-2</v>
      </c>
      <c r="F17" s="187">
        <v>0</v>
      </c>
      <c r="G17" s="187">
        <v>3.8897229425412854E-3</v>
      </c>
      <c r="H17" s="187">
        <v>9.1675834250091678E-4</v>
      </c>
      <c r="I17" s="187">
        <v>0</v>
      </c>
      <c r="J17" s="187">
        <v>0</v>
      </c>
      <c r="K17" s="187">
        <v>2.8427212469146073E-2</v>
      </c>
      <c r="L17" s="188">
        <v>1.5386827725050331E-2</v>
      </c>
      <c r="M17" s="189">
        <v>3.6006378272722595E-4</v>
      </c>
      <c r="N17" s="187">
        <v>0.16003557334222668</v>
      </c>
      <c r="O17" s="187">
        <v>4.7001620745542948E-2</v>
      </c>
      <c r="P17" s="187">
        <v>0.17249590712903706</v>
      </c>
      <c r="Q17" s="187">
        <v>0</v>
      </c>
      <c r="R17" s="187">
        <v>0</v>
      </c>
      <c r="S17" s="187">
        <v>0</v>
      </c>
      <c r="T17" s="187">
        <v>0</v>
      </c>
      <c r="U17" s="187">
        <v>2.2929206076239611E-3</v>
      </c>
      <c r="V17" s="187">
        <v>0</v>
      </c>
      <c r="W17" s="187">
        <v>0</v>
      </c>
      <c r="X17" s="187">
        <v>0</v>
      </c>
      <c r="Y17" s="187">
        <v>5.8953574060427417E-4</v>
      </c>
      <c r="Z17" s="187">
        <v>9.9295323510570146E-3</v>
      </c>
      <c r="AA17" s="187">
        <v>0</v>
      </c>
      <c r="AB17" s="187">
        <v>0</v>
      </c>
      <c r="AC17" s="187">
        <v>0</v>
      </c>
      <c r="AD17" s="187">
        <v>4.0265753976243207E-4</v>
      </c>
      <c r="AE17" s="187">
        <v>0</v>
      </c>
      <c r="AF17" s="187">
        <v>0</v>
      </c>
      <c r="AG17" s="187">
        <v>0</v>
      </c>
      <c r="AH17" s="188">
        <v>0</v>
      </c>
      <c r="AI17" s="189">
        <v>0</v>
      </c>
      <c r="AJ17" s="187">
        <v>0</v>
      </c>
      <c r="AK17" s="187">
        <v>0</v>
      </c>
      <c r="AL17" s="187">
        <v>0</v>
      </c>
      <c r="AM17" s="187">
        <v>0</v>
      </c>
      <c r="AN17" s="187">
        <v>0</v>
      </c>
      <c r="AO17" s="187">
        <v>0</v>
      </c>
      <c r="AP17" s="187">
        <v>0</v>
      </c>
      <c r="AQ17" s="187">
        <v>0</v>
      </c>
      <c r="AR17" s="187">
        <v>0</v>
      </c>
      <c r="AS17" s="187">
        <v>0</v>
      </c>
      <c r="AT17" s="187">
        <v>0</v>
      </c>
      <c r="AU17" s="187">
        <v>0</v>
      </c>
      <c r="AV17" s="187">
        <v>0</v>
      </c>
      <c r="AW17" s="187">
        <v>0</v>
      </c>
      <c r="AX17" s="187">
        <v>2.416217652886172E-4</v>
      </c>
      <c r="AY17" s="187">
        <v>0</v>
      </c>
      <c r="AZ17" s="187">
        <v>0</v>
      </c>
      <c r="BA17" s="187">
        <v>0</v>
      </c>
      <c r="BB17" s="187">
        <v>1.8975332068311195E-4</v>
      </c>
      <c r="BC17" s="187">
        <v>0</v>
      </c>
      <c r="BD17" s="188">
        <v>1.9160378979082152E-3</v>
      </c>
      <c r="BE17" s="189">
        <v>7.348164988632673E-3</v>
      </c>
      <c r="BF17" s="187">
        <v>6.1870746386185954E-4</v>
      </c>
      <c r="BG17" s="187">
        <v>0</v>
      </c>
      <c r="BH17" s="187">
        <v>3.4639927073837742E-2</v>
      </c>
      <c r="BI17" s="187">
        <v>7.6047164514317797E-2</v>
      </c>
      <c r="BJ17" s="187">
        <v>0</v>
      </c>
      <c r="BK17" s="187">
        <v>1.2013105205678923E-3</v>
      </c>
      <c r="BL17" s="187">
        <v>0</v>
      </c>
      <c r="BM17" s="187">
        <v>0</v>
      </c>
      <c r="BN17" s="190">
        <v>1.2071546481196883E-2</v>
      </c>
    </row>
    <row r="18" spans="1:66" s="136" customFormat="1" ht="10.9" customHeight="1" x14ac:dyDescent="0.2">
      <c r="A18" s="174" t="s">
        <v>272</v>
      </c>
      <c r="B18" s="186" t="s">
        <v>11</v>
      </c>
      <c r="C18" s="187">
        <v>0</v>
      </c>
      <c r="D18" s="187">
        <v>0</v>
      </c>
      <c r="E18" s="187">
        <v>2.1867483052700635E-4</v>
      </c>
      <c r="F18" s="187">
        <v>0</v>
      </c>
      <c r="G18" s="187">
        <v>0</v>
      </c>
      <c r="H18" s="187">
        <v>1.3568023469013568E-2</v>
      </c>
      <c r="I18" s="187">
        <v>0</v>
      </c>
      <c r="J18" s="187">
        <v>0</v>
      </c>
      <c r="K18" s="187">
        <v>2.3989793937376929E-3</v>
      </c>
      <c r="L18" s="188">
        <v>4.3140638481449527E-4</v>
      </c>
      <c r="M18" s="189">
        <v>0</v>
      </c>
      <c r="N18" s="187">
        <v>9.6715024178756041E-4</v>
      </c>
      <c r="O18" s="187">
        <v>3.684494867639114E-2</v>
      </c>
      <c r="P18" s="187">
        <v>0</v>
      </c>
      <c r="Q18" s="187">
        <v>0</v>
      </c>
      <c r="R18" s="187">
        <v>0</v>
      </c>
      <c r="S18" s="187">
        <v>0</v>
      </c>
      <c r="T18" s="187">
        <v>0</v>
      </c>
      <c r="U18" s="187">
        <v>0</v>
      </c>
      <c r="V18" s="187">
        <v>0</v>
      </c>
      <c r="W18" s="187">
        <v>0</v>
      </c>
      <c r="X18" s="187">
        <v>0</v>
      </c>
      <c r="Y18" s="187">
        <v>0</v>
      </c>
      <c r="Z18" s="187">
        <v>0</v>
      </c>
      <c r="AA18" s="187">
        <v>0</v>
      </c>
      <c r="AB18" s="187">
        <v>0</v>
      </c>
      <c r="AC18" s="187">
        <v>0</v>
      </c>
      <c r="AD18" s="187">
        <v>0</v>
      </c>
      <c r="AE18" s="187">
        <v>0</v>
      </c>
      <c r="AF18" s="187">
        <v>0</v>
      </c>
      <c r="AG18" s="187">
        <v>0</v>
      </c>
      <c r="AH18" s="188">
        <v>0</v>
      </c>
      <c r="AI18" s="189">
        <v>0</v>
      </c>
      <c r="AJ18" s="187">
        <v>0</v>
      </c>
      <c r="AK18" s="187">
        <v>0</v>
      </c>
      <c r="AL18" s="187">
        <v>0</v>
      </c>
      <c r="AM18" s="187">
        <v>0</v>
      </c>
      <c r="AN18" s="187">
        <v>0</v>
      </c>
      <c r="AO18" s="187">
        <v>0</v>
      </c>
      <c r="AP18" s="187">
        <v>0</v>
      </c>
      <c r="AQ18" s="187">
        <v>0</v>
      </c>
      <c r="AR18" s="187">
        <v>0</v>
      </c>
      <c r="AS18" s="187">
        <v>0</v>
      </c>
      <c r="AT18" s="187">
        <v>0</v>
      </c>
      <c r="AU18" s="187">
        <v>1.0942300408231977E-4</v>
      </c>
      <c r="AV18" s="187">
        <v>0</v>
      </c>
      <c r="AW18" s="187">
        <v>0</v>
      </c>
      <c r="AX18" s="187">
        <v>7.3291935470880547E-4</v>
      </c>
      <c r="AY18" s="187">
        <v>0</v>
      </c>
      <c r="AZ18" s="187">
        <v>0</v>
      </c>
      <c r="BA18" s="187">
        <v>0</v>
      </c>
      <c r="BB18" s="187">
        <v>2.3719165085388994E-5</v>
      </c>
      <c r="BC18" s="187">
        <v>0</v>
      </c>
      <c r="BD18" s="188">
        <v>3.3035136170831298E-4</v>
      </c>
      <c r="BE18" s="189">
        <v>1.4209158817797987E-3</v>
      </c>
      <c r="BF18" s="187">
        <v>0</v>
      </c>
      <c r="BG18" s="187">
        <v>6.9429015774272385E-6</v>
      </c>
      <c r="BH18" s="187">
        <v>3.7496201762382254E-2</v>
      </c>
      <c r="BI18" s="187">
        <v>8.7478944413250978E-2</v>
      </c>
      <c r="BJ18" s="187">
        <v>0</v>
      </c>
      <c r="BK18" s="187">
        <v>8.0087368037859484E-4</v>
      </c>
      <c r="BL18" s="187">
        <v>0</v>
      </c>
      <c r="BM18" s="187">
        <v>1.1159157483609987E-3</v>
      </c>
      <c r="BN18" s="190">
        <v>2.5938114932665319E-3</v>
      </c>
    </row>
    <row r="19" spans="1:66" s="136" customFormat="1" ht="10.9" customHeight="1" x14ac:dyDescent="0.2">
      <c r="A19" s="174" t="s">
        <v>273</v>
      </c>
      <c r="B19" s="203" t="s">
        <v>387</v>
      </c>
      <c r="C19" s="187">
        <v>6.788717082817722E-3</v>
      </c>
      <c r="D19" s="187">
        <v>3.4477197961684837E-2</v>
      </c>
      <c r="E19" s="187">
        <v>0.20892193308550186</v>
      </c>
      <c r="F19" s="187">
        <v>1.9075108238689843E-2</v>
      </c>
      <c r="G19" s="187">
        <v>0</v>
      </c>
      <c r="H19" s="187">
        <v>8.0674734140080678E-3</v>
      </c>
      <c r="I19" s="187">
        <v>0</v>
      </c>
      <c r="J19" s="187">
        <v>0</v>
      </c>
      <c r="K19" s="187">
        <v>-1.3866932911778572E-5</v>
      </c>
      <c r="L19" s="188">
        <v>0</v>
      </c>
      <c r="M19" s="189">
        <v>0</v>
      </c>
      <c r="N19" s="187">
        <v>0</v>
      </c>
      <c r="O19" s="187">
        <v>0</v>
      </c>
      <c r="P19" s="187">
        <v>9.9717219824378631E-3</v>
      </c>
      <c r="Q19" s="187">
        <v>0</v>
      </c>
      <c r="R19" s="187">
        <v>0</v>
      </c>
      <c r="S19" s="187">
        <v>0</v>
      </c>
      <c r="T19" s="187">
        <v>0</v>
      </c>
      <c r="U19" s="187">
        <v>0</v>
      </c>
      <c r="V19" s="187">
        <v>0</v>
      </c>
      <c r="W19" s="187">
        <v>0</v>
      </c>
      <c r="X19" s="187">
        <v>3.588087549336204E-4</v>
      </c>
      <c r="Y19" s="187">
        <v>0</v>
      </c>
      <c r="Z19" s="187">
        <v>0</v>
      </c>
      <c r="AA19" s="187">
        <v>0</v>
      </c>
      <c r="AB19" s="187">
        <v>0</v>
      </c>
      <c r="AC19" s="187">
        <v>0</v>
      </c>
      <c r="AD19" s="187">
        <v>0</v>
      </c>
      <c r="AE19" s="187">
        <v>0</v>
      </c>
      <c r="AF19" s="187">
        <v>0</v>
      </c>
      <c r="AG19" s="187">
        <v>0</v>
      </c>
      <c r="AH19" s="188">
        <v>0</v>
      </c>
      <c r="AI19" s="189">
        <v>0</v>
      </c>
      <c r="AJ19" s="187">
        <v>0</v>
      </c>
      <c r="AK19" s="187">
        <v>0</v>
      </c>
      <c r="AL19" s="187">
        <v>0</v>
      </c>
      <c r="AM19" s="187">
        <v>0</v>
      </c>
      <c r="AN19" s="187">
        <v>0</v>
      </c>
      <c r="AO19" s="187">
        <v>0</v>
      </c>
      <c r="AP19" s="187">
        <v>1.0746396971904142E-4</v>
      </c>
      <c r="AQ19" s="187">
        <v>0</v>
      </c>
      <c r="AR19" s="187">
        <v>0</v>
      </c>
      <c r="AS19" s="187">
        <v>0</v>
      </c>
      <c r="AT19" s="187">
        <v>0</v>
      </c>
      <c r="AU19" s="187">
        <v>3.3668616640713775E-5</v>
      </c>
      <c r="AV19" s="187">
        <v>0</v>
      </c>
      <c r="AW19" s="187">
        <v>0</v>
      </c>
      <c r="AX19" s="187">
        <v>0</v>
      </c>
      <c r="AY19" s="187">
        <v>0</v>
      </c>
      <c r="AZ19" s="187">
        <v>0</v>
      </c>
      <c r="BA19" s="187">
        <v>0</v>
      </c>
      <c r="BB19" s="187">
        <v>0</v>
      </c>
      <c r="BC19" s="187">
        <v>1.0234436833055866E-3</v>
      </c>
      <c r="BD19" s="188">
        <v>1.9821081702498779E-5</v>
      </c>
      <c r="BE19" s="189">
        <v>0</v>
      </c>
      <c r="BF19" s="187">
        <v>0</v>
      </c>
      <c r="BG19" s="187">
        <v>0</v>
      </c>
      <c r="BH19" s="187">
        <v>0</v>
      </c>
      <c r="BI19" s="187">
        <v>0</v>
      </c>
      <c r="BJ19" s="187">
        <v>8.8680559954392856E-4</v>
      </c>
      <c r="BK19" s="187">
        <v>0</v>
      </c>
      <c r="BL19" s="187">
        <v>0</v>
      </c>
      <c r="BM19" s="187">
        <v>0</v>
      </c>
      <c r="BN19" s="190">
        <v>1.4638304496857525E-2</v>
      </c>
    </row>
    <row r="20" spans="1:66" s="136" customFormat="1" ht="10.9" customHeight="1" x14ac:dyDescent="0.2">
      <c r="A20" s="174" t="s">
        <v>274</v>
      </c>
      <c r="B20" s="186" t="s">
        <v>12</v>
      </c>
      <c r="C20" s="187">
        <v>4.6260423051568807E-5</v>
      </c>
      <c r="D20" s="187">
        <v>0</v>
      </c>
      <c r="E20" s="187">
        <v>4.3734966105401271E-5</v>
      </c>
      <c r="F20" s="187">
        <v>1.2549413314927527E-4</v>
      </c>
      <c r="G20" s="187">
        <v>1.5695373276920978E-3</v>
      </c>
      <c r="H20" s="187">
        <v>1.6685001833516684E-2</v>
      </c>
      <c r="I20" s="187">
        <v>0</v>
      </c>
      <c r="J20" s="187">
        <v>0</v>
      </c>
      <c r="K20" s="187">
        <v>0</v>
      </c>
      <c r="L20" s="188">
        <v>0</v>
      </c>
      <c r="M20" s="189">
        <v>0</v>
      </c>
      <c r="N20" s="187">
        <v>0</v>
      </c>
      <c r="O20" s="187">
        <v>0</v>
      </c>
      <c r="P20" s="187">
        <v>0</v>
      </c>
      <c r="Q20" s="187">
        <v>0.19780219780219779</v>
      </c>
      <c r="R20" s="187">
        <v>0.26816786079836236</v>
      </c>
      <c r="S20" s="187">
        <v>3.0084235860409147E-4</v>
      </c>
      <c r="T20" s="187">
        <v>6.5298507462686565E-3</v>
      </c>
      <c r="U20" s="187">
        <v>2.2929206076239611E-3</v>
      </c>
      <c r="V20" s="187">
        <v>3.0181086519114686E-3</v>
      </c>
      <c r="W20" s="187">
        <v>4.7653085537288539E-4</v>
      </c>
      <c r="X20" s="187">
        <v>1.076426264800861E-3</v>
      </c>
      <c r="Y20" s="187">
        <v>0</v>
      </c>
      <c r="Z20" s="187">
        <v>0</v>
      </c>
      <c r="AA20" s="187">
        <v>0</v>
      </c>
      <c r="AB20" s="187">
        <v>0</v>
      </c>
      <c r="AC20" s="187">
        <v>3.2786885245901641E-2</v>
      </c>
      <c r="AD20" s="187">
        <v>2.0132876988121604E-4</v>
      </c>
      <c r="AE20" s="187">
        <v>0</v>
      </c>
      <c r="AF20" s="187">
        <v>0</v>
      </c>
      <c r="AG20" s="187">
        <v>0</v>
      </c>
      <c r="AH20" s="188">
        <v>2.2489598560665691E-4</v>
      </c>
      <c r="AI20" s="189">
        <v>1.3622122326658494E-4</v>
      </c>
      <c r="AJ20" s="187">
        <v>3.3917118894918598E-4</v>
      </c>
      <c r="AK20" s="187">
        <v>9.025270758122744E-4</v>
      </c>
      <c r="AL20" s="187">
        <v>1.2239902080783353E-3</v>
      </c>
      <c r="AM20" s="187">
        <v>0</v>
      </c>
      <c r="AN20" s="187">
        <v>3.8052439886205084E-4</v>
      </c>
      <c r="AO20" s="187">
        <v>2.0717721050684426E-3</v>
      </c>
      <c r="AP20" s="187">
        <v>9.5523528639147932E-5</v>
      </c>
      <c r="AQ20" s="187">
        <v>5.7319729450876992E-5</v>
      </c>
      <c r="AR20" s="187">
        <v>0</v>
      </c>
      <c r="AS20" s="187">
        <v>0</v>
      </c>
      <c r="AT20" s="187">
        <v>7.2157881444600788E-5</v>
      </c>
      <c r="AU20" s="187">
        <v>2.861832414460671E-4</v>
      </c>
      <c r="AV20" s="187">
        <v>0</v>
      </c>
      <c r="AW20" s="187">
        <v>0</v>
      </c>
      <c r="AX20" s="187">
        <v>5.3156788363495789E-4</v>
      </c>
      <c r="AY20" s="187">
        <v>0</v>
      </c>
      <c r="AZ20" s="187">
        <v>0</v>
      </c>
      <c r="BA20" s="187">
        <v>3.4227039361095263E-4</v>
      </c>
      <c r="BB20" s="187">
        <v>8.8946869070208727E-5</v>
      </c>
      <c r="BC20" s="187">
        <v>0</v>
      </c>
      <c r="BD20" s="188">
        <v>8.5891354044161374E-5</v>
      </c>
      <c r="BE20" s="189">
        <v>8.1195193244559919E-5</v>
      </c>
      <c r="BF20" s="187">
        <v>1.6873839923505258E-4</v>
      </c>
      <c r="BG20" s="187">
        <v>3.6797378360364362E-4</v>
      </c>
      <c r="BH20" s="187">
        <v>4.8617441507140685E-4</v>
      </c>
      <c r="BI20" s="187">
        <v>0</v>
      </c>
      <c r="BJ20" s="187">
        <v>1.963640970418699E-3</v>
      </c>
      <c r="BK20" s="187">
        <v>3.6403349108117945E-4</v>
      </c>
      <c r="BL20" s="187">
        <v>1.4143362262937963E-2</v>
      </c>
      <c r="BM20" s="187">
        <v>2.0923420281768727E-4</v>
      </c>
      <c r="BN20" s="190">
        <v>4.0010669511869834E-4</v>
      </c>
    </row>
    <row r="21" spans="1:66" s="136" customFormat="1" ht="10.9" customHeight="1" x14ac:dyDescent="0.2">
      <c r="A21" s="191" t="s">
        <v>275</v>
      </c>
      <c r="B21" s="192" t="s">
        <v>13</v>
      </c>
      <c r="C21" s="193">
        <v>3.5042270461563369E-3</v>
      </c>
      <c r="D21" s="193">
        <v>3.2896858672514999E-3</v>
      </c>
      <c r="E21" s="193">
        <v>3.8632553393104453E-4</v>
      </c>
      <c r="F21" s="193">
        <v>2.8863650624333312E-3</v>
      </c>
      <c r="G21" s="193">
        <v>2.0472226013375187E-4</v>
      </c>
      <c r="H21" s="193">
        <v>1.1184451778511184E-2</v>
      </c>
      <c r="I21" s="193">
        <v>5.9004012272834555E-3</v>
      </c>
      <c r="J21" s="193">
        <v>0</v>
      </c>
      <c r="K21" s="193">
        <v>8.5974984053027151E-4</v>
      </c>
      <c r="L21" s="194">
        <v>7.1901064135749214E-4</v>
      </c>
      <c r="M21" s="195">
        <v>2.5718841623373286E-4</v>
      </c>
      <c r="N21" s="193">
        <v>1.0116169195708965E-3</v>
      </c>
      <c r="O21" s="193">
        <v>4.3219881145326852E-4</v>
      </c>
      <c r="P21" s="193">
        <v>0</v>
      </c>
      <c r="Q21" s="193">
        <v>0</v>
      </c>
      <c r="R21" s="193">
        <v>9.2118730808597744E-3</v>
      </c>
      <c r="S21" s="193">
        <v>1.2785800240673888E-3</v>
      </c>
      <c r="T21" s="193">
        <v>1.8656716417910447E-3</v>
      </c>
      <c r="U21" s="193">
        <v>8.598452278589854E-4</v>
      </c>
      <c r="V21" s="193">
        <v>2.012072434607646E-3</v>
      </c>
      <c r="W21" s="193">
        <v>4.7653085537288539E-4</v>
      </c>
      <c r="X21" s="193">
        <v>2.5116612845353429E-3</v>
      </c>
      <c r="Y21" s="193">
        <v>1.4738393515106854E-4</v>
      </c>
      <c r="Z21" s="193">
        <v>8.0076873798846893E-4</v>
      </c>
      <c r="AA21" s="193">
        <v>0</v>
      </c>
      <c r="AB21" s="193">
        <v>0</v>
      </c>
      <c r="AC21" s="193">
        <v>0</v>
      </c>
      <c r="AD21" s="193">
        <v>1.0066438494060802E-3</v>
      </c>
      <c r="AE21" s="193">
        <v>0</v>
      </c>
      <c r="AF21" s="193">
        <v>0</v>
      </c>
      <c r="AG21" s="193">
        <v>0</v>
      </c>
      <c r="AH21" s="194">
        <v>8.9958394242662765E-4</v>
      </c>
      <c r="AI21" s="195">
        <v>8.1732733959950961E-4</v>
      </c>
      <c r="AJ21" s="193">
        <v>2.3433645781943757E-3</v>
      </c>
      <c r="AK21" s="193">
        <v>9.025270758122744E-4</v>
      </c>
      <c r="AL21" s="193">
        <v>6.1199510403916763E-4</v>
      </c>
      <c r="AM21" s="193">
        <v>1.5533980582524273E-3</v>
      </c>
      <c r="AN21" s="193">
        <v>2.736151629912842E-3</v>
      </c>
      <c r="AO21" s="193">
        <v>1.4798372179060304E-3</v>
      </c>
      <c r="AP21" s="193">
        <v>7.5224778803328993E-4</v>
      </c>
      <c r="AQ21" s="193">
        <v>8.5979594176315488E-4</v>
      </c>
      <c r="AR21" s="193">
        <v>1.2364760432766615E-4</v>
      </c>
      <c r="AS21" s="193">
        <v>4.1186161449752884E-4</v>
      </c>
      <c r="AT21" s="193">
        <v>1.1545261031136126E-3</v>
      </c>
      <c r="AU21" s="193">
        <v>3.6572534825975336E-3</v>
      </c>
      <c r="AV21" s="193">
        <v>1.6109695789000449E-3</v>
      </c>
      <c r="AW21" s="193">
        <v>3.8987494761055392E-5</v>
      </c>
      <c r="AX21" s="193">
        <v>1.5866495920619195E-3</v>
      </c>
      <c r="AY21" s="193">
        <v>1.7692156477295065E-3</v>
      </c>
      <c r="AZ21" s="193">
        <v>5.6399132321041212E-4</v>
      </c>
      <c r="BA21" s="193">
        <v>1.2549914432401596E-3</v>
      </c>
      <c r="BB21" s="193">
        <v>2.2829696394686908E-3</v>
      </c>
      <c r="BC21" s="193">
        <v>7.7781719931224584E-4</v>
      </c>
      <c r="BD21" s="194">
        <v>3.4885103796397847E-3</v>
      </c>
      <c r="BE21" s="195">
        <v>3.8567716791165964E-3</v>
      </c>
      <c r="BF21" s="193">
        <v>2.1879745767478486E-2</v>
      </c>
      <c r="BG21" s="193">
        <v>1.9926127527216176E-3</v>
      </c>
      <c r="BH21" s="193">
        <v>9.9058037070799149E-3</v>
      </c>
      <c r="BI21" s="193">
        <v>6.0640089837170124E-4</v>
      </c>
      <c r="BJ21" s="193">
        <v>4.2439982263888006E-3</v>
      </c>
      <c r="BK21" s="193">
        <v>4.6596286858390972E-3</v>
      </c>
      <c r="BL21" s="193">
        <v>2.2500803600128574E-3</v>
      </c>
      <c r="BM21" s="193">
        <v>4.8821313990793694E-4</v>
      </c>
      <c r="BN21" s="196">
        <v>2.1566842498450356E-3</v>
      </c>
    </row>
    <row r="22" spans="1:66" s="136" customFormat="1" ht="10.9" customHeight="1" x14ac:dyDescent="0.2">
      <c r="A22" s="174" t="s">
        <v>276</v>
      </c>
      <c r="B22" s="186" t="s">
        <v>388</v>
      </c>
      <c r="C22" s="187">
        <v>9.2520846103137614E-5</v>
      </c>
      <c r="D22" s="187">
        <v>0</v>
      </c>
      <c r="E22" s="187">
        <v>1.8951818645673883E-3</v>
      </c>
      <c r="F22" s="187">
        <v>6.2747066574637636E-5</v>
      </c>
      <c r="G22" s="187">
        <v>1.9107410945816842E-3</v>
      </c>
      <c r="H22" s="187">
        <v>2.0168683535020169E-3</v>
      </c>
      <c r="I22" s="187">
        <v>7.0804814727401467E-4</v>
      </c>
      <c r="J22" s="187">
        <v>0</v>
      </c>
      <c r="K22" s="187">
        <v>1.8027012785312143E-4</v>
      </c>
      <c r="L22" s="188">
        <v>7.1901064135749214E-4</v>
      </c>
      <c r="M22" s="189">
        <v>0</v>
      </c>
      <c r="N22" s="187">
        <v>1.7786671113334445E-4</v>
      </c>
      <c r="O22" s="187">
        <v>2.1609940572663426E-4</v>
      </c>
      <c r="P22" s="187">
        <v>1.3394850424170263E-3</v>
      </c>
      <c r="Q22" s="187">
        <v>0</v>
      </c>
      <c r="R22" s="187">
        <v>0</v>
      </c>
      <c r="S22" s="187">
        <v>0.11108604091456077</v>
      </c>
      <c r="T22" s="187">
        <v>0.13712686567164178</v>
      </c>
      <c r="U22" s="187">
        <v>8.7847520779593014E-2</v>
      </c>
      <c r="V22" s="187">
        <v>1.006036217303823E-3</v>
      </c>
      <c r="W22" s="187">
        <v>0</v>
      </c>
      <c r="X22" s="187">
        <v>3.588087549336204E-4</v>
      </c>
      <c r="Y22" s="187">
        <v>0</v>
      </c>
      <c r="Z22" s="187">
        <v>0</v>
      </c>
      <c r="AA22" s="187">
        <v>0</v>
      </c>
      <c r="AB22" s="187">
        <v>0</v>
      </c>
      <c r="AC22" s="187">
        <v>0</v>
      </c>
      <c r="AD22" s="187">
        <v>9.0597946446547217E-4</v>
      </c>
      <c r="AE22" s="187">
        <v>0</v>
      </c>
      <c r="AF22" s="187">
        <v>0</v>
      </c>
      <c r="AG22" s="187">
        <v>0</v>
      </c>
      <c r="AH22" s="188">
        <v>1.1244799280332846E-3</v>
      </c>
      <c r="AI22" s="189">
        <v>1.3622122326658494E-4</v>
      </c>
      <c r="AJ22" s="187">
        <v>1.5416872224962999E-4</v>
      </c>
      <c r="AK22" s="187">
        <v>9.025270758122744E-4</v>
      </c>
      <c r="AL22" s="187">
        <v>1.0403916768665851E-2</v>
      </c>
      <c r="AM22" s="187">
        <v>0</v>
      </c>
      <c r="AN22" s="187">
        <v>5.5121677206588511E-2</v>
      </c>
      <c r="AO22" s="187">
        <v>1.509433962264151E-2</v>
      </c>
      <c r="AP22" s="187">
        <v>1.3970316063475386E-3</v>
      </c>
      <c r="AQ22" s="187">
        <v>3.1525851197982345E-3</v>
      </c>
      <c r="AR22" s="187">
        <v>1.2364760432766616E-3</v>
      </c>
      <c r="AS22" s="187">
        <v>0</v>
      </c>
      <c r="AT22" s="187">
        <v>0</v>
      </c>
      <c r="AU22" s="187">
        <v>5.6815790581204496E-4</v>
      </c>
      <c r="AV22" s="187">
        <v>7.4928817623257901E-5</v>
      </c>
      <c r="AW22" s="187">
        <v>0</v>
      </c>
      <c r="AX22" s="187">
        <v>3.3827047140406406E-4</v>
      </c>
      <c r="AY22" s="187">
        <v>0</v>
      </c>
      <c r="AZ22" s="187">
        <v>4.3383947939262474E-5</v>
      </c>
      <c r="BA22" s="187">
        <v>0</v>
      </c>
      <c r="BB22" s="187">
        <v>4.1508538899430739E-5</v>
      </c>
      <c r="BC22" s="187">
        <v>2.7291831554815644E-5</v>
      </c>
      <c r="BD22" s="188">
        <v>6.6070272341662589E-6</v>
      </c>
      <c r="BE22" s="189">
        <v>4.0597596622279959E-5</v>
      </c>
      <c r="BF22" s="187">
        <v>5.6246133078350866E-5</v>
      </c>
      <c r="BG22" s="187">
        <v>1.6662963785825372E-4</v>
      </c>
      <c r="BH22" s="187">
        <v>1.8231540565177758E-4</v>
      </c>
      <c r="BI22" s="187">
        <v>7.411566535654127E-4</v>
      </c>
      <c r="BJ22" s="187">
        <v>5.7008931399252553E-4</v>
      </c>
      <c r="BK22" s="187">
        <v>5.0964688751365121E-4</v>
      </c>
      <c r="BL22" s="187">
        <v>0</v>
      </c>
      <c r="BM22" s="187">
        <v>0</v>
      </c>
      <c r="BN22" s="190">
        <v>3.0157508194355981E-3</v>
      </c>
    </row>
    <row r="23" spans="1:66" s="136" customFormat="1" ht="10.9" customHeight="1" x14ac:dyDescent="0.2">
      <c r="A23" s="174" t="s">
        <v>277</v>
      </c>
      <c r="B23" s="186" t="s">
        <v>14</v>
      </c>
      <c r="C23" s="187">
        <v>0</v>
      </c>
      <c r="D23" s="187">
        <v>0</v>
      </c>
      <c r="E23" s="187">
        <v>0</v>
      </c>
      <c r="F23" s="187">
        <v>0</v>
      </c>
      <c r="G23" s="187">
        <v>6.8240753377917299E-5</v>
      </c>
      <c r="H23" s="187">
        <v>3.667033370003667E-4</v>
      </c>
      <c r="I23" s="187">
        <v>9.4406419636535279E-4</v>
      </c>
      <c r="J23" s="187">
        <v>0</v>
      </c>
      <c r="K23" s="187">
        <v>3.0507252405912859E-4</v>
      </c>
      <c r="L23" s="188">
        <v>1.4380212827149841E-4</v>
      </c>
      <c r="M23" s="189">
        <v>5.143768324674657E-5</v>
      </c>
      <c r="N23" s="187">
        <v>3.7796676115835697E-4</v>
      </c>
      <c r="O23" s="187">
        <v>2.1609940572663426E-4</v>
      </c>
      <c r="P23" s="187">
        <v>0</v>
      </c>
      <c r="Q23" s="187">
        <v>0</v>
      </c>
      <c r="R23" s="187">
        <v>1.0235414534288639E-3</v>
      </c>
      <c r="S23" s="187">
        <v>3.0084235860409147E-4</v>
      </c>
      <c r="T23" s="187">
        <v>2.6119402985074626E-2</v>
      </c>
      <c r="U23" s="187">
        <v>7.1653768988248778E-4</v>
      </c>
      <c r="V23" s="187">
        <v>1.006036217303823E-3</v>
      </c>
      <c r="W23" s="187">
        <v>2.3826542768644269E-4</v>
      </c>
      <c r="X23" s="187">
        <v>3.588087549336204E-4</v>
      </c>
      <c r="Y23" s="187">
        <v>4.421518054532056E-4</v>
      </c>
      <c r="Z23" s="187">
        <v>9.6092248558616276E-4</v>
      </c>
      <c r="AA23" s="187">
        <v>0</v>
      </c>
      <c r="AB23" s="187">
        <v>0</v>
      </c>
      <c r="AC23" s="187">
        <v>0</v>
      </c>
      <c r="AD23" s="187">
        <v>6.0398630964364811E-4</v>
      </c>
      <c r="AE23" s="187">
        <v>0</v>
      </c>
      <c r="AF23" s="187">
        <v>0</v>
      </c>
      <c r="AG23" s="187">
        <v>0</v>
      </c>
      <c r="AH23" s="188">
        <v>2.2489598560665691E-4</v>
      </c>
      <c r="AI23" s="189">
        <v>2.7244244653316989E-4</v>
      </c>
      <c r="AJ23" s="187">
        <v>8.0167735569807602E-4</v>
      </c>
      <c r="AK23" s="187">
        <v>9.025270758122744E-4</v>
      </c>
      <c r="AL23" s="187">
        <v>2.4479804161566705E-3</v>
      </c>
      <c r="AM23" s="187">
        <v>0</v>
      </c>
      <c r="AN23" s="187">
        <v>1.1705655317375468E-2</v>
      </c>
      <c r="AO23" s="187">
        <v>1.9903810580836109E-2</v>
      </c>
      <c r="AP23" s="187">
        <v>4.7761764319573966E-5</v>
      </c>
      <c r="AQ23" s="187">
        <v>1.1463945890175398E-4</v>
      </c>
      <c r="AR23" s="187">
        <v>6.1823802163833079E-4</v>
      </c>
      <c r="AS23" s="187">
        <v>4.1186161449752884E-4</v>
      </c>
      <c r="AT23" s="187">
        <v>2.4894469098387271E-3</v>
      </c>
      <c r="AU23" s="187">
        <v>1.102647194983376E-3</v>
      </c>
      <c r="AV23" s="187">
        <v>2.2478645286977371E-3</v>
      </c>
      <c r="AW23" s="187">
        <v>3.3139370546897081E-4</v>
      </c>
      <c r="AX23" s="187">
        <v>8.778924138819758E-4</v>
      </c>
      <c r="AY23" s="187">
        <v>3.9315903282877927E-4</v>
      </c>
      <c r="AZ23" s="187">
        <v>2.2776572668112799E-3</v>
      </c>
      <c r="BA23" s="187">
        <v>2.5099828864803193E-3</v>
      </c>
      <c r="BB23" s="187">
        <v>8.4203036053130925E-4</v>
      </c>
      <c r="BC23" s="187">
        <v>1.5556343986244917E-3</v>
      </c>
      <c r="BD23" s="188">
        <v>2.4512071038756823E-3</v>
      </c>
      <c r="BE23" s="189">
        <v>3.1260149399155572E-3</v>
      </c>
      <c r="BF23" s="187">
        <v>1.1699195680296979E-2</v>
      </c>
      <c r="BG23" s="187">
        <v>1.221950677627194E-3</v>
      </c>
      <c r="BH23" s="187">
        <v>3.038590094196293E-3</v>
      </c>
      <c r="BI23" s="187">
        <v>2.5603593486805167E-3</v>
      </c>
      <c r="BJ23" s="187">
        <v>5.3208335972635716E-3</v>
      </c>
      <c r="BK23" s="187">
        <v>2.0749908991627231E-3</v>
      </c>
      <c r="BL23" s="187">
        <v>0</v>
      </c>
      <c r="BM23" s="187">
        <v>1.3948946854512484E-4</v>
      </c>
      <c r="BN23" s="190">
        <v>1.5230633269702287E-3</v>
      </c>
    </row>
    <row r="24" spans="1:66" s="136" customFormat="1" ht="10.9" customHeight="1" x14ac:dyDescent="0.2">
      <c r="A24" s="174" t="s">
        <v>278</v>
      </c>
      <c r="B24" s="186" t="s">
        <v>389</v>
      </c>
      <c r="C24" s="187">
        <v>1.1565105762892202E-5</v>
      </c>
      <c r="D24" s="187">
        <v>9.6755466683867635E-5</v>
      </c>
      <c r="E24" s="187">
        <v>0</v>
      </c>
      <c r="F24" s="187">
        <v>1.8824119972391291E-4</v>
      </c>
      <c r="G24" s="187">
        <v>0</v>
      </c>
      <c r="H24" s="187">
        <v>0</v>
      </c>
      <c r="I24" s="187">
        <v>0</v>
      </c>
      <c r="J24" s="187">
        <v>0</v>
      </c>
      <c r="K24" s="187">
        <v>9.7068530382450008E-5</v>
      </c>
      <c r="L24" s="188">
        <v>2.8760425654299681E-4</v>
      </c>
      <c r="M24" s="189">
        <v>0</v>
      </c>
      <c r="N24" s="187">
        <v>2.5568339725418266E-4</v>
      </c>
      <c r="O24" s="187">
        <v>2.1609940572663426E-4</v>
      </c>
      <c r="P24" s="187">
        <v>0</v>
      </c>
      <c r="Q24" s="187">
        <v>0</v>
      </c>
      <c r="R24" s="187">
        <v>4.0941658137154556E-3</v>
      </c>
      <c r="S24" s="187">
        <v>7.0697954271961494E-3</v>
      </c>
      <c r="T24" s="187">
        <v>1.8656716417910446E-2</v>
      </c>
      <c r="U24" s="187">
        <v>0.27214101461736889</v>
      </c>
      <c r="V24" s="187">
        <v>0.35915492957746481</v>
      </c>
      <c r="W24" s="187">
        <v>0.12556588039075531</v>
      </c>
      <c r="X24" s="187">
        <v>0</v>
      </c>
      <c r="Y24" s="187">
        <v>1.4738393515106854E-4</v>
      </c>
      <c r="Z24" s="187">
        <v>2.5624599615631004E-3</v>
      </c>
      <c r="AA24" s="187">
        <v>0</v>
      </c>
      <c r="AB24" s="187">
        <v>0</v>
      </c>
      <c r="AC24" s="187">
        <v>0</v>
      </c>
      <c r="AD24" s="187">
        <v>1.6106301590497283E-3</v>
      </c>
      <c r="AE24" s="187">
        <v>0</v>
      </c>
      <c r="AF24" s="187">
        <v>0</v>
      </c>
      <c r="AG24" s="187">
        <v>0</v>
      </c>
      <c r="AH24" s="188">
        <v>3.3734397840998539E-4</v>
      </c>
      <c r="AI24" s="189">
        <v>5.4488489306633978E-4</v>
      </c>
      <c r="AJ24" s="187">
        <v>3.8542180562407499E-3</v>
      </c>
      <c r="AK24" s="187">
        <v>0</v>
      </c>
      <c r="AL24" s="187">
        <v>7.3439412484700125E-3</v>
      </c>
      <c r="AM24" s="187">
        <v>3.8834951456310682E-4</v>
      </c>
      <c r="AN24" s="187">
        <v>4.8562161378585536E-3</v>
      </c>
      <c r="AO24" s="187">
        <v>2.293747687754347E-3</v>
      </c>
      <c r="AP24" s="187">
        <v>0</v>
      </c>
      <c r="AQ24" s="187">
        <v>0</v>
      </c>
      <c r="AR24" s="187">
        <v>0</v>
      </c>
      <c r="AS24" s="187">
        <v>0</v>
      </c>
      <c r="AT24" s="187">
        <v>7.2157881444600788E-5</v>
      </c>
      <c r="AU24" s="187">
        <v>-5.6394932873195572E-4</v>
      </c>
      <c r="AV24" s="187">
        <v>4.6830511014536193E-4</v>
      </c>
      <c r="AW24" s="187">
        <v>8.7721863212374636E-5</v>
      </c>
      <c r="AX24" s="187">
        <v>8.6983835503902189E-4</v>
      </c>
      <c r="AY24" s="187">
        <v>0</v>
      </c>
      <c r="AZ24" s="187">
        <v>1.3015184381778741E-4</v>
      </c>
      <c r="BA24" s="187">
        <v>4.0387906446092414E-2</v>
      </c>
      <c r="BB24" s="187">
        <v>1.7789373814041745E-4</v>
      </c>
      <c r="BC24" s="187">
        <v>3.0293933025845364E-3</v>
      </c>
      <c r="BD24" s="188">
        <v>1.9821081702498777E-4</v>
      </c>
      <c r="BE24" s="189">
        <v>1.014939915556999E-3</v>
      </c>
      <c r="BF24" s="187">
        <v>2.6435682546824906E-3</v>
      </c>
      <c r="BG24" s="187">
        <v>1.6801821817373917E-3</v>
      </c>
      <c r="BH24" s="187">
        <v>7.9003342449103617E-4</v>
      </c>
      <c r="BI24" s="187">
        <v>0</v>
      </c>
      <c r="BJ24" s="187">
        <v>5.7008931399252553E-4</v>
      </c>
      <c r="BK24" s="187">
        <v>4.0043684018929742E-4</v>
      </c>
      <c r="BL24" s="187">
        <v>0.12568306010928962</v>
      </c>
      <c r="BM24" s="187">
        <v>1.325149951178686E-3</v>
      </c>
      <c r="BN24" s="190">
        <v>2.2914770154603505E-3</v>
      </c>
    </row>
    <row r="25" spans="1:66" s="136" customFormat="1" ht="10.9" customHeight="1" x14ac:dyDescent="0.2">
      <c r="A25" s="197" t="s">
        <v>279</v>
      </c>
      <c r="B25" s="198" t="s">
        <v>15</v>
      </c>
      <c r="C25" s="199">
        <v>2.1314489921010326E-2</v>
      </c>
      <c r="D25" s="199">
        <v>1.5158356447139264E-3</v>
      </c>
      <c r="E25" s="199">
        <v>1.7348203221809169E-3</v>
      </c>
      <c r="F25" s="199">
        <v>3.4134404216602875E-2</v>
      </c>
      <c r="G25" s="199">
        <v>2.5931486283608573E-3</v>
      </c>
      <c r="H25" s="199">
        <v>5.5005500550055003E-4</v>
      </c>
      <c r="I25" s="199">
        <v>0</v>
      </c>
      <c r="J25" s="199">
        <v>0</v>
      </c>
      <c r="K25" s="199">
        <v>1.6252045372604489E-2</v>
      </c>
      <c r="L25" s="200">
        <v>9.9223468507333903E-3</v>
      </c>
      <c r="M25" s="201">
        <v>1.183066714675171E-3</v>
      </c>
      <c r="N25" s="199">
        <v>1.0160635873492302E-2</v>
      </c>
      <c r="O25" s="199">
        <v>2.0961642355483524E-2</v>
      </c>
      <c r="P25" s="199">
        <v>8.929900282780176E-4</v>
      </c>
      <c r="Q25" s="199">
        <v>0</v>
      </c>
      <c r="R25" s="199">
        <v>4.0941658137154556E-3</v>
      </c>
      <c r="S25" s="199">
        <v>3.7605294825511433E-4</v>
      </c>
      <c r="T25" s="199">
        <v>1.2126865671641791E-2</v>
      </c>
      <c r="U25" s="199">
        <v>1.4330753797649756E-3</v>
      </c>
      <c r="V25" s="199">
        <v>4.0241448692152921E-3</v>
      </c>
      <c r="W25" s="199">
        <v>9.5306171074577078E-4</v>
      </c>
      <c r="X25" s="199">
        <v>4.6645138141370645E-3</v>
      </c>
      <c r="Y25" s="199">
        <v>4.421518054532056E-4</v>
      </c>
      <c r="Z25" s="199">
        <v>1.7456758488148622E-2</v>
      </c>
      <c r="AA25" s="199">
        <v>0</v>
      </c>
      <c r="AB25" s="199">
        <v>0</v>
      </c>
      <c r="AC25" s="199">
        <v>8.1967213114754103E-3</v>
      </c>
      <c r="AD25" s="199">
        <v>3.6239178578618887E-3</v>
      </c>
      <c r="AE25" s="199">
        <v>0</v>
      </c>
      <c r="AF25" s="199">
        <v>0</v>
      </c>
      <c r="AG25" s="199">
        <v>0</v>
      </c>
      <c r="AH25" s="200">
        <v>1.1244799280332846E-3</v>
      </c>
      <c r="AI25" s="201">
        <v>5.4488489306633978E-4</v>
      </c>
      <c r="AJ25" s="199">
        <v>1.8500246669955599E-3</v>
      </c>
      <c r="AK25" s="199">
        <v>0</v>
      </c>
      <c r="AL25" s="199">
        <v>3.0599755201958386E-3</v>
      </c>
      <c r="AM25" s="199">
        <v>1.1650485436893205E-3</v>
      </c>
      <c r="AN25" s="199">
        <v>1.8120209469621467E-5</v>
      </c>
      <c r="AO25" s="199">
        <v>1.5538290788013318E-3</v>
      </c>
      <c r="AP25" s="199">
        <v>0</v>
      </c>
      <c r="AQ25" s="199">
        <v>0</v>
      </c>
      <c r="AR25" s="199">
        <v>0</v>
      </c>
      <c r="AS25" s="199">
        <v>0</v>
      </c>
      <c r="AT25" s="199">
        <v>3.9686834794530433E-4</v>
      </c>
      <c r="AU25" s="199">
        <v>7.2345440006733727E-3</v>
      </c>
      <c r="AV25" s="199">
        <v>1.4049153304360857E-3</v>
      </c>
      <c r="AW25" s="199">
        <v>9.7468736902638481E-6</v>
      </c>
      <c r="AX25" s="199">
        <v>1.1597844733853625E-3</v>
      </c>
      <c r="AY25" s="199">
        <v>3.9315903282877927E-4</v>
      </c>
      <c r="AZ25" s="199">
        <v>2.8199566160520606E-4</v>
      </c>
      <c r="BA25" s="199">
        <v>1.0268111808328579E-3</v>
      </c>
      <c r="BB25" s="199">
        <v>1.4824478178368121E-4</v>
      </c>
      <c r="BC25" s="199">
        <v>1.460112988182637E-3</v>
      </c>
      <c r="BD25" s="200">
        <v>1.374261664706582E-3</v>
      </c>
      <c r="BE25" s="201">
        <v>5.318285157518675E-3</v>
      </c>
      <c r="BF25" s="199">
        <v>2.0811069238989822E-3</v>
      </c>
      <c r="BG25" s="199">
        <v>1.1386358586980671E-3</v>
      </c>
      <c r="BH25" s="199">
        <v>7.2926162260711033E-4</v>
      </c>
      <c r="BI25" s="199">
        <v>2.8523301516002247E-3</v>
      </c>
      <c r="BJ25" s="199">
        <v>6.3343257110280607E-4</v>
      </c>
      <c r="BK25" s="199">
        <v>1.0192937750273024E-3</v>
      </c>
      <c r="BL25" s="199">
        <v>0.30247508839601417</v>
      </c>
      <c r="BM25" s="199">
        <v>7.6719207699818667E-4</v>
      </c>
      <c r="BN25" s="202">
        <v>4.3532367824776997E-3</v>
      </c>
    </row>
    <row r="26" spans="1:66" s="136" customFormat="1" ht="10.9" customHeight="1" x14ac:dyDescent="0.2">
      <c r="A26" s="174" t="s">
        <v>280</v>
      </c>
      <c r="B26" s="186" t="s">
        <v>16</v>
      </c>
      <c r="C26" s="187">
        <v>0</v>
      </c>
      <c r="D26" s="187">
        <v>1.612591111397794E-4</v>
      </c>
      <c r="E26" s="187">
        <v>0</v>
      </c>
      <c r="F26" s="187">
        <v>1.2549413314927527E-4</v>
      </c>
      <c r="G26" s="187">
        <v>0</v>
      </c>
      <c r="H26" s="187">
        <v>3.667033370003667E-4</v>
      </c>
      <c r="I26" s="187">
        <v>2.360160490913382E-4</v>
      </c>
      <c r="J26" s="187">
        <v>0</v>
      </c>
      <c r="K26" s="187">
        <v>6.5451923343594863E-3</v>
      </c>
      <c r="L26" s="188">
        <v>4.0264595916019554E-3</v>
      </c>
      <c r="M26" s="189">
        <v>3.2405740445450339E-3</v>
      </c>
      <c r="N26" s="187">
        <v>7.481518537046301E-3</v>
      </c>
      <c r="O26" s="187">
        <v>1.0804970286331713E-3</v>
      </c>
      <c r="P26" s="187">
        <v>0</v>
      </c>
      <c r="Q26" s="187">
        <v>0</v>
      </c>
      <c r="R26" s="187">
        <v>4.0941658137154556E-3</v>
      </c>
      <c r="S26" s="187">
        <v>6.0168471720818293E-4</v>
      </c>
      <c r="T26" s="187">
        <v>4.6641791044776115E-3</v>
      </c>
      <c r="U26" s="187">
        <v>1.4330753797649757E-4</v>
      </c>
      <c r="V26" s="187">
        <v>8.0482897384305842E-3</v>
      </c>
      <c r="W26" s="187">
        <v>4.8129616392661424E-2</v>
      </c>
      <c r="X26" s="187">
        <v>3.588087549336204E-4</v>
      </c>
      <c r="Y26" s="187">
        <v>0</v>
      </c>
      <c r="Z26" s="187">
        <v>3.2030749519538757E-3</v>
      </c>
      <c r="AA26" s="187">
        <v>0</v>
      </c>
      <c r="AB26" s="187">
        <v>0</v>
      </c>
      <c r="AC26" s="187">
        <v>0</v>
      </c>
      <c r="AD26" s="187">
        <v>3.0199315482182406E-4</v>
      </c>
      <c r="AE26" s="187">
        <v>0</v>
      </c>
      <c r="AF26" s="187">
        <v>0</v>
      </c>
      <c r="AG26" s="187">
        <v>0</v>
      </c>
      <c r="AH26" s="188">
        <v>1.1244799280332846E-3</v>
      </c>
      <c r="AI26" s="189">
        <v>1.3622122326658493E-3</v>
      </c>
      <c r="AJ26" s="187">
        <v>2.2508633448445978E-3</v>
      </c>
      <c r="AK26" s="187">
        <v>9.025270758122744E-4</v>
      </c>
      <c r="AL26" s="187">
        <v>1.8359853121175031E-3</v>
      </c>
      <c r="AM26" s="187">
        <v>2.3300970873786409E-3</v>
      </c>
      <c r="AN26" s="187">
        <v>5.0736586514940109E-4</v>
      </c>
      <c r="AO26" s="187">
        <v>5.9193488716241212E-4</v>
      </c>
      <c r="AP26" s="187">
        <v>4.179154377962722E-4</v>
      </c>
      <c r="AQ26" s="187">
        <v>2.8659864725438496E-4</v>
      </c>
      <c r="AR26" s="187">
        <v>2.6584234930448225E-3</v>
      </c>
      <c r="AS26" s="187">
        <v>3.0889621087314663E-3</v>
      </c>
      <c r="AT26" s="187">
        <v>2.4894469098387271E-3</v>
      </c>
      <c r="AU26" s="187">
        <v>5.8667564496443754E-3</v>
      </c>
      <c r="AV26" s="187">
        <v>1.6203356811029523E-2</v>
      </c>
      <c r="AW26" s="187">
        <v>4.8734368451319237E-5</v>
      </c>
      <c r="AX26" s="187">
        <v>1.7718929454498594E-3</v>
      </c>
      <c r="AY26" s="187">
        <v>6.8802830745036368E-3</v>
      </c>
      <c r="AZ26" s="187">
        <v>6.3774403470715831E-3</v>
      </c>
      <c r="BA26" s="187">
        <v>2.9777524244152882E-2</v>
      </c>
      <c r="BB26" s="187">
        <v>5.6748102466793165E-3</v>
      </c>
      <c r="BC26" s="187">
        <v>9.8523511912884474E-3</v>
      </c>
      <c r="BD26" s="188">
        <v>2.9467341464381514E-3</v>
      </c>
      <c r="BE26" s="189">
        <v>1.4209158817797987E-3</v>
      </c>
      <c r="BF26" s="187">
        <v>2.9866696664604307E-2</v>
      </c>
      <c r="BG26" s="187">
        <v>3.908853588091535E-3</v>
      </c>
      <c r="BH26" s="187">
        <v>5.4694621695533269E-4</v>
      </c>
      <c r="BI26" s="187">
        <v>4.7164514317798989E-4</v>
      </c>
      <c r="BJ26" s="187">
        <v>1.2605308164945841E-2</v>
      </c>
      <c r="BK26" s="187">
        <v>3.349108117946851E-3</v>
      </c>
      <c r="BL26" s="187">
        <v>0</v>
      </c>
      <c r="BM26" s="187">
        <v>6.9744734272562419E-5</v>
      </c>
      <c r="BN26" s="190">
        <v>4.0172041132676903E-3</v>
      </c>
    </row>
    <row r="27" spans="1:66" s="136" customFormat="1" ht="10.9" customHeight="1" x14ac:dyDescent="0.2">
      <c r="A27" s="174" t="s">
        <v>281</v>
      </c>
      <c r="B27" s="186" t="s">
        <v>17</v>
      </c>
      <c r="C27" s="187">
        <v>7.1553309355014055E-2</v>
      </c>
      <c r="D27" s="187">
        <v>5.8730568277107653E-2</v>
      </c>
      <c r="E27" s="187">
        <v>0</v>
      </c>
      <c r="F27" s="187">
        <v>2.5098826629855054E-4</v>
      </c>
      <c r="G27" s="187">
        <v>6.8240753377917299E-5</v>
      </c>
      <c r="H27" s="187">
        <v>0</v>
      </c>
      <c r="I27" s="187">
        <v>0</v>
      </c>
      <c r="J27" s="187">
        <v>0</v>
      </c>
      <c r="K27" s="187">
        <v>0</v>
      </c>
      <c r="L27" s="188">
        <v>0</v>
      </c>
      <c r="M27" s="189">
        <v>0</v>
      </c>
      <c r="N27" s="187">
        <v>0</v>
      </c>
      <c r="O27" s="187">
        <v>1.0804970286331713E-4</v>
      </c>
      <c r="P27" s="187">
        <v>0</v>
      </c>
      <c r="Q27" s="187">
        <v>0</v>
      </c>
      <c r="R27" s="187">
        <v>0</v>
      </c>
      <c r="S27" s="187">
        <v>0</v>
      </c>
      <c r="T27" s="187">
        <v>0</v>
      </c>
      <c r="U27" s="187">
        <v>0</v>
      </c>
      <c r="V27" s="187">
        <v>0</v>
      </c>
      <c r="W27" s="187">
        <v>0</v>
      </c>
      <c r="X27" s="187">
        <v>0.26480086114101187</v>
      </c>
      <c r="Y27" s="187">
        <v>1.4738393515106854E-3</v>
      </c>
      <c r="Z27" s="187">
        <v>1.2812299807815502E-3</v>
      </c>
      <c r="AA27" s="187">
        <v>0</v>
      </c>
      <c r="AB27" s="187">
        <v>0</v>
      </c>
      <c r="AC27" s="187">
        <v>0</v>
      </c>
      <c r="AD27" s="187">
        <v>0</v>
      </c>
      <c r="AE27" s="187">
        <v>0</v>
      </c>
      <c r="AF27" s="187">
        <v>0</v>
      </c>
      <c r="AG27" s="187">
        <v>0</v>
      </c>
      <c r="AH27" s="188">
        <v>0</v>
      </c>
      <c r="AI27" s="189">
        <v>0</v>
      </c>
      <c r="AJ27" s="187">
        <v>0</v>
      </c>
      <c r="AK27" s="187">
        <v>0</v>
      </c>
      <c r="AL27" s="187">
        <v>0</v>
      </c>
      <c r="AM27" s="187">
        <v>0</v>
      </c>
      <c r="AN27" s="187">
        <v>0</v>
      </c>
      <c r="AO27" s="187">
        <v>0</v>
      </c>
      <c r="AP27" s="187">
        <v>3.1045146807723078E-4</v>
      </c>
      <c r="AQ27" s="187">
        <v>1.7195918835263098E-4</v>
      </c>
      <c r="AR27" s="187">
        <v>6.1823802163833073E-5</v>
      </c>
      <c r="AS27" s="187">
        <v>0</v>
      </c>
      <c r="AT27" s="187">
        <v>0</v>
      </c>
      <c r="AU27" s="187">
        <v>0</v>
      </c>
      <c r="AV27" s="187">
        <v>0</v>
      </c>
      <c r="AW27" s="187">
        <v>0</v>
      </c>
      <c r="AX27" s="187">
        <v>0</v>
      </c>
      <c r="AY27" s="187">
        <v>0</v>
      </c>
      <c r="AZ27" s="187">
        <v>0</v>
      </c>
      <c r="BA27" s="187">
        <v>0</v>
      </c>
      <c r="BB27" s="187">
        <v>0</v>
      </c>
      <c r="BC27" s="187">
        <v>0</v>
      </c>
      <c r="BD27" s="188">
        <v>0</v>
      </c>
      <c r="BE27" s="189">
        <v>0</v>
      </c>
      <c r="BF27" s="187">
        <v>0</v>
      </c>
      <c r="BG27" s="187">
        <v>0</v>
      </c>
      <c r="BH27" s="187">
        <v>0</v>
      </c>
      <c r="BI27" s="187">
        <v>0</v>
      </c>
      <c r="BJ27" s="187">
        <v>1.9002977133084184E-4</v>
      </c>
      <c r="BK27" s="187">
        <v>2.1842009464870769E-4</v>
      </c>
      <c r="BL27" s="187">
        <v>0</v>
      </c>
      <c r="BM27" s="187">
        <v>2.0923420281768727E-4</v>
      </c>
      <c r="BN27" s="190">
        <v>4.1823727133878646E-3</v>
      </c>
    </row>
    <row r="28" spans="1:66" s="136" customFormat="1" ht="10.9" customHeight="1" x14ac:dyDescent="0.2">
      <c r="A28" s="174" t="s">
        <v>282</v>
      </c>
      <c r="B28" s="186" t="s">
        <v>285</v>
      </c>
      <c r="C28" s="187">
        <v>1.5381590664646629E-3</v>
      </c>
      <c r="D28" s="187">
        <v>4.0637296007224408E-3</v>
      </c>
      <c r="E28" s="187">
        <v>9.1843428821342663E-4</v>
      </c>
      <c r="F28" s="187">
        <v>9.4120599861956451E-4</v>
      </c>
      <c r="G28" s="187">
        <v>1.364815067558346E-4</v>
      </c>
      <c r="H28" s="187">
        <v>5.5005500550055003E-4</v>
      </c>
      <c r="I28" s="187">
        <v>2.360160490913382E-4</v>
      </c>
      <c r="J28" s="187">
        <v>0</v>
      </c>
      <c r="K28" s="187">
        <v>6.448123803977036E-3</v>
      </c>
      <c r="L28" s="188">
        <v>4.4578659764164513E-3</v>
      </c>
      <c r="M28" s="189">
        <v>0</v>
      </c>
      <c r="N28" s="187">
        <v>6.781168361958757E-3</v>
      </c>
      <c r="O28" s="187">
        <v>6.050783360345759E-3</v>
      </c>
      <c r="P28" s="187">
        <v>1.6371483851763656E-3</v>
      </c>
      <c r="Q28" s="187">
        <v>3.2967032967032968E-2</v>
      </c>
      <c r="R28" s="187">
        <v>1.0235414534288639E-3</v>
      </c>
      <c r="S28" s="187">
        <v>9.025270758122744E-4</v>
      </c>
      <c r="T28" s="187">
        <v>5.597014925373134E-3</v>
      </c>
      <c r="U28" s="187">
        <v>3.4250501576382916E-2</v>
      </c>
      <c r="V28" s="187">
        <v>6.0362173038229373E-3</v>
      </c>
      <c r="W28" s="187">
        <v>2.1443888491779841E-3</v>
      </c>
      <c r="X28" s="187">
        <v>0.1338356655902404</v>
      </c>
      <c r="Y28" s="187">
        <v>0.29123065585851143</v>
      </c>
      <c r="Z28" s="187">
        <v>0.10361947469570788</v>
      </c>
      <c r="AA28" s="187">
        <v>6.8027210884353737E-4</v>
      </c>
      <c r="AB28" s="187">
        <v>0</v>
      </c>
      <c r="AC28" s="187">
        <v>1.6393442622950821E-2</v>
      </c>
      <c r="AD28" s="187">
        <v>3.1205959331588482E-3</v>
      </c>
      <c r="AE28" s="187">
        <v>0</v>
      </c>
      <c r="AF28" s="187">
        <v>1.2953367875647669E-3</v>
      </c>
      <c r="AG28" s="187">
        <v>0</v>
      </c>
      <c r="AH28" s="188">
        <v>3.7107837625098392E-3</v>
      </c>
      <c r="AI28" s="189">
        <v>1.2259910093992644E-3</v>
      </c>
      <c r="AJ28" s="187">
        <v>5.981746423285644E-3</v>
      </c>
      <c r="AK28" s="187">
        <v>2.707581227436823E-3</v>
      </c>
      <c r="AL28" s="187">
        <v>0.12362301101591187</v>
      </c>
      <c r="AM28" s="187">
        <v>3.8834951456310682E-4</v>
      </c>
      <c r="AN28" s="187">
        <v>1.9932230416583617E-4</v>
      </c>
      <c r="AO28" s="187">
        <v>5.1794302626711065E-4</v>
      </c>
      <c r="AP28" s="187">
        <v>6.4478381831424851E-4</v>
      </c>
      <c r="AQ28" s="187">
        <v>1.0890748595666628E-3</v>
      </c>
      <c r="AR28" s="187">
        <v>0</v>
      </c>
      <c r="AS28" s="187">
        <v>2.0593080724876442E-4</v>
      </c>
      <c r="AT28" s="187">
        <v>1.0823682216690118E-2</v>
      </c>
      <c r="AU28" s="187">
        <v>0</v>
      </c>
      <c r="AV28" s="187">
        <v>0</v>
      </c>
      <c r="AW28" s="187">
        <v>0</v>
      </c>
      <c r="AX28" s="187">
        <v>1.0470276495840078E-4</v>
      </c>
      <c r="AY28" s="187">
        <v>0</v>
      </c>
      <c r="AZ28" s="187">
        <v>0</v>
      </c>
      <c r="BA28" s="187">
        <v>2.2818026240730178E-4</v>
      </c>
      <c r="BB28" s="187">
        <v>8.8946869070208727E-5</v>
      </c>
      <c r="BC28" s="187">
        <v>1.0097977675281788E-3</v>
      </c>
      <c r="BD28" s="188">
        <v>1.0306962485299364E-3</v>
      </c>
      <c r="BE28" s="189">
        <v>4.0597596622279962E-4</v>
      </c>
      <c r="BF28" s="187">
        <v>0</v>
      </c>
      <c r="BG28" s="187">
        <v>2.0828704732281714E-4</v>
      </c>
      <c r="BH28" s="187">
        <v>6.0771801883925856E-5</v>
      </c>
      <c r="BI28" s="187">
        <v>1.7967434025828186E-4</v>
      </c>
      <c r="BJ28" s="187">
        <v>6.3343257110280609E-5</v>
      </c>
      <c r="BK28" s="187">
        <v>1.5653440116490717E-3</v>
      </c>
      <c r="BL28" s="187">
        <v>0</v>
      </c>
      <c r="BM28" s="187">
        <v>5.4400892732598691E-3</v>
      </c>
      <c r="BN28" s="190">
        <v>2.9194024693654963E-3</v>
      </c>
    </row>
    <row r="29" spans="1:66" s="136" customFormat="1" ht="10.9" customHeight="1" x14ac:dyDescent="0.2">
      <c r="A29" s="174" t="s">
        <v>283</v>
      </c>
      <c r="B29" s="186" t="s">
        <v>288</v>
      </c>
      <c r="C29" s="187">
        <v>4.5531821388506595E-2</v>
      </c>
      <c r="D29" s="187">
        <v>8.3854737792685291E-3</v>
      </c>
      <c r="E29" s="187">
        <v>9.5560900940301775E-3</v>
      </c>
      <c r="F29" s="187">
        <v>3.0683315554997804E-2</v>
      </c>
      <c r="G29" s="187">
        <v>6.8240753377917288E-4</v>
      </c>
      <c r="H29" s="187">
        <v>4.9504950495049506E-3</v>
      </c>
      <c r="I29" s="187">
        <v>1.8881283927307056E-2</v>
      </c>
      <c r="J29" s="187">
        <v>0</v>
      </c>
      <c r="K29" s="187">
        <v>1.4837618215603073E-3</v>
      </c>
      <c r="L29" s="188">
        <v>1.4380212827149841E-4</v>
      </c>
      <c r="M29" s="189">
        <v>0</v>
      </c>
      <c r="N29" s="187">
        <v>3.0348507587126899E-3</v>
      </c>
      <c r="O29" s="187">
        <v>2.2690437601296598E-3</v>
      </c>
      <c r="P29" s="187">
        <v>1.1906533710373567E-3</v>
      </c>
      <c r="Q29" s="187">
        <v>0.16483516483516483</v>
      </c>
      <c r="R29" s="187">
        <v>4.1965199590583417E-2</v>
      </c>
      <c r="S29" s="187">
        <v>3.5048134777376658E-2</v>
      </c>
      <c r="T29" s="187">
        <v>2.7985074626865673E-2</v>
      </c>
      <c r="U29" s="187">
        <v>7.3086844368013756E-3</v>
      </c>
      <c r="V29" s="187">
        <v>1.8108651911468814E-2</v>
      </c>
      <c r="W29" s="187">
        <v>3.7645937574457944E-2</v>
      </c>
      <c r="X29" s="187">
        <v>3.9468963042698238E-3</v>
      </c>
      <c r="Y29" s="187">
        <v>6.6322770817980837E-3</v>
      </c>
      <c r="Z29" s="187">
        <v>0.10858424087123639</v>
      </c>
      <c r="AA29" s="187">
        <v>1.3605442176870747E-3</v>
      </c>
      <c r="AB29" s="187">
        <v>0</v>
      </c>
      <c r="AC29" s="187">
        <v>0</v>
      </c>
      <c r="AD29" s="187">
        <v>6.8451781759613448E-3</v>
      </c>
      <c r="AE29" s="187">
        <v>0</v>
      </c>
      <c r="AF29" s="187">
        <v>1.2953367875647669E-3</v>
      </c>
      <c r="AG29" s="187">
        <v>0</v>
      </c>
      <c r="AH29" s="188">
        <v>8.2087034746429772E-3</v>
      </c>
      <c r="AI29" s="189">
        <v>3.9504154747309634E-3</v>
      </c>
      <c r="AJ29" s="187">
        <v>4.2858904785397136E-3</v>
      </c>
      <c r="AK29" s="187">
        <v>1.1732851985559567E-2</v>
      </c>
      <c r="AL29" s="187">
        <v>1.6523867809057527E-2</v>
      </c>
      <c r="AM29" s="187">
        <v>0</v>
      </c>
      <c r="AN29" s="187">
        <v>5.399822421947198E-3</v>
      </c>
      <c r="AO29" s="187">
        <v>9.1749907510173881E-3</v>
      </c>
      <c r="AP29" s="187">
        <v>2.6507779197363552E-3</v>
      </c>
      <c r="AQ29" s="187">
        <v>1.3756735068210478E-3</v>
      </c>
      <c r="AR29" s="187">
        <v>1.2364760432766615E-4</v>
      </c>
      <c r="AS29" s="187">
        <v>4.7364085667215812E-3</v>
      </c>
      <c r="AT29" s="187">
        <v>5.1232095825666556E-3</v>
      </c>
      <c r="AU29" s="187">
        <v>1.6834308320356888E-5</v>
      </c>
      <c r="AV29" s="187">
        <v>1.8732204405814475E-5</v>
      </c>
      <c r="AW29" s="187">
        <v>3.8987494761055392E-5</v>
      </c>
      <c r="AX29" s="187">
        <v>3.1410829487520234E-4</v>
      </c>
      <c r="AY29" s="187">
        <v>7.8631806565755853E-4</v>
      </c>
      <c r="AZ29" s="187">
        <v>1.3015184381778741E-4</v>
      </c>
      <c r="BA29" s="187">
        <v>4.5636052481460351E-3</v>
      </c>
      <c r="BB29" s="187">
        <v>6.9971537001897537E-4</v>
      </c>
      <c r="BC29" s="187">
        <v>9.4156818864113976E-4</v>
      </c>
      <c r="BD29" s="188">
        <v>0.15303857182499306</v>
      </c>
      <c r="BE29" s="189">
        <v>6.901591425787593E-3</v>
      </c>
      <c r="BF29" s="187">
        <v>2.5873221216041399E-3</v>
      </c>
      <c r="BG29" s="187">
        <v>5.0266607420573206E-3</v>
      </c>
      <c r="BH29" s="187">
        <v>3.2816773017319964E-3</v>
      </c>
      <c r="BI29" s="187">
        <v>2.2908478382930937E-3</v>
      </c>
      <c r="BJ29" s="187">
        <v>2.5970735415215052E-3</v>
      </c>
      <c r="BK29" s="187">
        <v>1.6891153986166727E-2</v>
      </c>
      <c r="BL29" s="187">
        <v>1.6072002571520413E-2</v>
      </c>
      <c r="BM29" s="187">
        <v>7.2534523643464919E-3</v>
      </c>
      <c r="BN29" s="190">
        <v>1.6339825851543803E-2</v>
      </c>
    </row>
    <row r="30" spans="1:66" s="136" customFormat="1" ht="10.9" customHeight="1" x14ac:dyDescent="0.2">
      <c r="A30" s="174" t="s">
        <v>284</v>
      </c>
      <c r="B30" s="186" t="s">
        <v>390</v>
      </c>
      <c r="C30" s="187">
        <v>3.5597395538182197E-2</v>
      </c>
      <c r="D30" s="187">
        <v>2.5865961426820617E-2</v>
      </c>
      <c r="E30" s="187">
        <v>9.0385596617829286E-3</v>
      </c>
      <c r="F30" s="187">
        <v>1.6816213842002888E-2</v>
      </c>
      <c r="G30" s="187">
        <v>3.2277876347754877E-2</v>
      </c>
      <c r="H30" s="187">
        <v>0.12339567290062339</v>
      </c>
      <c r="I30" s="187">
        <v>0.13028085909841869</v>
      </c>
      <c r="J30" s="187">
        <v>0</v>
      </c>
      <c r="K30" s="187">
        <v>6.6699947305654938E-3</v>
      </c>
      <c r="L30" s="188">
        <v>8.1967213114754103E-3</v>
      </c>
      <c r="M30" s="189">
        <v>3.5492001440255131E-3</v>
      </c>
      <c r="N30" s="187">
        <v>1.4740703685175922E-2</v>
      </c>
      <c r="O30" s="187">
        <v>6.1588330632090758E-3</v>
      </c>
      <c r="P30" s="187">
        <v>2.0241107307635064E-2</v>
      </c>
      <c r="Q30" s="187">
        <v>2.197802197802198E-2</v>
      </c>
      <c r="R30" s="187">
        <v>4.0941658137154556E-3</v>
      </c>
      <c r="S30" s="187">
        <v>1.1883273164861612E-2</v>
      </c>
      <c r="T30" s="187">
        <v>7.462686567164179E-3</v>
      </c>
      <c r="U30" s="187">
        <v>1.6623674405273719E-2</v>
      </c>
      <c r="V30" s="187">
        <v>9.0543259557344068E-3</v>
      </c>
      <c r="W30" s="187">
        <v>5.4801048367881817E-3</v>
      </c>
      <c r="X30" s="187">
        <v>2.942231790455687E-2</v>
      </c>
      <c r="Y30" s="187">
        <v>0.268828297715549</v>
      </c>
      <c r="Z30" s="187">
        <v>8.0076873798846891E-3</v>
      </c>
      <c r="AA30" s="187">
        <v>6.3265306122448975E-2</v>
      </c>
      <c r="AB30" s="187">
        <v>0</v>
      </c>
      <c r="AC30" s="187">
        <v>8.1967213114754103E-3</v>
      </c>
      <c r="AD30" s="187">
        <v>3.7749144352728005E-2</v>
      </c>
      <c r="AE30" s="187">
        <v>0</v>
      </c>
      <c r="AF30" s="187">
        <v>1.0362694300518135E-2</v>
      </c>
      <c r="AG30" s="187">
        <v>1.0101010101010102E-2</v>
      </c>
      <c r="AH30" s="188">
        <v>7.084223546609693E-3</v>
      </c>
      <c r="AI30" s="189">
        <v>3.5417518049312082E-3</v>
      </c>
      <c r="AJ30" s="187">
        <v>2.4050320670942278E-3</v>
      </c>
      <c r="AK30" s="187">
        <v>2.707581227436823E-3</v>
      </c>
      <c r="AL30" s="187">
        <v>7.3439412484700125E-3</v>
      </c>
      <c r="AM30" s="187">
        <v>1.7475728155339806E-2</v>
      </c>
      <c r="AN30" s="187">
        <v>8.0272527950423101E-3</v>
      </c>
      <c r="AO30" s="187">
        <v>1.1394746577876433E-2</v>
      </c>
      <c r="AP30" s="187">
        <v>5.1463301054340944E-2</v>
      </c>
      <c r="AQ30" s="187">
        <v>1.4043333715464863E-2</v>
      </c>
      <c r="AR30" s="187">
        <v>0.10806800618238022</v>
      </c>
      <c r="AS30" s="187">
        <v>0.20098846787479407</v>
      </c>
      <c r="AT30" s="187">
        <v>2.9620810333008622E-2</v>
      </c>
      <c r="AU30" s="187">
        <v>1.7284626067926433E-2</v>
      </c>
      <c r="AV30" s="187">
        <v>3.7089764723512663E-3</v>
      </c>
      <c r="AW30" s="187">
        <v>2.4659590436367537E-3</v>
      </c>
      <c r="AX30" s="187">
        <v>8.0733885841769965E-2</v>
      </c>
      <c r="AY30" s="187">
        <v>9.2392372714763128E-3</v>
      </c>
      <c r="AZ30" s="187">
        <v>3.5357917570498915E-3</v>
      </c>
      <c r="BA30" s="187">
        <v>5.4763262977752421E-3</v>
      </c>
      <c r="BB30" s="187">
        <v>1.885673624288425E-2</v>
      </c>
      <c r="BC30" s="187">
        <v>1.1380693758358124E-2</v>
      </c>
      <c r="BD30" s="188">
        <v>5.6159731490413207E-3</v>
      </c>
      <c r="BE30" s="189">
        <v>8.0383241312114318E-3</v>
      </c>
      <c r="BF30" s="187">
        <v>1.2767872208785646E-2</v>
      </c>
      <c r="BG30" s="187">
        <v>6.9567873805820926E-3</v>
      </c>
      <c r="BH30" s="187">
        <v>1.4099058037070799E-2</v>
      </c>
      <c r="BI30" s="187">
        <v>6.6479505895564285E-3</v>
      </c>
      <c r="BJ30" s="187">
        <v>2.9517957813390765E-2</v>
      </c>
      <c r="BK30" s="187">
        <v>2.038587550054605E-2</v>
      </c>
      <c r="BL30" s="187">
        <v>0</v>
      </c>
      <c r="BM30" s="187">
        <v>3.7941135444273959E-2</v>
      </c>
      <c r="BN30" s="190">
        <v>2.0939866289373488E-2</v>
      </c>
    </row>
    <row r="31" spans="1:66" s="136" customFormat="1" ht="10.9" customHeight="1" x14ac:dyDescent="0.2">
      <c r="A31" s="191" t="s">
        <v>286</v>
      </c>
      <c r="B31" s="192" t="s">
        <v>18</v>
      </c>
      <c r="C31" s="193">
        <v>2.174239883423734E-3</v>
      </c>
      <c r="D31" s="193">
        <v>1.4835838224859705E-3</v>
      </c>
      <c r="E31" s="193">
        <v>4.4463882207157956E-4</v>
      </c>
      <c r="F31" s="193">
        <v>3.9530651942021712E-3</v>
      </c>
      <c r="G31" s="193">
        <v>1.3648150675583458E-3</v>
      </c>
      <c r="H31" s="193">
        <v>1.6501650165016502E-3</v>
      </c>
      <c r="I31" s="193">
        <v>1.2508850601840924E-2</v>
      </c>
      <c r="J31" s="193">
        <v>0</v>
      </c>
      <c r="K31" s="193">
        <v>2.6347172532379287E-4</v>
      </c>
      <c r="L31" s="194">
        <v>2.8760425654299681E-4</v>
      </c>
      <c r="M31" s="195">
        <v>5.143768324674657E-5</v>
      </c>
      <c r="N31" s="193">
        <v>2.3345005836251459E-4</v>
      </c>
      <c r="O31" s="193">
        <v>2.1609940572663426E-4</v>
      </c>
      <c r="P31" s="193">
        <v>0</v>
      </c>
      <c r="Q31" s="193">
        <v>0</v>
      </c>
      <c r="R31" s="193">
        <v>4.0941658137154556E-3</v>
      </c>
      <c r="S31" s="193">
        <v>3.7605294825511433E-4</v>
      </c>
      <c r="T31" s="193">
        <v>9.3283582089552237E-4</v>
      </c>
      <c r="U31" s="193">
        <v>0</v>
      </c>
      <c r="V31" s="193">
        <v>1.006036217303823E-3</v>
      </c>
      <c r="W31" s="193">
        <v>2.3826542768644269E-4</v>
      </c>
      <c r="X31" s="193">
        <v>7.176175098672408E-4</v>
      </c>
      <c r="Y31" s="193">
        <v>1.4738393515106854E-4</v>
      </c>
      <c r="Z31" s="193">
        <v>6.406149903907751E-4</v>
      </c>
      <c r="AA31" s="193">
        <v>0</v>
      </c>
      <c r="AB31" s="193">
        <v>0</v>
      </c>
      <c r="AC31" s="193">
        <v>0</v>
      </c>
      <c r="AD31" s="193">
        <v>2.1139520837527683E-3</v>
      </c>
      <c r="AE31" s="193">
        <v>0</v>
      </c>
      <c r="AF31" s="193">
        <v>1.2953367875647669E-3</v>
      </c>
      <c r="AG31" s="193">
        <v>0</v>
      </c>
      <c r="AH31" s="194">
        <v>1.9116158776565839E-3</v>
      </c>
      <c r="AI31" s="195">
        <v>1.3349679880125323E-2</v>
      </c>
      <c r="AJ31" s="193">
        <v>3.761716822890972E-3</v>
      </c>
      <c r="AK31" s="193">
        <v>1.1732851985559567E-2</v>
      </c>
      <c r="AL31" s="193">
        <v>1.8359853121175031E-3</v>
      </c>
      <c r="AM31" s="193">
        <v>3.1067961165048546E-3</v>
      </c>
      <c r="AN31" s="193">
        <v>2.7180314204432204E-4</v>
      </c>
      <c r="AO31" s="193">
        <v>2.9596744358120606E-4</v>
      </c>
      <c r="AP31" s="193">
        <v>1.9582323371025324E-3</v>
      </c>
      <c r="AQ31" s="193">
        <v>2.2354694485842027E-3</v>
      </c>
      <c r="AR31" s="193">
        <v>0</v>
      </c>
      <c r="AS31" s="193">
        <v>0</v>
      </c>
      <c r="AT31" s="193">
        <v>4.6902622938990515E-3</v>
      </c>
      <c r="AU31" s="193">
        <v>3.6193762888767306E-4</v>
      </c>
      <c r="AV31" s="193">
        <v>1.8732204405814475E-5</v>
      </c>
      <c r="AW31" s="193">
        <v>0</v>
      </c>
      <c r="AX31" s="193">
        <v>1.0389735907410541E-3</v>
      </c>
      <c r="AY31" s="193">
        <v>3.9315903282877927E-4</v>
      </c>
      <c r="AZ31" s="193">
        <v>1.9522776572668114E-4</v>
      </c>
      <c r="BA31" s="193">
        <v>1.1409013120365089E-4</v>
      </c>
      <c r="BB31" s="193">
        <v>1.3935009487666035E-3</v>
      </c>
      <c r="BC31" s="193">
        <v>2.3198056821593298E-4</v>
      </c>
      <c r="BD31" s="194">
        <v>1.0439103029982689E-3</v>
      </c>
      <c r="BE31" s="195">
        <v>1.2179278986683988E-3</v>
      </c>
      <c r="BF31" s="193">
        <v>6.4683053040103496E-3</v>
      </c>
      <c r="BG31" s="193">
        <v>1.1691846256387469E-2</v>
      </c>
      <c r="BH31" s="193">
        <v>1.2154360376785171E-3</v>
      </c>
      <c r="BI31" s="193">
        <v>1.1229646266142616E-4</v>
      </c>
      <c r="BJ31" s="193">
        <v>1.5202381706467347E-3</v>
      </c>
      <c r="BK31" s="193">
        <v>8.0087368037859484E-4</v>
      </c>
      <c r="BL31" s="193">
        <v>9.9646415943426547E-3</v>
      </c>
      <c r="BM31" s="193">
        <v>7.6719207699818667E-4</v>
      </c>
      <c r="BN31" s="196">
        <v>1.7651207581808293E-3</v>
      </c>
    </row>
    <row r="32" spans="1:66" s="136" customFormat="1" ht="10.9" customHeight="1" x14ac:dyDescent="0.2">
      <c r="A32" s="174" t="s">
        <v>287</v>
      </c>
      <c r="B32" s="186" t="s">
        <v>391</v>
      </c>
      <c r="C32" s="187">
        <v>8.0955740340245407E-5</v>
      </c>
      <c r="D32" s="187">
        <v>1.2900728891182352E-4</v>
      </c>
      <c r="E32" s="187">
        <v>7.2891610175668785E-6</v>
      </c>
      <c r="F32" s="187">
        <v>0</v>
      </c>
      <c r="G32" s="187">
        <v>6.8240753377917299E-5</v>
      </c>
      <c r="H32" s="187">
        <v>5.5005500550055003E-4</v>
      </c>
      <c r="I32" s="187">
        <v>3.3042246872787349E-3</v>
      </c>
      <c r="J32" s="187">
        <v>0</v>
      </c>
      <c r="K32" s="187">
        <v>1.3866932911778572E-5</v>
      </c>
      <c r="L32" s="188">
        <v>0</v>
      </c>
      <c r="M32" s="189">
        <v>0</v>
      </c>
      <c r="N32" s="187">
        <v>3.3350008337502086E-5</v>
      </c>
      <c r="O32" s="187">
        <v>0</v>
      </c>
      <c r="P32" s="187">
        <v>0</v>
      </c>
      <c r="Q32" s="187">
        <v>0</v>
      </c>
      <c r="R32" s="187">
        <v>1.0235414534288639E-3</v>
      </c>
      <c r="S32" s="187">
        <v>3.7605294825511433E-4</v>
      </c>
      <c r="T32" s="187">
        <v>9.3283582089552237E-4</v>
      </c>
      <c r="U32" s="187">
        <v>0</v>
      </c>
      <c r="V32" s="187">
        <v>0</v>
      </c>
      <c r="W32" s="187">
        <v>2.3826542768644269E-4</v>
      </c>
      <c r="X32" s="187">
        <v>0</v>
      </c>
      <c r="Y32" s="187">
        <v>0</v>
      </c>
      <c r="Z32" s="187">
        <v>3.2030749519538755E-4</v>
      </c>
      <c r="AA32" s="187">
        <v>0</v>
      </c>
      <c r="AB32" s="187">
        <v>0</v>
      </c>
      <c r="AC32" s="187">
        <v>8.1967213114754092E-2</v>
      </c>
      <c r="AD32" s="187">
        <v>2.0132876988121604E-4</v>
      </c>
      <c r="AE32" s="187">
        <v>0</v>
      </c>
      <c r="AF32" s="187">
        <v>0</v>
      </c>
      <c r="AG32" s="187">
        <v>0</v>
      </c>
      <c r="AH32" s="188">
        <v>2.2489598560665691E-4</v>
      </c>
      <c r="AI32" s="189">
        <v>1.3622122326658494E-4</v>
      </c>
      <c r="AJ32" s="187">
        <v>1.2333497779970401E-4</v>
      </c>
      <c r="AK32" s="187">
        <v>0</v>
      </c>
      <c r="AL32" s="187">
        <v>6.1199510403916763E-4</v>
      </c>
      <c r="AM32" s="187">
        <v>0</v>
      </c>
      <c r="AN32" s="187">
        <v>0</v>
      </c>
      <c r="AO32" s="187">
        <v>0</v>
      </c>
      <c r="AP32" s="187">
        <v>1.1940441079893492E-5</v>
      </c>
      <c r="AQ32" s="187">
        <v>0</v>
      </c>
      <c r="AR32" s="187">
        <v>6.1823802163833073E-5</v>
      </c>
      <c r="AS32" s="187">
        <v>2.883031301482702E-3</v>
      </c>
      <c r="AT32" s="187">
        <v>1.0823682216690118E-4</v>
      </c>
      <c r="AU32" s="187">
        <v>7.1545810361516775E-5</v>
      </c>
      <c r="AV32" s="187">
        <v>1.3112543084070133E-4</v>
      </c>
      <c r="AW32" s="187">
        <v>0</v>
      </c>
      <c r="AX32" s="187">
        <v>3.221623537181563E-5</v>
      </c>
      <c r="AY32" s="187">
        <v>5.8973854924316887E-4</v>
      </c>
      <c r="AZ32" s="187">
        <v>1.9956616052060738E-3</v>
      </c>
      <c r="BA32" s="187">
        <v>1.1409013120365089E-4</v>
      </c>
      <c r="BB32" s="187">
        <v>1.2452561669829221E-4</v>
      </c>
      <c r="BC32" s="187">
        <v>2.8656423132556428E-4</v>
      </c>
      <c r="BD32" s="188">
        <v>3.3035136170831295E-5</v>
      </c>
      <c r="BE32" s="189">
        <v>4.0597596622279959E-5</v>
      </c>
      <c r="BF32" s="187">
        <v>1.687383992350526E-3</v>
      </c>
      <c r="BG32" s="187">
        <v>1.1802932681626305E-4</v>
      </c>
      <c r="BH32" s="187">
        <v>3.6463081130355516E-4</v>
      </c>
      <c r="BI32" s="187">
        <v>2.2459292532285233E-5</v>
      </c>
      <c r="BJ32" s="187">
        <v>2.5337302844112244E-4</v>
      </c>
      <c r="BK32" s="187">
        <v>7.2806698216235891E-4</v>
      </c>
      <c r="BL32" s="187">
        <v>0</v>
      </c>
      <c r="BM32" s="187">
        <v>1.2554052169061235E-3</v>
      </c>
      <c r="BN32" s="190">
        <v>1.665924673625897E-4</v>
      </c>
    </row>
    <row r="33" spans="1:66" s="136" customFormat="1" ht="10.9" customHeight="1" x14ac:dyDescent="0.2">
      <c r="A33" s="174" t="s">
        <v>289</v>
      </c>
      <c r="B33" s="186" t="s">
        <v>294</v>
      </c>
      <c r="C33" s="187">
        <v>1.5034637491759862E-3</v>
      </c>
      <c r="D33" s="187">
        <v>1.4287557246984455E-2</v>
      </c>
      <c r="E33" s="187">
        <v>1.0350608644944966E-3</v>
      </c>
      <c r="F33" s="187">
        <v>4.2040534605007219E-3</v>
      </c>
      <c r="G33" s="187">
        <v>4.7768527364542104E-4</v>
      </c>
      <c r="H33" s="187">
        <v>0</v>
      </c>
      <c r="I33" s="187">
        <v>0</v>
      </c>
      <c r="J33" s="187">
        <v>0</v>
      </c>
      <c r="K33" s="187">
        <v>5.9627811520647858E-4</v>
      </c>
      <c r="L33" s="188">
        <v>8.6281276962899055E-4</v>
      </c>
      <c r="M33" s="189">
        <v>0</v>
      </c>
      <c r="N33" s="187">
        <v>7.7816686120838201E-4</v>
      </c>
      <c r="O33" s="187">
        <v>9.6164235548352236E-3</v>
      </c>
      <c r="P33" s="187">
        <v>1.9348117279357048E-3</v>
      </c>
      <c r="Q33" s="187">
        <v>0</v>
      </c>
      <c r="R33" s="187">
        <v>1.0235414534288639E-3</v>
      </c>
      <c r="S33" s="187">
        <v>7.5210589651022867E-5</v>
      </c>
      <c r="T33" s="187">
        <v>2.8917910447761194E-2</v>
      </c>
      <c r="U33" s="187">
        <v>1.2897678417884782E-3</v>
      </c>
      <c r="V33" s="187">
        <v>0</v>
      </c>
      <c r="W33" s="187">
        <v>0</v>
      </c>
      <c r="X33" s="187">
        <v>1.794043774668102E-3</v>
      </c>
      <c r="Y33" s="187">
        <v>2.6529108327192335E-3</v>
      </c>
      <c r="Z33" s="187">
        <v>7.5272261370916077E-3</v>
      </c>
      <c r="AA33" s="187">
        <v>0</v>
      </c>
      <c r="AB33" s="187">
        <v>0</v>
      </c>
      <c r="AC33" s="187">
        <v>0</v>
      </c>
      <c r="AD33" s="187">
        <v>9.1403261526072074E-2</v>
      </c>
      <c r="AE33" s="187">
        <v>0</v>
      </c>
      <c r="AF33" s="187">
        <v>2.5906735751295338E-3</v>
      </c>
      <c r="AG33" s="187">
        <v>2.0202020202020204E-2</v>
      </c>
      <c r="AH33" s="188">
        <v>4.3854717193298103E-3</v>
      </c>
      <c r="AI33" s="189">
        <v>6.4023974935294922E-3</v>
      </c>
      <c r="AJ33" s="187">
        <v>2.4235323137641835E-2</v>
      </c>
      <c r="AK33" s="187">
        <v>3.6101083032490976E-3</v>
      </c>
      <c r="AL33" s="187">
        <v>9.7919216646266821E-3</v>
      </c>
      <c r="AM33" s="187">
        <v>0</v>
      </c>
      <c r="AN33" s="187">
        <v>4.6605178755866415E-2</v>
      </c>
      <c r="AO33" s="187">
        <v>5.9785423603403623E-2</v>
      </c>
      <c r="AP33" s="187">
        <v>5.5558872344744416E-2</v>
      </c>
      <c r="AQ33" s="187">
        <v>3.9034735756047233E-2</v>
      </c>
      <c r="AR33" s="187">
        <v>6.1823802163833073E-5</v>
      </c>
      <c r="AS33" s="187">
        <v>0</v>
      </c>
      <c r="AT33" s="187">
        <v>2.850236317061731E-3</v>
      </c>
      <c r="AU33" s="187">
        <v>2.1463743108455032E-4</v>
      </c>
      <c r="AV33" s="187">
        <v>1.8732204405814475E-5</v>
      </c>
      <c r="AW33" s="187">
        <v>1.1696248428316618E-4</v>
      </c>
      <c r="AX33" s="187">
        <v>4.8324353057723438E-5</v>
      </c>
      <c r="AY33" s="187">
        <v>0</v>
      </c>
      <c r="AZ33" s="187">
        <v>0</v>
      </c>
      <c r="BA33" s="187">
        <v>0</v>
      </c>
      <c r="BB33" s="187">
        <v>1.3045540796963946E-4</v>
      </c>
      <c r="BC33" s="187">
        <v>2.8929341448104581E-3</v>
      </c>
      <c r="BD33" s="188">
        <v>6.2106056001162832E-4</v>
      </c>
      <c r="BE33" s="189">
        <v>8.1195193244559924E-4</v>
      </c>
      <c r="BF33" s="187">
        <v>3.9372293154845604E-4</v>
      </c>
      <c r="BG33" s="187">
        <v>1.6176960675405466E-3</v>
      </c>
      <c r="BH33" s="187">
        <v>2.0054694621695532E-3</v>
      </c>
      <c r="BI33" s="187">
        <v>1.5946097697922515E-3</v>
      </c>
      <c r="BJ33" s="187">
        <v>1.2035218850953316E-3</v>
      </c>
      <c r="BK33" s="187">
        <v>5.0964688751365121E-4</v>
      </c>
      <c r="BL33" s="187">
        <v>5.4644808743169399E-3</v>
      </c>
      <c r="BM33" s="187">
        <v>7.881154972799554E-3</v>
      </c>
      <c r="BN33" s="190">
        <v>6.0016004267804748E-3</v>
      </c>
    </row>
    <row r="34" spans="1:66" s="136" customFormat="1" ht="10.9" customHeight="1" x14ac:dyDescent="0.2">
      <c r="A34" s="174" t="s">
        <v>290</v>
      </c>
      <c r="B34" s="186" t="s">
        <v>19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8">
        <v>0</v>
      </c>
      <c r="M34" s="189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0</v>
      </c>
      <c r="AF34" s="187">
        <v>0.57253886010362698</v>
      </c>
      <c r="AG34" s="187">
        <v>0</v>
      </c>
      <c r="AH34" s="188">
        <v>-1.46182390644327E-3</v>
      </c>
      <c r="AI34" s="189">
        <v>-1.4984334559324344E-3</v>
      </c>
      <c r="AJ34" s="187">
        <v>-1.5416872224962999E-4</v>
      </c>
      <c r="AK34" s="187">
        <v>-9.025270758122744E-4</v>
      </c>
      <c r="AL34" s="187">
        <v>0</v>
      </c>
      <c r="AM34" s="187">
        <v>0</v>
      </c>
      <c r="AN34" s="187">
        <v>0</v>
      </c>
      <c r="AO34" s="187">
        <v>-5.9193488716241212E-4</v>
      </c>
      <c r="AP34" s="187">
        <v>-8.3583087559254432E-5</v>
      </c>
      <c r="AQ34" s="187">
        <v>-1.1463945890175398E-4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</v>
      </c>
      <c r="AX34" s="187">
        <v>0</v>
      </c>
      <c r="AY34" s="187">
        <v>0</v>
      </c>
      <c r="AZ34" s="187">
        <v>0</v>
      </c>
      <c r="BA34" s="187">
        <v>0</v>
      </c>
      <c r="BB34" s="187">
        <v>0</v>
      </c>
      <c r="BC34" s="187">
        <v>0</v>
      </c>
      <c r="BD34" s="188">
        <v>0</v>
      </c>
      <c r="BE34" s="189">
        <v>0</v>
      </c>
      <c r="BF34" s="187">
        <v>0</v>
      </c>
      <c r="BG34" s="187">
        <v>0</v>
      </c>
      <c r="BH34" s="187">
        <v>0</v>
      </c>
      <c r="BI34" s="187">
        <v>0</v>
      </c>
      <c r="BJ34" s="187">
        <v>0</v>
      </c>
      <c r="BK34" s="187">
        <v>0</v>
      </c>
      <c r="BL34" s="187">
        <v>0</v>
      </c>
      <c r="BM34" s="187">
        <v>1.3948946854512484E-4</v>
      </c>
      <c r="BN34" s="190">
        <v>1.8842509841295756E-4</v>
      </c>
    </row>
    <row r="35" spans="1:66" s="136" customFormat="1" ht="10.9" customHeight="1" x14ac:dyDescent="0.2">
      <c r="A35" s="197" t="s">
        <v>291</v>
      </c>
      <c r="B35" s="198" t="s">
        <v>297</v>
      </c>
      <c r="C35" s="199">
        <v>6.9390634577353214E-5</v>
      </c>
      <c r="D35" s="199">
        <v>0</v>
      </c>
      <c r="E35" s="199">
        <v>0</v>
      </c>
      <c r="F35" s="199">
        <v>0</v>
      </c>
      <c r="G35" s="199">
        <v>0</v>
      </c>
      <c r="H35" s="199">
        <v>1.8335166850018335E-4</v>
      </c>
      <c r="I35" s="199">
        <v>9.4406419636535279E-4</v>
      </c>
      <c r="J35" s="199">
        <v>0</v>
      </c>
      <c r="K35" s="199">
        <v>0</v>
      </c>
      <c r="L35" s="200">
        <v>0</v>
      </c>
      <c r="M35" s="201">
        <v>0</v>
      </c>
      <c r="N35" s="199">
        <v>0</v>
      </c>
      <c r="O35" s="199">
        <v>0</v>
      </c>
      <c r="P35" s="199">
        <v>0</v>
      </c>
      <c r="Q35" s="199">
        <v>0</v>
      </c>
      <c r="R35" s="199">
        <v>0</v>
      </c>
      <c r="S35" s="199">
        <v>2.256317689530686E-4</v>
      </c>
      <c r="T35" s="199">
        <v>3.0783582089552237E-2</v>
      </c>
      <c r="U35" s="199">
        <v>0</v>
      </c>
      <c r="V35" s="199">
        <v>0</v>
      </c>
      <c r="W35" s="199">
        <v>0</v>
      </c>
      <c r="X35" s="199">
        <v>0</v>
      </c>
      <c r="Y35" s="199">
        <v>0</v>
      </c>
      <c r="Z35" s="199">
        <v>0</v>
      </c>
      <c r="AA35" s="199">
        <v>0</v>
      </c>
      <c r="AB35" s="199">
        <v>0</v>
      </c>
      <c r="AC35" s="199">
        <v>0</v>
      </c>
      <c r="AD35" s="199">
        <v>1.6609623515200324E-2</v>
      </c>
      <c r="AE35" s="199">
        <v>0</v>
      </c>
      <c r="AF35" s="199">
        <v>8.0310880829015538E-2</v>
      </c>
      <c r="AG35" s="199">
        <v>0</v>
      </c>
      <c r="AH35" s="200">
        <v>0.31968964353986279</v>
      </c>
      <c r="AI35" s="201">
        <v>0.12110066748399401</v>
      </c>
      <c r="AJ35" s="199">
        <v>3.521213616181549E-2</v>
      </c>
      <c r="AK35" s="199">
        <v>6.9494584837545129E-2</v>
      </c>
      <c r="AL35" s="199">
        <v>3.6719706242350062E-3</v>
      </c>
      <c r="AM35" s="199">
        <v>0</v>
      </c>
      <c r="AN35" s="199">
        <v>2.3139507492706615E-2</v>
      </c>
      <c r="AO35" s="199">
        <v>1.3614502404735478E-2</v>
      </c>
      <c r="AP35" s="199">
        <v>2.3534609368470072E-2</v>
      </c>
      <c r="AQ35" s="199">
        <v>4.6371661125759488E-2</v>
      </c>
      <c r="AR35" s="199">
        <v>0</v>
      </c>
      <c r="AS35" s="199">
        <v>0</v>
      </c>
      <c r="AT35" s="199">
        <v>3.2471046650070354E-4</v>
      </c>
      <c r="AU35" s="199">
        <v>0</v>
      </c>
      <c r="AV35" s="199">
        <v>0</v>
      </c>
      <c r="AW35" s="199">
        <v>0</v>
      </c>
      <c r="AX35" s="199">
        <v>5.6378411900677345E-5</v>
      </c>
      <c r="AY35" s="199">
        <v>0</v>
      </c>
      <c r="AZ35" s="199">
        <v>0</v>
      </c>
      <c r="BA35" s="199">
        <v>0</v>
      </c>
      <c r="BB35" s="199">
        <v>4.1508538899430739E-5</v>
      </c>
      <c r="BC35" s="199">
        <v>0</v>
      </c>
      <c r="BD35" s="200">
        <v>0</v>
      </c>
      <c r="BE35" s="201">
        <v>0</v>
      </c>
      <c r="BF35" s="199">
        <v>0</v>
      </c>
      <c r="BG35" s="199">
        <v>1.7357253943568095E-4</v>
      </c>
      <c r="BH35" s="199">
        <v>0</v>
      </c>
      <c r="BI35" s="199">
        <v>2.2459292532285233E-5</v>
      </c>
      <c r="BJ35" s="199">
        <v>0</v>
      </c>
      <c r="BK35" s="199">
        <v>7.2806698216235893E-5</v>
      </c>
      <c r="BL35" s="199">
        <v>0</v>
      </c>
      <c r="BM35" s="199">
        <v>1.1996094294880737E-2</v>
      </c>
      <c r="BN35" s="202">
        <v>4.6014643050720999E-3</v>
      </c>
    </row>
    <row r="36" spans="1:66" s="136" customFormat="1" ht="10.9" customHeight="1" x14ac:dyDescent="0.2">
      <c r="A36" s="174" t="s">
        <v>292</v>
      </c>
      <c r="B36" s="186" t="s">
        <v>299</v>
      </c>
      <c r="C36" s="187">
        <v>0</v>
      </c>
      <c r="D36" s="187">
        <v>0</v>
      </c>
      <c r="E36" s="187">
        <v>0</v>
      </c>
      <c r="F36" s="187">
        <v>0</v>
      </c>
      <c r="G36" s="187">
        <v>0</v>
      </c>
      <c r="H36" s="187">
        <v>0</v>
      </c>
      <c r="I36" s="187">
        <v>0</v>
      </c>
      <c r="J36" s="187">
        <v>0</v>
      </c>
      <c r="K36" s="187">
        <v>4.7147571900047147E-4</v>
      </c>
      <c r="L36" s="188">
        <v>2.8760425654299681E-4</v>
      </c>
      <c r="M36" s="189">
        <v>0</v>
      </c>
      <c r="N36" s="187">
        <v>2.7347006836751708E-3</v>
      </c>
      <c r="O36" s="187">
        <v>4.3219881145326851E-3</v>
      </c>
      <c r="P36" s="187">
        <v>0</v>
      </c>
      <c r="Q36" s="187">
        <v>0</v>
      </c>
      <c r="R36" s="187">
        <v>0</v>
      </c>
      <c r="S36" s="187">
        <v>4.512635379061372E-4</v>
      </c>
      <c r="T36" s="187">
        <v>9.3283582089552231E-3</v>
      </c>
      <c r="U36" s="187">
        <v>0</v>
      </c>
      <c r="V36" s="187">
        <v>1.006036217303823E-3</v>
      </c>
      <c r="W36" s="187">
        <v>3.0974505599237552E-3</v>
      </c>
      <c r="X36" s="187">
        <v>0</v>
      </c>
      <c r="Y36" s="187">
        <v>3.6845983787767134E-3</v>
      </c>
      <c r="Z36" s="187">
        <v>2.081998718770019E-3</v>
      </c>
      <c r="AA36" s="187">
        <v>0</v>
      </c>
      <c r="AB36" s="187">
        <v>0</v>
      </c>
      <c r="AC36" s="187">
        <v>0</v>
      </c>
      <c r="AD36" s="187">
        <v>3.7245822428024966E-3</v>
      </c>
      <c r="AE36" s="187">
        <v>0</v>
      </c>
      <c r="AF36" s="187">
        <v>1.2953367875647669E-3</v>
      </c>
      <c r="AG36" s="187">
        <v>0.53535353535353536</v>
      </c>
      <c r="AH36" s="188">
        <v>6.6231867761160468E-2</v>
      </c>
      <c r="AI36" s="189">
        <v>2.3021386732052854E-2</v>
      </c>
      <c r="AJ36" s="187">
        <v>6.105081401085348E-2</v>
      </c>
      <c r="AK36" s="187">
        <v>2.2563176895306861E-2</v>
      </c>
      <c r="AL36" s="187">
        <v>1.2239902080783354E-2</v>
      </c>
      <c r="AM36" s="187">
        <v>0</v>
      </c>
      <c r="AN36" s="187">
        <v>7.8279304908764752E-3</v>
      </c>
      <c r="AO36" s="187">
        <v>6.2893081761006293E-3</v>
      </c>
      <c r="AP36" s="187">
        <v>2.4477904213781659E-3</v>
      </c>
      <c r="AQ36" s="187">
        <v>3.5366273071191105E-2</v>
      </c>
      <c r="AR36" s="187">
        <v>1.60741885625966E-3</v>
      </c>
      <c r="AS36" s="187">
        <v>0</v>
      </c>
      <c r="AT36" s="187">
        <v>1.4431576288920158E-4</v>
      </c>
      <c r="AU36" s="187">
        <v>1.6834308320356888E-5</v>
      </c>
      <c r="AV36" s="187">
        <v>0</v>
      </c>
      <c r="AW36" s="187">
        <v>0</v>
      </c>
      <c r="AX36" s="187">
        <v>1.6108117685907815E-5</v>
      </c>
      <c r="AY36" s="187">
        <v>0</v>
      </c>
      <c r="AZ36" s="187">
        <v>0</v>
      </c>
      <c r="BA36" s="187">
        <v>3.4227039361095263E-4</v>
      </c>
      <c r="BB36" s="187">
        <v>2.9648956356736241E-4</v>
      </c>
      <c r="BC36" s="187">
        <v>1.3645915777407822E-5</v>
      </c>
      <c r="BD36" s="188">
        <v>1.7178270808832273E-3</v>
      </c>
      <c r="BE36" s="189">
        <v>4.0597596622279962E-4</v>
      </c>
      <c r="BF36" s="187">
        <v>2.2498453231340347E-4</v>
      </c>
      <c r="BG36" s="187">
        <v>6.1791824039102421E-4</v>
      </c>
      <c r="BH36" s="187">
        <v>6.6848982072318448E-4</v>
      </c>
      <c r="BI36" s="187">
        <v>3.8180797304884897E-4</v>
      </c>
      <c r="BJ36" s="187">
        <v>0</v>
      </c>
      <c r="BK36" s="187">
        <v>6.1885693483800506E-4</v>
      </c>
      <c r="BL36" s="187">
        <v>9.6432015429122472E-4</v>
      </c>
      <c r="BM36" s="187">
        <v>8.5088575812526154E-3</v>
      </c>
      <c r="BN36" s="190">
        <v>2.4803767362874467E-3</v>
      </c>
    </row>
    <row r="37" spans="1:66" s="136" customFormat="1" ht="10.9" customHeight="1" x14ac:dyDescent="0.2">
      <c r="A37" s="174" t="s">
        <v>293</v>
      </c>
      <c r="B37" s="186" t="s">
        <v>61</v>
      </c>
      <c r="C37" s="187">
        <v>1.6191148068049083E-3</v>
      </c>
      <c r="D37" s="187">
        <v>6.4503644455911761E-5</v>
      </c>
      <c r="E37" s="187">
        <v>5.7584372038778332E-4</v>
      </c>
      <c r="F37" s="187">
        <v>6.2747066574637636E-5</v>
      </c>
      <c r="G37" s="187">
        <v>6.1416678040125564E-4</v>
      </c>
      <c r="H37" s="187">
        <v>1.6501650165016502E-3</v>
      </c>
      <c r="I37" s="187">
        <v>3.1626150578239323E-2</v>
      </c>
      <c r="J37" s="187">
        <v>0</v>
      </c>
      <c r="K37" s="187">
        <v>4.3542169342984721E-3</v>
      </c>
      <c r="L37" s="188">
        <v>7.477710670117918E-3</v>
      </c>
      <c r="M37" s="189">
        <v>1.0287536649349314E-4</v>
      </c>
      <c r="N37" s="187">
        <v>3.9908843310544157E-3</v>
      </c>
      <c r="O37" s="187">
        <v>4.73257698541329E-2</v>
      </c>
      <c r="P37" s="187">
        <v>1.7859800565560352E-3</v>
      </c>
      <c r="Q37" s="187">
        <v>0</v>
      </c>
      <c r="R37" s="187">
        <v>4.0941658137154556E-3</v>
      </c>
      <c r="S37" s="187">
        <v>4.4374247894103493E-3</v>
      </c>
      <c r="T37" s="187">
        <v>3.7313432835820892E-2</v>
      </c>
      <c r="U37" s="187">
        <v>1.8629979936944684E-3</v>
      </c>
      <c r="V37" s="187">
        <v>1.006036217303823E-3</v>
      </c>
      <c r="W37" s="187">
        <v>1.1913271384322134E-3</v>
      </c>
      <c r="X37" s="187">
        <v>0</v>
      </c>
      <c r="Y37" s="187">
        <v>4.1267501842299189E-3</v>
      </c>
      <c r="Z37" s="187">
        <v>1.4573991031390135E-2</v>
      </c>
      <c r="AA37" s="187">
        <v>6.8027210884353737E-4</v>
      </c>
      <c r="AB37" s="187">
        <v>0</v>
      </c>
      <c r="AC37" s="187">
        <v>1.6393442622950821E-2</v>
      </c>
      <c r="AD37" s="187">
        <v>6.8451781759613448E-3</v>
      </c>
      <c r="AE37" s="187">
        <v>0</v>
      </c>
      <c r="AF37" s="187">
        <v>0</v>
      </c>
      <c r="AG37" s="187">
        <v>0</v>
      </c>
      <c r="AH37" s="188">
        <v>6.1846396041830655E-2</v>
      </c>
      <c r="AI37" s="189">
        <v>2.9287563002315761E-2</v>
      </c>
      <c r="AJ37" s="187">
        <v>1.7667735569807597E-2</v>
      </c>
      <c r="AK37" s="187">
        <v>1.263537906137184E-2</v>
      </c>
      <c r="AL37" s="187">
        <v>1.0403916768665851E-2</v>
      </c>
      <c r="AM37" s="187">
        <v>0</v>
      </c>
      <c r="AN37" s="187">
        <v>7.4093536521282186E-2</v>
      </c>
      <c r="AO37" s="187">
        <v>0.15553089160192379</v>
      </c>
      <c r="AP37" s="187">
        <v>3.7361640138986733E-2</v>
      </c>
      <c r="AQ37" s="187">
        <v>6.998738965952081E-2</v>
      </c>
      <c r="AR37" s="187">
        <v>4.9459041731066459E-4</v>
      </c>
      <c r="AS37" s="187">
        <v>1.2355848434925864E-3</v>
      </c>
      <c r="AT37" s="187">
        <v>6.4942093300140709E-4</v>
      </c>
      <c r="AU37" s="187">
        <v>3.6656706367577123E-3</v>
      </c>
      <c r="AV37" s="187">
        <v>1.1239322643488685E-4</v>
      </c>
      <c r="AW37" s="187">
        <v>5.0683743189372011E-4</v>
      </c>
      <c r="AX37" s="187">
        <v>1.3047575325585328E-3</v>
      </c>
      <c r="AY37" s="187">
        <v>0</v>
      </c>
      <c r="AZ37" s="187">
        <v>4.9891540130151844E-4</v>
      </c>
      <c r="BA37" s="187">
        <v>3.4227039361095263E-4</v>
      </c>
      <c r="BB37" s="187">
        <v>6.3448766603415559E-3</v>
      </c>
      <c r="BC37" s="187">
        <v>1.910428208837095E-4</v>
      </c>
      <c r="BD37" s="188">
        <v>2.7088811660081662E-4</v>
      </c>
      <c r="BE37" s="189">
        <v>4.4657356284507959E-4</v>
      </c>
      <c r="BF37" s="187">
        <v>2.4748298554474382E-3</v>
      </c>
      <c r="BG37" s="187">
        <v>1.4094090202177293E-3</v>
      </c>
      <c r="BH37" s="187">
        <v>8.5080522637496201E-4</v>
      </c>
      <c r="BI37" s="187">
        <v>2.7624929814710837E-3</v>
      </c>
      <c r="BJ37" s="187">
        <v>1.9002977133084184E-4</v>
      </c>
      <c r="BK37" s="187">
        <v>4.1863851474335636E-3</v>
      </c>
      <c r="BL37" s="187">
        <v>3.214400514304082E-4</v>
      </c>
      <c r="BM37" s="187">
        <v>4.2544287906263077E-3</v>
      </c>
      <c r="BN37" s="190">
        <v>7.8891737678090188E-3</v>
      </c>
    </row>
    <row r="38" spans="1:66" s="136" customFormat="1" ht="10.9" customHeight="1" x14ac:dyDescent="0.2">
      <c r="A38" s="174" t="s">
        <v>295</v>
      </c>
      <c r="B38" s="186" t="s">
        <v>302</v>
      </c>
      <c r="C38" s="187">
        <v>2.3130211525784404E-5</v>
      </c>
      <c r="D38" s="187">
        <v>0</v>
      </c>
      <c r="E38" s="187">
        <v>0</v>
      </c>
      <c r="F38" s="187">
        <v>1.2549413314927528E-3</v>
      </c>
      <c r="G38" s="187">
        <v>1.364815067558346E-4</v>
      </c>
      <c r="H38" s="187">
        <v>0</v>
      </c>
      <c r="I38" s="187">
        <v>5.9004012272834555E-3</v>
      </c>
      <c r="J38" s="187">
        <v>0</v>
      </c>
      <c r="K38" s="187">
        <v>0</v>
      </c>
      <c r="L38" s="188">
        <v>0</v>
      </c>
      <c r="M38" s="189">
        <v>0</v>
      </c>
      <c r="N38" s="187">
        <v>0</v>
      </c>
      <c r="O38" s="187">
        <v>0</v>
      </c>
      <c r="P38" s="187">
        <v>0</v>
      </c>
      <c r="Q38" s="187">
        <v>0</v>
      </c>
      <c r="R38" s="187">
        <v>0</v>
      </c>
      <c r="S38" s="187">
        <v>2.256317689530686E-4</v>
      </c>
      <c r="T38" s="187">
        <v>9.3283582089552231E-3</v>
      </c>
      <c r="U38" s="187">
        <v>0</v>
      </c>
      <c r="V38" s="187">
        <v>0</v>
      </c>
      <c r="W38" s="187">
        <v>0</v>
      </c>
      <c r="X38" s="187">
        <v>0</v>
      </c>
      <c r="Y38" s="187">
        <v>0</v>
      </c>
      <c r="Z38" s="187">
        <v>0</v>
      </c>
      <c r="AA38" s="187">
        <v>0</v>
      </c>
      <c r="AB38" s="187">
        <v>0</v>
      </c>
      <c r="AC38" s="187">
        <v>0</v>
      </c>
      <c r="AD38" s="187">
        <v>1.6106301590497283E-3</v>
      </c>
      <c r="AE38" s="187">
        <v>0</v>
      </c>
      <c r="AF38" s="187">
        <v>0</v>
      </c>
      <c r="AG38" s="187">
        <v>0</v>
      </c>
      <c r="AH38" s="188">
        <v>1.5742718992465985E-3</v>
      </c>
      <c r="AI38" s="189">
        <v>0.15692684920310584</v>
      </c>
      <c r="AJ38" s="187">
        <v>1.0267636901825358E-2</v>
      </c>
      <c r="AK38" s="187">
        <v>1.3537906137184115E-2</v>
      </c>
      <c r="AL38" s="187">
        <v>2.4479804161566705E-3</v>
      </c>
      <c r="AM38" s="187">
        <v>0</v>
      </c>
      <c r="AN38" s="187">
        <v>8.0091325855726897E-3</v>
      </c>
      <c r="AO38" s="187">
        <v>8.1391046984831666E-4</v>
      </c>
      <c r="AP38" s="187">
        <v>3.4866087953288995E-3</v>
      </c>
      <c r="AQ38" s="187">
        <v>6.7064083457526085E-3</v>
      </c>
      <c r="AR38" s="187">
        <v>0</v>
      </c>
      <c r="AS38" s="187">
        <v>0</v>
      </c>
      <c r="AT38" s="187">
        <v>4.1851571237868455E-3</v>
      </c>
      <c r="AU38" s="187">
        <v>1.1489415428643575E-3</v>
      </c>
      <c r="AV38" s="187">
        <v>1.8732204405814475E-5</v>
      </c>
      <c r="AW38" s="187">
        <v>0</v>
      </c>
      <c r="AX38" s="187">
        <v>1.6913523570203203E-4</v>
      </c>
      <c r="AY38" s="187">
        <v>1.9657951641438963E-4</v>
      </c>
      <c r="AZ38" s="187">
        <v>2.1691973969631237E-5</v>
      </c>
      <c r="BA38" s="187">
        <v>3.4227039361095263E-4</v>
      </c>
      <c r="BB38" s="187">
        <v>2.1993595825426943E-2</v>
      </c>
      <c r="BC38" s="187">
        <v>0</v>
      </c>
      <c r="BD38" s="188">
        <v>1.0188035995084372E-2</v>
      </c>
      <c r="BE38" s="189">
        <v>1.6239038648911985E-3</v>
      </c>
      <c r="BF38" s="187">
        <v>0</v>
      </c>
      <c r="BG38" s="187">
        <v>2.6841257498333704E-2</v>
      </c>
      <c r="BH38" s="187">
        <v>0</v>
      </c>
      <c r="BI38" s="187">
        <v>0</v>
      </c>
      <c r="BJ38" s="187">
        <v>4.1806549692785201E-3</v>
      </c>
      <c r="BK38" s="187">
        <v>3.6403349108117945E-4</v>
      </c>
      <c r="BL38" s="187">
        <v>3.6322725811636127E-2</v>
      </c>
      <c r="BM38" s="187">
        <v>0</v>
      </c>
      <c r="BN38" s="190">
        <v>5.7998859007716407E-3</v>
      </c>
    </row>
    <row r="39" spans="1:66" s="136" customFormat="1" ht="10.9" customHeight="1" x14ac:dyDescent="0.2">
      <c r="A39" s="174" t="s">
        <v>296</v>
      </c>
      <c r="B39" s="186" t="s">
        <v>304</v>
      </c>
      <c r="C39" s="187">
        <v>1.1565105762892202E-5</v>
      </c>
      <c r="D39" s="187">
        <v>0</v>
      </c>
      <c r="E39" s="187">
        <v>1.020482542459363E-4</v>
      </c>
      <c r="F39" s="187">
        <v>6.2747066574637636E-5</v>
      </c>
      <c r="G39" s="187">
        <v>6.8240753377917299E-5</v>
      </c>
      <c r="H39" s="187">
        <v>1.2834616795012834E-3</v>
      </c>
      <c r="I39" s="187">
        <v>2.360160490913382E-4</v>
      </c>
      <c r="J39" s="187">
        <v>0</v>
      </c>
      <c r="K39" s="187">
        <v>2.7733865823557144E-5</v>
      </c>
      <c r="L39" s="188">
        <v>0</v>
      </c>
      <c r="M39" s="189">
        <v>0</v>
      </c>
      <c r="N39" s="187">
        <v>1.1116669445834028E-5</v>
      </c>
      <c r="O39" s="187">
        <v>0</v>
      </c>
      <c r="P39" s="187">
        <v>0</v>
      </c>
      <c r="Q39" s="187">
        <v>0</v>
      </c>
      <c r="R39" s="187">
        <v>0</v>
      </c>
      <c r="S39" s="187">
        <v>0</v>
      </c>
      <c r="T39" s="187">
        <v>9.3283582089552237E-4</v>
      </c>
      <c r="U39" s="187">
        <v>0</v>
      </c>
      <c r="V39" s="187">
        <v>0</v>
      </c>
      <c r="W39" s="187">
        <v>4.7653085537288539E-4</v>
      </c>
      <c r="X39" s="187">
        <v>0</v>
      </c>
      <c r="Y39" s="187">
        <v>0</v>
      </c>
      <c r="Z39" s="187">
        <v>1.6015374759769378E-4</v>
      </c>
      <c r="AA39" s="187">
        <v>0</v>
      </c>
      <c r="AB39" s="187">
        <v>0</v>
      </c>
      <c r="AC39" s="187">
        <v>0</v>
      </c>
      <c r="AD39" s="187">
        <v>1.0066438494060802E-4</v>
      </c>
      <c r="AE39" s="187">
        <v>0</v>
      </c>
      <c r="AF39" s="187">
        <v>0</v>
      </c>
      <c r="AG39" s="187">
        <v>0</v>
      </c>
      <c r="AH39" s="188">
        <v>2.3614078488698978E-3</v>
      </c>
      <c r="AI39" s="189">
        <v>3.7188393951777685E-2</v>
      </c>
      <c r="AJ39" s="187">
        <v>0.26353601381351749</v>
      </c>
      <c r="AK39" s="187">
        <v>3.0685920577617327E-2</v>
      </c>
      <c r="AL39" s="187">
        <v>6.1199510403916772E-3</v>
      </c>
      <c r="AM39" s="187">
        <v>0</v>
      </c>
      <c r="AN39" s="187">
        <v>1.2357982858281841E-2</v>
      </c>
      <c r="AO39" s="187">
        <v>6.8812430632630411E-3</v>
      </c>
      <c r="AP39" s="187">
        <v>3.5821323239680473E-3</v>
      </c>
      <c r="AQ39" s="187">
        <v>1.2438381290840307E-2</v>
      </c>
      <c r="AR39" s="187">
        <v>0</v>
      </c>
      <c r="AS39" s="187">
        <v>0</v>
      </c>
      <c r="AT39" s="187">
        <v>1.0823682216690118E-4</v>
      </c>
      <c r="AU39" s="187">
        <v>7.8700391397668447E-4</v>
      </c>
      <c r="AV39" s="187">
        <v>2.435186572755882E-4</v>
      </c>
      <c r="AW39" s="187">
        <v>9.7468736902638474E-5</v>
      </c>
      <c r="AX39" s="187">
        <v>4.9129758942018835E-4</v>
      </c>
      <c r="AY39" s="187">
        <v>0</v>
      </c>
      <c r="AZ39" s="187">
        <v>5.4229934924078093E-4</v>
      </c>
      <c r="BA39" s="187">
        <v>2.3958927552766686E-3</v>
      </c>
      <c r="BB39" s="187">
        <v>9.4283681214421249E-3</v>
      </c>
      <c r="BC39" s="187">
        <v>1.1462569253022571E-3</v>
      </c>
      <c r="BD39" s="188">
        <v>2.0481784425915403E-4</v>
      </c>
      <c r="BE39" s="189">
        <v>0</v>
      </c>
      <c r="BF39" s="187">
        <v>1.1249226615670173E-4</v>
      </c>
      <c r="BG39" s="187">
        <v>2.0752332814930014E-2</v>
      </c>
      <c r="BH39" s="187">
        <v>1.2154360376785171E-4</v>
      </c>
      <c r="BI39" s="187">
        <v>3.5934868051656373E-4</v>
      </c>
      <c r="BJ39" s="187">
        <v>8.8680559954392856E-4</v>
      </c>
      <c r="BK39" s="187">
        <v>1.8201674554058973E-4</v>
      </c>
      <c r="BL39" s="187">
        <v>2.571520411443266E-2</v>
      </c>
      <c r="BM39" s="187">
        <v>1.3948946854512485E-3</v>
      </c>
      <c r="BN39" s="190">
        <v>7.2916241484087332E-3</v>
      </c>
    </row>
    <row r="40" spans="1:66" s="136" customFormat="1" ht="10.9" customHeight="1" x14ac:dyDescent="0.2">
      <c r="A40" s="174" t="s">
        <v>298</v>
      </c>
      <c r="B40" s="186" t="s">
        <v>60</v>
      </c>
      <c r="C40" s="187">
        <v>1.1565105762892202E-5</v>
      </c>
      <c r="D40" s="187">
        <v>0</v>
      </c>
      <c r="E40" s="187">
        <v>0</v>
      </c>
      <c r="F40" s="187">
        <v>0</v>
      </c>
      <c r="G40" s="187">
        <v>0</v>
      </c>
      <c r="H40" s="187">
        <v>4.4554455445544552E-2</v>
      </c>
      <c r="I40" s="187">
        <v>0</v>
      </c>
      <c r="J40" s="187">
        <v>0</v>
      </c>
      <c r="K40" s="187">
        <v>0</v>
      </c>
      <c r="L40" s="188">
        <v>0</v>
      </c>
      <c r="M40" s="189">
        <v>0</v>
      </c>
      <c r="N40" s="187">
        <v>0</v>
      </c>
      <c r="O40" s="187">
        <v>0</v>
      </c>
      <c r="P40" s="187">
        <v>0</v>
      </c>
      <c r="Q40" s="187">
        <v>0</v>
      </c>
      <c r="R40" s="187">
        <v>0</v>
      </c>
      <c r="S40" s="187">
        <v>0</v>
      </c>
      <c r="T40" s="187">
        <v>0</v>
      </c>
      <c r="U40" s="187">
        <v>0</v>
      </c>
      <c r="V40" s="187">
        <v>0</v>
      </c>
      <c r="W40" s="187">
        <v>0</v>
      </c>
      <c r="X40" s="187">
        <v>0</v>
      </c>
      <c r="Y40" s="187">
        <v>0</v>
      </c>
      <c r="Z40" s="187">
        <v>0</v>
      </c>
      <c r="AA40" s="187">
        <v>0</v>
      </c>
      <c r="AB40" s="187">
        <v>0</v>
      </c>
      <c r="AC40" s="187">
        <v>0</v>
      </c>
      <c r="AD40" s="187">
        <v>0</v>
      </c>
      <c r="AE40" s="187">
        <v>0</v>
      </c>
      <c r="AF40" s="187">
        <v>0</v>
      </c>
      <c r="AG40" s="187">
        <v>0</v>
      </c>
      <c r="AH40" s="188">
        <v>0</v>
      </c>
      <c r="AI40" s="189">
        <v>1.3622122326658494E-4</v>
      </c>
      <c r="AJ40" s="187">
        <v>0</v>
      </c>
      <c r="AK40" s="187">
        <v>0.40433212996389889</v>
      </c>
      <c r="AL40" s="187">
        <v>0</v>
      </c>
      <c r="AM40" s="187">
        <v>0</v>
      </c>
      <c r="AN40" s="187">
        <v>0</v>
      </c>
      <c r="AO40" s="187">
        <v>0</v>
      </c>
      <c r="AP40" s="187">
        <v>0</v>
      </c>
      <c r="AQ40" s="187">
        <v>0</v>
      </c>
      <c r="AR40" s="187">
        <v>0</v>
      </c>
      <c r="AS40" s="187">
        <v>0</v>
      </c>
      <c r="AT40" s="187">
        <v>0</v>
      </c>
      <c r="AU40" s="187">
        <v>4.2085770800892219E-6</v>
      </c>
      <c r="AV40" s="187">
        <v>0</v>
      </c>
      <c r="AW40" s="187">
        <v>0</v>
      </c>
      <c r="AX40" s="187">
        <v>2.5168933884230957E-2</v>
      </c>
      <c r="AY40" s="187">
        <v>0</v>
      </c>
      <c r="AZ40" s="187">
        <v>0</v>
      </c>
      <c r="BA40" s="187">
        <v>0</v>
      </c>
      <c r="BB40" s="187">
        <v>1.9087998102466794E-2</v>
      </c>
      <c r="BC40" s="187">
        <v>6.8229578887039107E-5</v>
      </c>
      <c r="BD40" s="188">
        <v>0</v>
      </c>
      <c r="BE40" s="189">
        <v>0</v>
      </c>
      <c r="BF40" s="187">
        <v>0</v>
      </c>
      <c r="BG40" s="187">
        <v>4.2691901799600092E-2</v>
      </c>
      <c r="BH40" s="187">
        <v>0</v>
      </c>
      <c r="BI40" s="187">
        <v>0</v>
      </c>
      <c r="BJ40" s="187">
        <v>0</v>
      </c>
      <c r="BK40" s="187">
        <v>2.1842009464870769E-4</v>
      </c>
      <c r="BL40" s="187">
        <v>0</v>
      </c>
      <c r="BM40" s="187">
        <v>0</v>
      </c>
      <c r="BN40" s="190">
        <v>6.2640666217990276E-3</v>
      </c>
    </row>
    <row r="41" spans="1:66" s="136" customFormat="1" ht="10.9" customHeight="1" x14ac:dyDescent="0.2">
      <c r="A41" s="191" t="s">
        <v>300</v>
      </c>
      <c r="B41" s="192" t="s">
        <v>392</v>
      </c>
      <c r="C41" s="193">
        <v>3.7123989498883967E-3</v>
      </c>
      <c r="D41" s="193">
        <v>3.9669741340385735E-3</v>
      </c>
      <c r="E41" s="193">
        <v>1.3412056272323056E-3</v>
      </c>
      <c r="F41" s="193">
        <v>5.4589947919934743E-3</v>
      </c>
      <c r="G41" s="193">
        <v>9.5537054729084216E-3</v>
      </c>
      <c r="H41" s="193">
        <v>2.9336266960029337E-2</v>
      </c>
      <c r="I41" s="193">
        <v>2.1241444418220439E-3</v>
      </c>
      <c r="J41" s="193">
        <v>0</v>
      </c>
      <c r="K41" s="193">
        <v>4.1600798735335716E-3</v>
      </c>
      <c r="L41" s="194">
        <v>2.5596778832326719E-2</v>
      </c>
      <c r="M41" s="195">
        <v>1.4916928141556504E-3</v>
      </c>
      <c r="N41" s="193">
        <v>1.5474403868600967E-2</v>
      </c>
      <c r="O41" s="193">
        <v>4.2031334413830362E-2</v>
      </c>
      <c r="P41" s="193">
        <v>0</v>
      </c>
      <c r="Q41" s="193">
        <v>0</v>
      </c>
      <c r="R41" s="193">
        <v>3.0706243602865915E-2</v>
      </c>
      <c r="S41" s="193">
        <v>4.2117930204572801E-3</v>
      </c>
      <c r="T41" s="193">
        <v>3.4514925373134331E-2</v>
      </c>
      <c r="U41" s="193">
        <v>2.2929206076239611E-3</v>
      </c>
      <c r="V41" s="193">
        <v>2.3138832997987926E-2</v>
      </c>
      <c r="W41" s="193">
        <v>5.0035739814152963E-2</v>
      </c>
      <c r="X41" s="193">
        <v>1.4352350197344816E-2</v>
      </c>
      <c r="Y41" s="193">
        <v>2.0633750921149594E-3</v>
      </c>
      <c r="Z41" s="193">
        <v>4.5483664317745039E-2</v>
      </c>
      <c r="AA41" s="193">
        <v>0</v>
      </c>
      <c r="AB41" s="193">
        <v>0</v>
      </c>
      <c r="AC41" s="193">
        <v>7.3770491803278687E-2</v>
      </c>
      <c r="AD41" s="193">
        <v>4.1272397825649282E-3</v>
      </c>
      <c r="AE41" s="193">
        <v>0</v>
      </c>
      <c r="AF41" s="193">
        <v>1.2953367875647669E-3</v>
      </c>
      <c r="AG41" s="193">
        <v>0</v>
      </c>
      <c r="AH41" s="194">
        <v>2.2489598560665692E-3</v>
      </c>
      <c r="AI41" s="195">
        <v>6.811061163329247E-3</v>
      </c>
      <c r="AJ41" s="193">
        <v>2.8089541193882586E-2</v>
      </c>
      <c r="AK41" s="193">
        <v>1.8050541516245487E-2</v>
      </c>
      <c r="AL41" s="193">
        <v>0.20501835985312117</v>
      </c>
      <c r="AM41" s="193">
        <v>1.9417475728155339E-3</v>
      </c>
      <c r="AN41" s="193">
        <v>1.123452987116531E-2</v>
      </c>
      <c r="AO41" s="193">
        <v>2.1161672216056235E-2</v>
      </c>
      <c r="AP41" s="193">
        <v>1.4388231501271657E-2</v>
      </c>
      <c r="AQ41" s="193">
        <v>1.278229966754557E-2</v>
      </c>
      <c r="AR41" s="193">
        <v>0</v>
      </c>
      <c r="AS41" s="193">
        <v>0</v>
      </c>
      <c r="AT41" s="193">
        <v>2.009596998232132E-2</v>
      </c>
      <c r="AU41" s="193">
        <v>5.4290644333150964E-3</v>
      </c>
      <c r="AV41" s="193">
        <v>3.5778510415105649E-3</v>
      </c>
      <c r="AW41" s="193">
        <v>8.2848426367242709E-4</v>
      </c>
      <c r="AX41" s="193">
        <v>8.5373023735311408E-4</v>
      </c>
      <c r="AY41" s="193">
        <v>0</v>
      </c>
      <c r="AZ41" s="193">
        <v>1.4099783080260303E-3</v>
      </c>
      <c r="BA41" s="193">
        <v>1.1409013120365089E-2</v>
      </c>
      <c r="BB41" s="193">
        <v>1.4231499051233396E-3</v>
      </c>
      <c r="BC41" s="193">
        <v>5.5402418056275755E-3</v>
      </c>
      <c r="BD41" s="194">
        <v>1.5130092366240735E-3</v>
      </c>
      <c r="BE41" s="195">
        <v>2.3546606040922378E-3</v>
      </c>
      <c r="BF41" s="193">
        <v>6.9745205017155074E-3</v>
      </c>
      <c r="BG41" s="193">
        <v>7.9496223061541887E-3</v>
      </c>
      <c r="BH41" s="193">
        <v>3.6463081130355514E-3</v>
      </c>
      <c r="BI41" s="193">
        <v>2.4929814710836608E-3</v>
      </c>
      <c r="BJ41" s="193">
        <v>1.1781845822512193E-2</v>
      </c>
      <c r="BK41" s="193">
        <v>8.0451401528940664E-3</v>
      </c>
      <c r="BL41" s="193">
        <v>0.19350691096110575</v>
      </c>
      <c r="BM41" s="193">
        <v>7.602176035709304E-3</v>
      </c>
      <c r="BN41" s="196">
        <v>6.4705273719492459E-3</v>
      </c>
    </row>
    <row r="42" spans="1:66" s="136" customFormat="1" ht="10.9" customHeight="1" x14ac:dyDescent="0.2">
      <c r="A42" s="174" t="s">
        <v>301</v>
      </c>
      <c r="B42" s="186" t="s">
        <v>20</v>
      </c>
      <c r="C42" s="187">
        <v>7.7486208611377754E-4</v>
      </c>
      <c r="D42" s="187">
        <v>1.0320583112945882E-3</v>
      </c>
      <c r="E42" s="187">
        <v>1.2100007289161017E-3</v>
      </c>
      <c r="F42" s="187">
        <v>0</v>
      </c>
      <c r="G42" s="187">
        <v>5.4592602702333839E-4</v>
      </c>
      <c r="H42" s="187">
        <v>0</v>
      </c>
      <c r="I42" s="187">
        <v>0</v>
      </c>
      <c r="J42" s="187">
        <v>0</v>
      </c>
      <c r="K42" s="187">
        <v>0</v>
      </c>
      <c r="L42" s="188">
        <v>0</v>
      </c>
      <c r="M42" s="189">
        <v>0</v>
      </c>
      <c r="N42" s="187">
        <v>0</v>
      </c>
      <c r="O42" s="187">
        <v>8.5359265262020534E-3</v>
      </c>
      <c r="P42" s="187">
        <v>1.7859800565560352E-3</v>
      </c>
      <c r="Q42" s="187">
        <v>0</v>
      </c>
      <c r="R42" s="187">
        <v>0</v>
      </c>
      <c r="S42" s="187">
        <v>1.6095066185318894E-2</v>
      </c>
      <c r="T42" s="187">
        <v>0</v>
      </c>
      <c r="U42" s="187">
        <v>1.5477214101461736E-2</v>
      </c>
      <c r="V42" s="187">
        <v>0</v>
      </c>
      <c r="W42" s="187">
        <v>0</v>
      </c>
      <c r="X42" s="187">
        <v>2.2246142805884463E-2</v>
      </c>
      <c r="Y42" s="187">
        <v>5.8953574060427417E-4</v>
      </c>
      <c r="Z42" s="187">
        <v>0</v>
      </c>
      <c r="AA42" s="187">
        <v>6.8027210884353737E-4</v>
      </c>
      <c r="AB42" s="187">
        <v>0</v>
      </c>
      <c r="AC42" s="187">
        <v>0</v>
      </c>
      <c r="AD42" s="187">
        <v>3.7245822428024966E-3</v>
      </c>
      <c r="AE42" s="187">
        <v>0</v>
      </c>
      <c r="AF42" s="187">
        <v>7.7720207253886009E-3</v>
      </c>
      <c r="AG42" s="187">
        <v>2.0202020202020204E-2</v>
      </c>
      <c r="AH42" s="188">
        <v>0</v>
      </c>
      <c r="AI42" s="189">
        <v>0</v>
      </c>
      <c r="AJ42" s="187">
        <v>6.1667488899852003E-5</v>
      </c>
      <c r="AK42" s="187">
        <v>9.025270758122744E-4</v>
      </c>
      <c r="AL42" s="187">
        <v>7.9559363525091801E-3</v>
      </c>
      <c r="AM42" s="187">
        <v>0</v>
      </c>
      <c r="AN42" s="187">
        <v>0</v>
      </c>
      <c r="AO42" s="187">
        <v>0</v>
      </c>
      <c r="AP42" s="187">
        <v>1.1940441079893492E-5</v>
      </c>
      <c r="AQ42" s="187">
        <v>0</v>
      </c>
      <c r="AR42" s="187">
        <v>3.8948995363214836E-3</v>
      </c>
      <c r="AS42" s="187">
        <v>5.3542009884678748E-2</v>
      </c>
      <c r="AT42" s="187">
        <v>0</v>
      </c>
      <c r="AU42" s="187">
        <v>0</v>
      </c>
      <c r="AV42" s="187">
        <v>0</v>
      </c>
      <c r="AW42" s="187">
        <v>0</v>
      </c>
      <c r="AX42" s="187">
        <v>0</v>
      </c>
      <c r="AY42" s="187">
        <v>0</v>
      </c>
      <c r="AZ42" s="187">
        <v>0</v>
      </c>
      <c r="BA42" s="187">
        <v>0</v>
      </c>
      <c r="BB42" s="187">
        <v>0</v>
      </c>
      <c r="BC42" s="187">
        <v>0</v>
      </c>
      <c r="BD42" s="188">
        <v>0</v>
      </c>
      <c r="BE42" s="189">
        <v>0</v>
      </c>
      <c r="BF42" s="187">
        <v>0</v>
      </c>
      <c r="BG42" s="187">
        <v>0</v>
      </c>
      <c r="BH42" s="187">
        <v>0</v>
      </c>
      <c r="BI42" s="187">
        <v>1.3475575519371141E-4</v>
      </c>
      <c r="BJ42" s="187">
        <v>0</v>
      </c>
      <c r="BK42" s="187">
        <v>0</v>
      </c>
      <c r="BL42" s="187">
        <v>0</v>
      </c>
      <c r="BM42" s="187">
        <v>0</v>
      </c>
      <c r="BN42" s="190">
        <v>5.4296804177436642E-4</v>
      </c>
    </row>
    <row r="43" spans="1:66" s="136" customFormat="1" ht="10.9" customHeight="1" x14ac:dyDescent="0.2">
      <c r="A43" s="174" t="s">
        <v>303</v>
      </c>
      <c r="B43" s="186" t="s">
        <v>21</v>
      </c>
      <c r="C43" s="187">
        <v>0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8">
        <v>0</v>
      </c>
      <c r="M43" s="189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8">
        <v>0</v>
      </c>
      <c r="AI43" s="189">
        <v>0</v>
      </c>
      <c r="AJ43" s="187">
        <v>0</v>
      </c>
      <c r="AK43" s="187">
        <v>0</v>
      </c>
      <c r="AL43" s="187">
        <v>0</v>
      </c>
      <c r="AM43" s="187">
        <v>0</v>
      </c>
      <c r="AN43" s="187">
        <v>0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</v>
      </c>
      <c r="AX43" s="187">
        <v>0</v>
      </c>
      <c r="AY43" s="187">
        <v>0</v>
      </c>
      <c r="AZ43" s="187">
        <v>0</v>
      </c>
      <c r="BA43" s="187">
        <v>0</v>
      </c>
      <c r="BB43" s="187">
        <v>0</v>
      </c>
      <c r="BC43" s="187">
        <v>0</v>
      </c>
      <c r="BD43" s="188">
        <v>0</v>
      </c>
      <c r="BE43" s="189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0</v>
      </c>
      <c r="BK43" s="187">
        <v>0</v>
      </c>
      <c r="BL43" s="187">
        <v>0</v>
      </c>
      <c r="BM43" s="187">
        <v>0</v>
      </c>
      <c r="BN43" s="190">
        <v>0</v>
      </c>
    </row>
    <row r="44" spans="1:66" s="136" customFormat="1" ht="10.9" customHeight="1" x14ac:dyDescent="0.2">
      <c r="A44" s="174" t="s">
        <v>305</v>
      </c>
      <c r="B44" s="186" t="s">
        <v>22</v>
      </c>
      <c r="C44" s="187">
        <v>3.7817895844657499E-3</v>
      </c>
      <c r="D44" s="187">
        <v>1.1126878668644778E-2</v>
      </c>
      <c r="E44" s="187">
        <v>1.6254829069174137E-3</v>
      </c>
      <c r="F44" s="187">
        <v>1.9451590638137667E-3</v>
      </c>
      <c r="G44" s="187">
        <v>2.5249078749829397E-3</v>
      </c>
      <c r="H44" s="187">
        <v>5.5005500550055003E-4</v>
      </c>
      <c r="I44" s="187">
        <v>7.7885296200141613E-3</v>
      </c>
      <c r="J44" s="187">
        <v>0</v>
      </c>
      <c r="K44" s="187">
        <v>1.8859028760018859E-3</v>
      </c>
      <c r="L44" s="188">
        <v>4.3140638481449527E-4</v>
      </c>
      <c r="M44" s="189">
        <v>6.1725219896095881E-4</v>
      </c>
      <c r="N44" s="187">
        <v>8.448668778833861E-4</v>
      </c>
      <c r="O44" s="187">
        <v>8.6439762290653705E-4</v>
      </c>
      <c r="P44" s="187">
        <v>2.9766334275933918E-4</v>
      </c>
      <c r="Q44" s="187">
        <v>1.098901098901099E-2</v>
      </c>
      <c r="R44" s="187">
        <v>5.1177072671443197E-3</v>
      </c>
      <c r="S44" s="187">
        <v>1.2785800240673888E-3</v>
      </c>
      <c r="T44" s="187">
        <v>4.6641791044776115E-3</v>
      </c>
      <c r="U44" s="187">
        <v>5.3023789051304098E-3</v>
      </c>
      <c r="V44" s="187">
        <v>5.0301810865191147E-3</v>
      </c>
      <c r="W44" s="187">
        <v>2.3826542768644269E-3</v>
      </c>
      <c r="X44" s="187">
        <v>1.076426264800861E-3</v>
      </c>
      <c r="Y44" s="187">
        <v>2.9476787030213707E-3</v>
      </c>
      <c r="Z44" s="187">
        <v>2.242152466367713E-3</v>
      </c>
      <c r="AA44" s="187">
        <v>6.8027210884353737E-4</v>
      </c>
      <c r="AB44" s="187">
        <v>0</v>
      </c>
      <c r="AC44" s="187">
        <v>0</v>
      </c>
      <c r="AD44" s="187">
        <v>6.8451781759613448E-3</v>
      </c>
      <c r="AE44" s="187">
        <v>0</v>
      </c>
      <c r="AF44" s="187">
        <v>3.8860103626943004E-3</v>
      </c>
      <c r="AG44" s="187">
        <v>1.0101010101010102E-2</v>
      </c>
      <c r="AH44" s="188">
        <v>5.5099516473630945E-3</v>
      </c>
      <c r="AI44" s="189">
        <v>3.6779730281977932E-3</v>
      </c>
      <c r="AJ44" s="187">
        <v>3.8850518006906757E-3</v>
      </c>
      <c r="AK44" s="187">
        <v>9.025270758122744E-4</v>
      </c>
      <c r="AL44" s="187">
        <v>4.2839657282741734E-3</v>
      </c>
      <c r="AM44" s="187">
        <v>3.8834951456310682E-4</v>
      </c>
      <c r="AN44" s="187">
        <v>1.1778136155253954E-3</v>
      </c>
      <c r="AO44" s="187">
        <v>8.8790233074361824E-4</v>
      </c>
      <c r="AP44" s="187">
        <v>8.7165219883222488E-4</v>
      </c>
      <c r="AQ44" s="187">
        <v>6.3051702395964691E-4</v>
      </c>
      <c r="AR44" s="187">
        <v>1.9907264296754251E-2</v>
      </c>
      <c r="AS44" s="187">
        <v>3.9950576606260293E-2</v>
      </c>
      <c r="AT44" s="187">
        <v>3.4744019915575276E-2</v>
      </c>
      <c r="AU44" s="187">
        <v>6.2371112326922266E-3</v>
      </c>
      <c r="AV44" s="187">
        <v>4.5893900794245464E-3</v>
      </c>
      <c r="AW44" s="187">
        <v>4.128775695195766E-2</v>
      </c>
      <c r="AX44" s="187">
        <v>6.1613550148597387E-3</v>
      </c>
      <c r="AY44" s="187">
        <v>2.7521132298014548E-3</v>
      </c>
      <c r="AZ44" s="187">
        <v>7.3969631236442514E-3</v>
      </c>
      <c r="BA44" s="187">
        <v>3.1945236737022245E-3</v>
      </c>
      <c r="BB44" s="187">
        <v>5.7578273244781788E-3</v>
      </c>
      <c r="BC44" s="187">
        <v>8.8425534237602677E-3</v>
      </c>
      <c r="BD44" s="188">
        <v>4.3474239200813987E-3</v>
      </c>
      <c r="BE44" s="189">
        <v>2.2734654108476776E-3</v>
      </c>
      <c r="BF44" s="187">
        <v>3.206029585465999E-3</v>
      </c>
      <c r="BG44" s="187">
        <v>2.3397578315929794E-3</v>
      </c>
      <c r="BH44" s="187">
        <v>2.7955028866605896E-3</v>
      </c>
      <c r="BI44" s="187">
        <v>2.807411566535654E-3</v>
      </c>
      <c r="BJ44" s="187">
        <v>6.6510419965794638E-3</v>
      </c>
      <c r="BK44" s="187">
        <v>4.2591918456498E-3</v>
      </c>
      <c r="BL44" s="187">
        <v>0</v>
      </c>
      <c r="BM44" s="187">
        <v>4.8821313990793694E-4</v>
      </c>
      <c r="BN44" s="190">
        <v>6.4145219270809106E-3</v>
      </c>
    </row>
    <row r="45" spans="1:66" s="136" customFormat="1" ht="10.9" customHeight="1" x14ac:dyDescent="0.2">
      <c r="A45" s="197" t="s">
        <v>306</v>
      </c>
      <c r="B45" s="198" t="s">
        <v>393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200">
        <v>0</v>
      </c>
      <c r="M45" s="201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200">
        <v>0</v>
      </c>
      <c r="AI45" s="201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0</v>
      </c>
      <c r="AQ45" s="199">
        <v>0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  <c r="BA45" s="199">
        <v>0</v>
      </c>
      <c r="BB45" s="199">
        <v>0</v>
      </c>
      <c r="BC45" s="199">
        <v>0</v>
      </c>
      <c r="BD45" s="200">
        <v>0</v>
      </c>
      <c r="BE45" s="201">
        <v>0</v>
      </c>
      <c r="BF45" s="199">
        <v>0</v>
      </c>
      <c r="BG45" s="199">
        <v>0</v>
      </c>
      <c r="BH45" s="199">
        <v>0</v>
      </c>
      <c r="BI45" s="199">
        <v>0</v>
      </c>
      <c r="BJ45" s="199">
        <v>0</v>
      </c>
      <c r="BK45" s="199">
        <v>0</v>
      </c>
      <c r="BL45" s="199">
        <v>0</v>
      </c>
      <c r="BM45" s="199">
        <v>0</v>
      </c>
      <c r="BN45" s="202">
        <v>0</v>
      </c>
    </row>
    <row r="46" spans="1:66" s="136" customFormat="1" ht="10.9" customHeight="1" x14ac:dyDescent="0.2">
      <c r="A46" s="174" t="s">
        <v>307</v>
      </c>
      <c r="B46" s="186" t="s">
        <v>394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8">
        <v>0</v>
      </c>
      <c r="M46" s="189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8">
        <v>0</v>
      </c>
      <c r="AI46" s="189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0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8">
        <v>0</v>
      </c>
      <c r="BE46" s="189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90">
        <v>0</v>
      </c>
    </row>
    <row r="47" spans="1:66" s="136" customFormat="1" ht="10.9" customHeight="1" x14ac:dyDescent="0.2">
      <c r="A47" s="174" t="s">
        <v>308</v>
      </c>
      <c r="B47" s="186" t="s">
        <v>23</v>
      </c>
      <c r="C47" s="187">
        <v>6.2798524292504657E-3</v>
      </c>
      <c r="D47" s="187">
        <v>8.6757401793201312E-3</v>
      </c>
      <c r="E47" s="187">
        <v>1.2194766382389387E-2</v>
      </c>
      <c r="F47" s="187">
        <v>3.7271757545334752E-2</v>
      </c>
      <c r="G47" s="187">
        <v>4.9133342432100451E-3</v>
      </c>
      <c r="H47" s="187">
        <v>2.2002200220022001E-3</v>
      </c>
      <c r="I47" s="187">
        <v>3.1626150578239323E-2</v>
      </c>
      <c r="J47" s="187">
        <v>0</v>
      </c>
      <c r="K47" s="187">
        <v>6.9334664558892865E-3</v>
      </c>
      <c r="L47" s="188">
        <v>9.7785447224618925E-3</v>
      </c>
      <c r="M47" s="189">
        <v>4.217890026233218E-3</v>
      </c>
      <c r="N47" s="187">
        <v>1.2406203101550776E-2</v>
      </c>
      <c r="O47" s="187">
        <v>7.4554294975688815E-3</v>
      </c>
      <c r="P47" s="187">
        <v>9.9717219824378631E-3</v>
      </c>
      <c r="Q47" s="187">
        <v>2.197802197802198E-2</v>
      </c>
      <c r="R47" s="187">
        <v>1.6376663254861822E-2</v>
      </c>
      <c r="S47" s="187">
        <v>1.5042117930204572E-2</v>
      </c>
      <c r="T47" s="187">
        <v>1.0261194029850746E-2</v>
      </c>
      <c r="U47" s="187">
        <v>8.8420750931498995E-2</v>
      </c>
      <c r="V47" s="187">
        <v>6.0362173038229373E-3</v>
      </c>
      <c r="W47" s="187">
        <v>1.1913271384322134E-2</v>
      </c>
      <c r="X47" s="187">
        <v>1.5428776462145676E-2</v>
      </c>
      <c r="Y47" s="187">
        <v>5.0847457627118647E-2</v>
      </c>
      <c r="Z47" s="187">
        <v>8.3279948750800761E-3</v>
      </c>
      <c r="AA47" s="187">
        <v>5.4421768707482989E-3</v>
      </c>
      <c r="AB47" s="187">
        <v>0</v>
      </c>
      <c r="AC47" s="187">
        <v>8.1967213114754103E-3</v>
      </c>
      <c r="AD47" s="187">
        <v>4.3990336219045703E-2</v>
      </c>
      <c r="AE47" s="187">
        <v>0</v>
      </c>
      <c r="AF47" s="187">
        <v>2.2020725388601035E-2</v>
      </c>
      <c r="AG47" s="187">
        <v>2.0202020202020204E-2</v>
      </c>
      <c r="AH47" s="188">
        <v>1.1807039244349489E-2</v>
      </c>
      <c r="AI47" s="189">
        <v>8.58193706579485E-3</v>
      </c>
      <c r="AJ47" s="187">
        <v>1.356684755796744E-2</v>
      </c>
      <c r="AK47" s="187">
        <v>7.2202166064981952E-3</v>
      </c>
      <c r="AL47" s="187">
        <v>1.5299877600979192E-2</v>
      </c>
      <c r="AM47" s="187">
        <v>3.1456310679611653E-2</v>
      </c>
      <c r="AN47" s="187">
        <v>4.4213311105876386E-3</v>
      </c>
      <c r="AO47" s="187">
        <v>1.1838697743248242E-3</v>
      </c>
      <c r="AP47" s="187">
        <v>2.9134676234940119E-3</v>
      </c>
      <c r="AQ47" s="187">
        <v>4.4709388971684054E-3</v>
      </c>
      <c r="AR47" s="187">
        <v>0.12544049459041731</v>
      </c>
      <c r="AS47" s="187">
        <v>2.3887973640856673E-2</v>
      </c>
      <c r="AT47" s="187">
        <v>4.7335570227658115E-2</v>
      </c>
      <c r="AU47" s="187">
        <v>1.7920121207019905E-2</v>
      </c>
      <c r="AV47" s="187">
        <v>2.8847594784954292E-3</v>
      </c>
      <c r="AW47" s="187">
        <v>7.06648342544129E-3</v>
      </c>
      <c r="AX47" s="187">
        <v>9.0608161983231454E-3</v>
      </c>
      <c r="AY47" s="187">
        <v>6.0939650088460782E-3</v>
      </c>
      <c r="AZ47" s="187">
        <v>1.0672451193058569E-2</v>
      </c>
      <c r="BA47" s="187">
        <v>3.0804335424985739E-3</v>
      </c>
      <c r="BB47" s="187">
        <v>7.720588235294118E-3</v>
      </c>
      <c r="BC47" s="187">
        <v>2.3962228105128134E-2</v>
      </c>
      <c r="BD47" s="188">
        <v>7.1421964401337263E-3</v>
      </c>
      <c r="BE47" s="189">
        <v>9.4592400129912303E-3</v>
      </c>
      <c r="BF47" s="187">
        <v>2.3623375892907364E-3</v>
      </c>
      <c r="BG47" s="187">
        <v>5.4640635414352368E-3</v>
      </c>
      <c r="BH47" s="187">
        <v>3.0203585536311153E-2</v>
      </c>
      <c r="BI47" s="187">
        <v>1.3520494104435711E-2</v>
      </c>
      <c r="BJ47" s="187">
        <v>3.1608285298030024E-2</v>
      </c>
      <c r="BK47" s="187">
        <v>2.5664361121223153E-2</v>
      </c>
      <c r="BL47" s="187">
        <v>0</v>
      </c>
      <c r="BM47" s="187">
        <v>1.15078811549728E-2</v>
      </c>
      <c r="BN47" s="190">
        <v>1.2457889126305568E-2</v>
      </c>
    </row>
    <row r="48" spans="1:66" s="136" customFormat="1" ht="10.9" customHeight="1" x14ac:dyDescent="0.2">
      <c r="A48" s="174" t="s">
        <v>309</v>
      </c>
      <c r="B48" s="186" t="s">
        <v>24</v>
      </c>
      <c r="C48" s="187">
        <v>0</v>
      </c>
      <c r="D48" s="187">
        <v>0</v>
      </c>
      <c r="E48" s="187">
        <v>0</v>
      </c>
      <c r="F48" s="187">
        <v>3.7648239944782581E-4</v>
      </c>
      <c r="G48" s="187">
        <v>0</v>
      </c>
      <c r="H48" s="187">
        <v>0</v>
      </c>
      <c r="I48" s="187">
        <v>0</v>
      </c>
      <c r="J48" s="187">
        <v>0</v>
      </c>
      <c r="K48" s="187">
        <v>2.9120559114735004E-4</v>
      </c>
      <c r="L48" s="188">
        <v>1.4380212827149841E-4</v>
      </c>
      <c r="M48" s="189">
        <v>1.0287536649349314E-4</v>
      </c>
      <c r="N48" s="187">
        <v>1.7564337724417765E-3</v>
      </c>
      <c r="O48" s="187">
        <v>1.0804970286331713E-3</v>
      </c>
      <c r="P48" s="187">
        <v>8.929900282780176E-4</v>
      </c>
      <c r="Q48" s="187">
        <v>0</v>
      </c>
      <c r="R48" s="187">
        <v>1.0235414534288639E-3</v>
      </c>
      <c r="S48" s="187">
        <v>7.5210589651022867E-5</v>
      </c>
      <c r="T48" s="187">
        <v>0</v>
      </c>
      <c r="U48" s="187">
        <v>3.296073373459444E-3</v>
      </c>
      <c r="V48" s="187">
        <v>1.006036217303823E-3</v>
      </c>
      <c r="W48" s="187">
        <v>4.7653085537288539E-4</v>
      </c>
      <c r="X48" s="187">
        <v>2.1528525296017221E-3</v>
      </c>
      <c r="Y48" s="187">
        <v>7.3691967575534268E-4</v>
      </c>
      <c r="Z48" s="187">
        <v>8.0076873798846893E-4</v>
      </c>
      <c r="AA48" s="187">
        <v>0</v>
      </c>
      <c r="AB48" s="187">
        <v>0</v>
      </c>
      <c r="AC48" s="187">
        <v>0</v>
      </c>
      <c r="AD48" s="187">
        <v>4.0265753976243207E-4</v>
      </c>
      <c r="AE48" s="187">
        <v>0</v>
      </c>
      <c r="AF48" s="187">
        <v>2.5906735751295338E-3</v>
      </c>
      <c r="AG48" s="187">
        <v>0</v>
      </c>
      <c r="AH48" s="188">
        <v>1.6867198920499269E-3</v>
      </c>
      <c r="AI48" s="189">
        <v>9.5354856286609458E-4</v>
      </c>
      <c r="AJ48" s="187">
        <v>1.38751850024667E-3</v>
      </c>
      <c r="AK48" s="187">
        <v>1.8050541516245488E-3</v>
      </c>
      <c r="AL48" s="187">
        <v>3.6719706242350062E-3</v>
      </c>
      <c r="AM48" s="187">
        <v>1.9417475728155339E-3</v>
      </c>
      <c r="AN48" s="187">
        <v>4.5300523674053671E-4</v>
      </c>
      <c r="AO48" s="187">
        <v>5.1794302626711065E-4</v>
      </c>
      <c r="AP48" s="187">
        <v>2.9851102699733726E-4</v>
      </c>
      <c r="AQ48" s="187">
        <v>2.8659864725438496E-4</v>
      </c>
      <c r="AR48" s="187">
        <v>4.9459041731066459E-4</v>
      </c>
      <c r="AS48" s="187">
        <v>1.1120263591433279E-2</v>
      </c>
      <c r="AT48" s="187">
        <v>1.0462892809467114E-3</v>
      </c>
      <c r="AU48" s="187">
        <v>3.2363957745886116E-3</v>
      </c>
      <c r="AV48" s="187">
        <v>8.9914581147909481E-4</v>
      </c>
      <c r="AW48" s="187">
        <v>5.7506554772556698E-4</v>
      </c>
      <c r="AX48" s="187">
        <v>4.1881105983360313E-4</v>
      </c>
      <c r="AY48" s="187">
        <v>5.8973854924316887E-4</v>
      </c>
      <c r="AZ48" s="187">
        <v>8.2429501084598693E-4</v>
      </c>
      <c r="BA48" s="187">
        <v>3.4227039361095263E-4</v>
      </c>
      <c r="BB48" s="187">
        <v>7.6494307400379509E-4</v>
      </c>
      <c r="BC48" s="187">
        <v>3.1249147130263913E-3</v>
      </c>
      <c r="BD48" s="188">
        <v>1.3808686919407481E-3</v>
      </c>
      <c r="BE48" s="189">
        <v>2.6388437804481975E-3</v>
      </c>
      <c r="BF48" s="187">
        <v>6.7495359694021032E-4</v>
      </c>
      <c r="BG48" s="187">
        <v>9.3729171295267718E-4</v>
      </c>
      <c r="BH48" s="187">
        <v>9.0549984807049531E-3</v>
      </c>
      <c r="BI48" s="187">
        <v>8.5569904548006732E-3</v>
      </c>
      <c r="BJ48" s="187">
        <v>1.1401786279850511E-3</v>
      </c>
      <c r="BK48" s="187">
        <v>3.4219148161630871E-3</v>
      </c>
      <c r="BL48" s="187">
        <v>0</v>
      </c>
      <c r="BM48" s="187">
        <v>2.0923420281768727E-4</v>
      </c>
      <c r="BN48" s="190">
        <v>1.3683364199610999E-3</v>
      </c>
    </row>
    <row r="49" spans="1:66" s="136" customFormat="1" ht="10.9" customHeight="1" x14ac:dyDescent="0.2">
      <c r="A49" s="174" t="s">
        <v>310</v>
      </c>
      <c r="B49" s="186" t="s">
        <v>315</v>
      </c>
      <c r="C49" s="187">
        <v>6.3608081695907105E-4</v>
      </c>
      <c r="D49" s="187">
        <v>2.9026640005160292E-4</v>
      </c>
      <c r="E49" s="187">
        <v>4.045484364749617E-3</v>
      </c>
      <c r="F49" s="187">
        <v>4.2040534605007219E-3</v>
      </c>
      <c r="G49" s="187">
        <v>3.4120376688958644E-4</v>
      </c>
      <c r="H49" s="187">
        <v>3.667033370003667E-4</v>
      </c>
      <c r="I49" s="187">
        <v>4.9563370309181022E-3</v>
      </c>
      <c r="J49" s="187">
        <v>0</v>
      </c>
      <c r="K49" s="187">
        <v>4.2710153368278004E-3</v>
      </c>
      <c r="L49" s="188">
        <v>3.0198446937014668E-3</v>
      </c>
      <c r="M49" s="189">
        <v>8.2300293194794512E-4</v>
      </c>
      <c r="N49" s="187">
        <v>4.0353510088377521E-3</v>
      </c>
      <c r="O49" s="187">
        <v>3.2414910858995136E-3</v>
      </c>
      <c r="P49" s="187">
        <v>8.929900282780176E-4</v>
      </c>
      <c r="Q49" s="187">
        <v>0</v>
      </c>
      <c r="R49" s="187">
        <v>1.0235414534288639E-3</v>
      </c>
      <c r="S49" s="187">
        <v>1.3537906137184115E-3</v>
      </c>
      <c r="T49" s="187">
        <v>9.3283582089552237E-4</v>
      </c>
      <c r="U49" s="187">
        <v>3.0094582975064487E-3</v>
      </c>
      <c r="V49" s="187">
        <v>2.012072434607646E-3</v>
      </c>
      <c r="W49" s="187">
        <v>9.5306171074577078E-4</v>
      </c>
      <c r="X49" s="187">
        <v>5.0233225690706857E-3</v>
      </c>
      <c r="Y49" s="187">
        <v>5.1584377302873984E-3</v>
      </c>
      <c r="Z49" s="187">
        <v>3.6835361947469571E-3</v>
      </c>
      <c r="AA49" s="187">
        <v>0</v>
      </c>
      <c r="AB49" s="187">
        <v>0</v>
      </c>
      <c r="AC49" s="187">
        <v>0</v>
      </c>
      <c r="AD49" s="187">
        <v>4.9325548620897924E-3</v>
      </c>
      <c r="AE49" s="187">
        <v>0</v>
      </c>
      <c r="AF49" s="187">
        <v>1.2953367875647669E-3</v>
      </c>
      <c r="AG49" s="187">
        <v>0</v>
      </c>
      <c r="AH49" s="188">
        <v>1.1244799280332846E-3</v>
      </c>
      <c r="AI49" s="189">
        <v>1.0897697861326796E-3</v>
      </c>
      <c r="AJ49" s="187">
        <v>1.110014800197336E-3</v>
      </c>
      <c r="AK49" s="187">
        <v>9.025270758122744E-4</v>
      </c>
      <c r="AL49" s="187">
        <v>1.2239902080783353E-3</v>
      </c>
      <c r="AM49" s="187">
        <v>4.6601941747572819E-3</v>
      </c>
      <c r="AN49" s="187">
        <v>1.3590157102216101E-3</v>
      </c>
      <c r="AO49" s="187">
        <v>1.9977802441731411E-3</v>
      </c>
      <c r="AP49" s="187">
        <v>3.0567529164527338E-3</v>
      </c>
      <c r="AQ49" s="187">
        <v>5.4453742978333147E-3</v>
      </c>
      <c r="AR49" s="187">
        <v>2.7697063369397219E-2</v>
      </c>
      <c r="AS49" s="187">
        <v>4.7364085667215812E-3</v>
      </c>
      <c r="AT49" s="187">
        <v>4.6938701879712809E-2</v>
      </c>
      <c r="AU49" s="187">
        <v>6.9146921425865919E-3</v>
      </c>
      <c r="AV49" s="187">
        <v>4.2896748089315149E-3</v>
      </c>
      <c r="AW49" s="187">
        <v>8.0899051629189942E-4</v>
      </c>
      <c r="AX49" s="187">
        <v>5.4606518955227484E-3</v>
      </c>
      <c r="AY49" s="187">
        <v>1.9657951641438962E-3</v>
      </c>
      <c r="AZ49" s="187">
        <v>1.0997830802603036E-2</v>
      </c>
      <c r="BA49" s="187">
        <v>1.4831717056474614E-3</v>
      </c>
      <c r="BB49" s="187">
        <v>1.6816888045540795E-2</v>
      </c>
      <c r="BC49" s="187">
        <v>2.1410441854752871E-2</v>
      </c>
      <c r="BD49" s="188">
        <v>7.9548607899361766E-3</v>
      </c>
      <c r="BE49" s="189">
        <v>1.4330951607664826E-2</v>
      </c>
      <c r="BF49" s="187">
        <v>3.5997525170144555E-3</v>
      </c>
      <c r="BG49" s="187">
        <v>1.8815263274827817E-3</v>
      </c>
      <c r="BH49" s="187">
        <v>5.1656031601336978E-2</v>
      </c>
      <c r="BI49" s="187">
        <v>2.6367209432902862E-2</v>
      </c>
      <c r="BJ49" s="187">
        <v>2.0143155761069235E-2</v>
      </c>
      <c r="BK49" s="187">
        <v>2.8176192209683291E-2</v>
      </c>
      <c r="BL49" s="187">
        <v>0</v>
      </c>
      <c r="BM49" s="187">
        <v>1.0182731203794114E-2</v>
      </c>
      <c r="BN49" s="190">
        <v>7.8991408385059268E-3</v>
      </c>
    </row>
    <row r="50" spans="1:66" s="136" customFormat="1" ht="10.9" customHeight="1" x14ac:dyDescent="0.2">
      <c r="A50" s="174" t="s">
        <v>311</v>
      </c>
      <c r="B50" s="186" t="s">
        <v>25</v>
      </c>
      <c r="C50" s="187">
        <v>7.9220974475811584E-2</v>
      </c>
      <c r="D50" s="187">
        <v>6.1052699477520476E-2</v>
      </c>
      <c r="E50" s="187">
        <v>3.1525621400976749E-2</v>
      </c>
      <c r="F50" s="187">
        <v>5.9044989646734013E-2</v>
      </c>
      <c r="G50" s="187">
        <v>1.6923706837723488E-2</v>
      </c>
      <c r="H50" s="187">
        <v>6.307297396406307E-2</v>
      </c>
      <c r="I50" s="187">
        <v>4.0594760443710173E-2</v>
      </c>
      <c r="J50" s="187">
        <v>0</v>
      </c>
      <c r="K50" s="187">
        <v>5.8615525418088024E-2</v>
      </c>
      <c r="L50" s="188">
        <v>0.1274086856485476</v>
      </c>
      <c r="M50" s="189">
        <v>3.142842446376215E-2</v>
      </c>
      <c r="N50" s="187">
        <v>8.166305374909677E-2</v>
      </c>
      <c r="O50" s="187">
        <v>3.8681793625067531E-2</v>
      </c>
      <c r="P50" s="187">
        <v>8.1113260901919934E-2</v>
      </c>
      <c r="Q50" s="187">
        <v>8.7912087912087919E-2</v>
      </c>
      <c r="R50" s="187">
        <v>0.10542476970317298</v>
      </c>
      <c r="S50" s="187">
        <v>7.7617328519855602E-2</v>
      </c>
      <c r="T50" s="187">
        <v>9.7014925373134331E-2</v>
      </c>
      <c r="U50" s="187">
        <v>6.878761822871883E-2</v>
      </c>
      <c r="V50" s="187">
        <v>9.3561368209255535E-2</v>
      </c>
      <c r="W50" s="187">
        <v>8.0295449130331195E-2</v>
      </c>
      <c r="X50" s="187">
        <v>3.0857552924291352E-2</v>
      </c>
      <c r="Y50" s="187">
        <v>1.5475313190862197E-2</v>
      </c>
      <c r="Z50" s="187">
        <v>4.708520179372197E-2</v>
      </c>
      <c r="AA50" s="187">
        <v>6.1224489795918364E-3</v>
      </c>
      <c r="AB50" s="187">
        <v>0</v>
      </c>
      <c r="AC50" s="187">
        <v>9.8360655737704916E-2</v>
      </c>
      <c r="AD50" s="187">
        <v>3.4930541574390982E-2</v>
      </c>
      <c r="AE50" s="187">
        <v>0</v>
      </c>
      <c r="AF50" s="187">
        <v>1.4248704663212436E-2</v>
      </c>
      <c r="AG50" s="187">
        <v>7.0707070707070704E-2</v>
      </c>
      <c r="AH50" s="188">
        <v>6.555717980434049E-2</v>
      </c>
      <c r="AI50" s="189">
        <v>4.8494755482904238E-2</v>
      </c>
      <c r="AJ50" s="187">
        <v>4.7175629008386781E-2</v>
      </c>
      <c r="AK50" s="187">
        <v>4.2418772563176894E-2</v>
      </c>
      <c r="AL50" s="187">
        <v>7.3439412484700123E-2</v>
      </c>
      <c r="AM50" s="187">
        <v>6.2135922330097092E-3</v>
      </c>
      <c r="AN50" s="187">
        <v>9.1253374889013722E-2</v>
      </c>
      <c r="AO50" s="187">
        <v>9.6855345911949692E-2</v>
      </c>
      <c r="AP50" s="187">
        <v>5.1702109875938818E-2</v>
      </c>
      <c r="AQ50" s="187">
        <v>4.7861974091482289E-2</v>
      </c>
      <c r="AR50" s="187">
        <v>9.2117465224111281E-3</v>
      </c>
      <c r="AS50" s="187">
        <v>1.7710049423393739E-2</v>
      </c>
      <c r="AT50" s="187">
        <v>2.2585416892160048E-2</v>
      </c>
      <c r="AU50" s="187">
        <v>2.3323934177854468E-2</v>
      </c>
      <c r="AV50" s="187">
        <v>7.1557020830211298E-3</v>
      </c>
      <c r="AW50" s="187">
        <v>2.2905153172120044E-3</v>
      </c>
      <c r="AX50" s="187">
        <v>1.1251520203606608E-2</v>
      </c>
      <c r="AY50" s="187">
        <v>7.8631806565755847E-3</v>
      </c>
      <c r="AZ50" s="187">
        <v>5.6616052060737528E-3</v>
      </c>
      <c r="BA50" s="187">
        <v>3.0462065031374785E-2</v>
      </c>
      <c r="BB50" s="187">
        <v>1.3656309297912714E-2</v>
      </c>
      <c r="BC50" s="187">
        <v>1.7193853879533854E-2</v>
      </c>
      <c r="BD50" s="188">
        <v>5.1600882698838488E-2</v>
      </c>
      <c r="BE50" s="189">
        <v>2.1516726209808379E-2</v>
      </c>
      <c r="BF50" s="187">
        <v>5.0565273637437423E-2</v>
      </c>
      <c r="BG50" s="187">
        <v>2.8660297711619639E-2</v>
      </c>
      <c r="BH50" s="187">
        <v>7.9671832269826798E-2</v>
      </c>
      <c r="BI50" s="187">
        <v>0.10863559797866368</v>
      </c>
      <c r="BJ50" s="187">
        <v>3.0088047127383291E-2</v>
      </c>
      <c r="BK50" s="187">
        <v>3.7313432835820892E-2</v>
      </c>
      <c r="BL50" s="187">
        <v>0.21504339440694312</v>
      </c>
      <c r="BM50" s="187">
        <v>1.4855628400055795E-2</v>
      </c>
      <c r="BN50" s="190">
        <v>3.8150624270861314E-2</v>
      </c>
    </row>
    <row r="51" spans="1:66" s="136" customFormat="1" ht="10.9" customHeight="1" x14ac:dyDescent="0.2">
      <c r="A51" s="191" t="s">
        <v>312</v>
      </c>
      <c r="B51" s="192" t="s">
        <v>26</v>
      </c>
      <c r="C51" s="193">
        <v>6.1526362658586515E-3</v>
      </c>
      <c r="D51" s="193">
        <v>5.9343352899438821E-3</v>
      </c>
      <c r="E51" s="193">
        <v>5.8094613310008016E-3</v>
      </c>
      <c r="F51" s="193">
        <v>6.9021773232101399E-3</v>
      </c>
      <c r="G51" s="193">
        <v>5.9369455438788047E-3</v>
      </c>
      <c r="H51" s="193">
        <v>7.5174184085075174E-3</v>
      </c>
      <c r="I51" s="193">
        <v>3.8706632050979468E-2</v>
      </c>
      <c r="J51" s="193">
        <v>0</v>
      </c>
      <c r="K51" s="193">
        <v>3.8688742823862216E-3</v>
      </c>
      <c r="L51" s="194">
        <v>2.4446361806154731E-3</v>
      </c>
      <c r="M51" s="195">
        <v>1.0801913481816778E-3</v>
      </c>
      <c r="N51" s="193">
        <v>4.1798677116335944E-3</v>
      </c>
      <c r="O51" s="193">
        <v>5.8346839546191244E-3</v>
      </c>
      <c r="P51" s="193">
        <v>3.1254650989730615E-3</v>
      </c>
      <c r="Q51" s="193">
        <v>1.098901098901099E-2</v>
      </c>
      <c r="R51" s="193">
        <v>1.5353121801432957E-2</v>
      </c>
      <c r="S51" s="193">
        <v>7.1450060168471718E-3</v>
      </c>
      <c r="T51" s="193">
        <v>1.3992537313432836E-2</v>
      </c>
      <c r="U51" s="193">
        <v>6.1622241329893955E-3</v>
      </c>
      <c r="V51" s="193">
        <v>7.0422535211267607E-3</v>
      </c>
      <c r="W51" s="193">
        <v>7.6244936859661662E-3</v>
      </c>
      <c r="X51" s="193">
        <v>5.0233225690706857E-3</v>
      </c>
      <c r="Y51" s="193">
        <v>3.831982313927782E-3</v>
      </c>
      <c r="Z51" s="193">
        <v>9.9295323510570146E-3</v>
      </c>
      <c r="AA51" s="193">
        <v>2.7210884353741495E-3</v>
      </c>
      <c r="AB51" s="193">
        <v>0</v>
      </c>
      <c r="AC51" s="193">
        <v>8.1967213114754103E-3</v>
      </c>
      <c r="AD51" s="193">
        <v>8.6571371048922898E-3</v>
      </c>
      <c r="AE51" s="193">
        <v>0</v>
      </c>
      <c r="AF51" s="193">
        <v>2.5906735751295338E-3</v>
      </c>
      <c r="AG51" s="193">
        <v>1.0101010101010102E-2</v>
      </c>
      <c r="AH51" s="194">
        <v>1.0682559316316204E-2</v>
      </c>
      <c r="AI51" s="195">
        <v>5.9937338237297374E-3</v>
      </c>
      <c r="AJ51" s="193">
        <v>4.4092254563394178E-3</v>
      </c>
      <c r="AK51" s="193">
        <v>3.6101083032490976E-3</v>
      </c>
      <c r="AL51" s="193">
        <v>7.9559363525091801E-3</v>
      </c>
      <c r="AM51" s="193">
        <v>1.5533980582524273E-3</v>
      </c>
      <c r="AN51" s="193">
        <v>1.1904977621541305E-2</v>
      </c>
      <c r="AO51" s="193">
        <v>7.3251942286348499E-3</v>
      </c>
      <c r="AP51" s="193">
        <v>1.8746492495432782E-2</v>
      </c>
      <c r="AQ51" s="193">
        <v>1.5705605869540295E-2</v>
      </c>
      <c r="AR51" s="193">
        <v>2.2998454404945905E-2</v>
      </c>
      <c r="AS51" s="193">
        <v>6.7957166392092257E-3</v>
      </c>
      <c r="AT51" s="193">
        <v>4.7984991160659523E-3</v>
      </c>
      <c r="AU51" s="193">
        <v>1.4570093851268886E-2</v>
      </c>
      <c r="AV51" s="193">
        <v>4.5388131275288478E-2</v>
      </c>
      <c r="AW51" s="193">
        <v>6.9933818727643107E-2</v>
      </c>
      <c r="AX51" s="193">
        <v>1.2620710206908772E-2</v>
      </c>
      <c r="AY51" s="193">
        <v>1.5726361313151171E-3</v>
      </c>
      <c r="AZ51" s="193">
        <v>5.6832971800433842E-3</v>
      </c>
      <c r="BA51" s="193">
        <v>3.0804335424985739E-3</v>
      </c>
      <c r="BB51" s="193">
        <v>4.4900379506641365E-2</v>
      </c>
      <c r="BC51" s="193">
        <v>1.0097977675281788E-3</v>
      </c>
      <c r="BD51" s="194">
        <v>5.3384780052063378E-3</v>
      </c>
      <c r="BE51" s="195">
        <v>5.9678467034751546E-3</v>
      </c>
      <c r="BF51" s="193">
        <v>5.1183981101299285E-2</v>
      </c>
      <c r="BG51" s="193">
        <v>1.0574039102421684E-2</v>
      </c>
      <c r="BH51" s="193">
        <v>1.3491340018231541E-2</v>
      </c>
      <c r="BI51" s="193">
        <v>4.5592363840539019E-3</v>
      </c>
      <c r="BJ51" s="193">
        <v>8.2979666814467605E-3</v>
      </c>
      <c r="BK51" s="193">
        <v>3.6039315617036769E-3</v>
      </c>
      <c r="BL51" s="193">
        <v>0</v>
      </c>
      <c r="BM51" s="193">
        <v>5.4400892732598691E-3</v>
      </c>
      <c r="BN51" s="196">
        <v>1.576648197526458E-2</v>
      </c>
    </row>
    <row r="52" spans="1:66" s="136" customFormat="1" ht="10.9" customHeight="1" x14ac:dyDescent="0.2">
      <c r="A52" s="174" t="s">
        <v>313</v>
      </c>
      <c r="B52" s="186" t="s">
        <v>319</v>
      </c>
      <c r="C52" s="187">
        <v>1.5034637491759861E-4</v>
      </c>
      <c r="D52" s="187">
        <v>9.6755466683867643E-4</v>
      </c>
      <c r="E52" s="187">
        <v>3.6445805087834392E-5</v>
      </c>
      <c r="F52" s="187">
        <v>1.5561272510510133E-2</v>
      </c>
      <c r="G52" s="187">
        <v>6.8240753377917288E-4</v>
      </c>
      <c r="H52" s="187">
        <v>5.5005500550055003E-4</v>
      </c>
      <c r="I52" s="187">
        <v>5.9004012272834555E-3</v>
      </c>
      <c r="J52" s="187">
        <v>0</v>
      </c>
      <c r="K52" s="187">
        <v>2.8981889785617216E-3</v>
      </c>
      <c r="L52" s="188">
        <v>1.7256255392579811E-3</v>
      </c>
      <c r="M52" s="189">
        <v>9.7731598168818482E-4</v>
      </c>
      <c r="N52" s="187">
        <v>3.3683508420877103E-3</v>
      </c>
      <c r="O52" s="187">
        <v>2.485143165856294E-3</v>
      </c>
      <c r="P52" s="187">
        <v>8.929900282780176E-4</v>
      </c>
      <c r="Q52" s="187">
        <v>0</v>
      </c>
      <c r="R52" s="187">
        <v>4.0941658137154556E-3</v>
      </c>
      <c r="S52" s="187">
        <v>1.5042117930204573E-3</v>
      </c>
      <c r="T52" s="187">
        <v>6.5298507462686565E-3</v>
      </c>
      <c r="U52" s="187">
        <v>2.2929206076239611E-3</v>
      </c>
      <c r="V52" s="187">
        <v>2.012072434607646E-3</v>
      </c>
      <c r="W52" s="187">
        <v>5.003573981415297E-3</v>
      </c>
      <c r="X52" s="187">
        <v>1.076426264800861E-3</v>
      </c>
      <c r="Y52" s="187">
        <v>2.0633750921149594E-3</v>
      </c>
      <c r="Z52" s="187">
        <v>3.6835361947469571E-3</v>
      </c>
      <c r="AA52" s="187">
        <v>0</v>
      </c>
      <c r="AB52" s="187">
        <v>0</v>
      </c>
      <c r="AC52" s="187">
        <v>0</v>
      </c>
      <c r="AD52" s="187">
        <v>4.4292329373867524E-3</v>
      </c>
      <c r="AE52" s="187">
        <v>0</v>
      </c>
      <c r="AF52" s="187">
        <v>1.2953367875647669E-3</v>
      </c>
      <c r="AG52" s="187">
        <v>0</v>
      </c>
      <c r="AH52" s="188">
        <v>5.3975036545597663E-3</v>
      </c>
      <c r="AI52" s="189">
        <v>2.9968669118648687E-3</v>
      </c>
      <c r="AJ52" s="187">
        <v>2.3125308337444499E-3</v>
      </c>
      <c r="AK52" s="187">
        <v>9.025270758122744E-4</v>
      </c>
      <c r="AL52" s="187">
        <v>2.4479804161566705E-3</v>
      </c>
      <c r="AM52" s="187">
        <v>3.8834951456310682E-4</v>
      </c>
      <c r="AN52" s="187">
        <v>6.9581604363346443E-3</v>
      </c>
      <c r="AO52" s="187">
        <v>2.6637069922308544E-3</v>
      </c>
      <c r="AP52" s="187">
        <v>1.7552448387443433E-3</v>
      </c>
      <c r="AQ52" s="187">
        <v>2.1208299896824487E-3</v>
      </c>
      <c r="AR52" s="187">
        <v>8.4080370942812982E-3</v>
      </c>
      <c r="AS52" s="187">
        <v>1.029654036243822E-2</v>
      </c>
      <c r="AT52" s="187">
        <v>1.8039470361150196E-3</v>
      </c>
      <c r="AU52" s="187">
        <v>3.7894028029123353E-2</v>
      </c>
      <c r="AV52" s="187">
        <v>2.000599430540986E-2</v>
      </c>
      <c r="AW52" s="187">
        <v>2.4708324804818854E-2</v>
      </c>
      <c r="AX52" s="187">
        <v>2.4621257882910093E-2</v>
      </c>
      <c r="AY52" s="187">
        <v>1.5333202280322391E-2</v>
      </c>
      <c r="AZ52" s="187">
        <v>9.7180043383947937E-3</v>
      </c>
      <c r="BA52" s="187">
        <v>3.5253850541928124E-2</v>
      </c>
      <c r="BB52" s="187">
        <v>2.9530360531309298E-3</v>
      </c>
      <c r="BC52" s="187">
        <v>3.2886657023552851E-3</v>
      </c>
      <c r="BD52" s="188">
        <v>1.8460034092260529E-2</v>
      </c>
      <c r="BE52" s="189">
        <v>8.6878856771679114E-3</v>
      </c>
      <c r="BF52" s="187">
        <v>2.1204792170538275E-2</v>
      </c>
      <c r="BG52" s="187">
        <v>9.9630637636080877E-3</v>
      </c>
      <c r="BH52" s="187">
        <v>1.5071406867213612E-2</v>
      </c>
      <c r="BI52" s="187">
        <v>1.1880965749578889E-2</v>
      </c>
      <c r="BJ52" s="187">
        <v>9.5648318236523731E-3</v>
      </c>
      <c r="BK52" s="187">
        <v>3.2144157262468144E-2</v>
      </c>
      <c r="BL52" s="187">
        <v>0</v>
      </c>
      <c r="BM52" s="187">
        <v>3.8987306458362396E-2</v>
      </c>
      <c r="BN52" s="190">
        <v>1.2568001526385684E-2</v>
      </c>
    </row>
    <row r="53" spans="1:66" s="136" customFormat="1" ht="10.9" customHeight="1" x14ac:dyDescent="0.2">
      <c r="A53" s="174" t="s">
        <v>314</v>
      </c>
      <c r="B53" s="186" t="s">
        <v>321</v>
      </c>
      <c r="C53" s="187">
        <v>1.9429377681658897E-2</v>
      </c>
      <c r="D53" s="187">
        <v>2.1479713603818614E-2</v>
      </c>
      <c r="E53" s="187">
        <v>3.9106348859246298E-2</v>
      </c>
      <c r="F53" s="187">
        <v>1.5498525443935497E-2</v>
      </c>
      <c r="G53" s="187">
        <v>2.3816022928893135E-2</v>
      </c>
      <c r="H53" s="187">
        <v>2.1268793546021268E-2</v>
      </c>
      <c r="I53" s="187">
        <v>3.9650696247344817E-2</v>
      </c>
      <c r="J53" s="187">
        <v>0</v>
      </c>
      <c r="K53" s="187">
        <v>2.6139168538702611E-2</v>
      </c>
      <c r="L53" s="188">
        <v>3.8538970376761579E-2</v>
      </c>
      <c r="M53" s="189">
        <v>6.5840234555835611E-2</v>
      </c>
      <c r="N53" s="187">
        <v>2.9803790784281029E-2</v>
      </c>
      <c r="O53" s="187">
        <v>1.7612101566720693E-2</v>
      </c>
      <c r="P53" s="187">
        <v>6.5188272064295283E-2</v>
      </c>
      <c r="Q53" s="187">
        <v>2.197802197802198E-2</v>
      </c>
      <c r="R53" s="187">
        <v>1.9447287615148412E-2</v>
      </c>
      <c r="S53" s="187">
        <v>5.1067990373044526E-2</v>
      </c>
      <c r="T53" s="187">
        <v>3.3582089552238806E-2</v>
      </c>
      <c r="U53" s="187">
        <v>3.2244196044711952E-2</v>
      </c>
      <c r="V53" s="187">
        <v>4.527162977867203E-2</v>
      </c>
      <c r="W53" s="187">
        <v>2.4303073624017155E-2</v>
      </c>
      <c r="X53" s="187">
        <v>1.9375672766415501E-2</v>
      </c>
      <c r="Y53" s="187">
        <v>3.0508474576271188E-2</v>
      </c>
      <c r="Z53" s="187">
        <v>2.450352338244715E-2</v>
      </c>
      <c r="AA53" s="187">
        <v>2.4489795918367346E-2</v>
      </c>
      <c r="AB53" s="187">
        <v>0</v>
      </c>
      <c r="AC53" s="187">
        <v>2.4590163934426229E-2</v>
      </c>
      <c r="AD53" s="187">
        <v>5.9492651499899338E-2</v>
      </c>
      <c r="AE53" s="187">
        <v>0</v>
      </c>
      <c r="AF53" s="187">
        <v>7.7720207253886009E-3</v>
      </c>
      <c r="AG53" s="187">
        <v>3.0303030303030304E-2</v>
      </c>
      <c r="AH53" s="188">
        <v>2.7212414258405489E-2</v>
      </c>
      <c r="AI53" s="189">
        <v>1.6755210461789946E-2</v>
      </c>
      <c r="AJ53" s="187">
        <v>1.6804390725209669E-2</v>
      </c>
      <c r="AK53" s="187">
        <v>1.3537906137184115E-2</v>
      </c>
      <c r="AL53" s="187">
        <v>2.0195838433292534E-2</v>
      </c>
      <c r="AM53" s="187">
        <v>0.46563106796116505</v>
      </c>
      <c r="AN53" s="187">
        <v>3.564245202674543E-2</v>
      </c>
      <c r="AO53" s="187">
        <v>3.4998150203477615E-2</v>
      </c>
      <c r="AP53" s="187">
        <v>3.8269113661058639E-2</v>
      </c>
      <c r="AQ53" s="187">
        <v>4.3677633841568267E-2</v>
      </c>
      <c r="AR53" s="187">
        <v>1.4590417310664607E-2</v>
      </c>
      <c r="AS53" s="187">
        <v>3.9744645799011533E-2</v>
      </c>
      <c r="AT53" s="187">
        <v>2.3451311469495254E-2</v>
      </c>
      <c r="AU53" s="187">
        <v>2.1598417575017886E-2</v>
      </c>
      <c r="AV53" s="187">
        <v>2.1935411359208751E-2</v>
      </c>
      <c r="AW53" s="187">
        <v>1.1013967269998149E-3</v>
      </c>
      <c r="AX53" s="187">
        <v>0.13956878568954825</v>
      </c>
      <c r="AY53" s="187">
        <v>9.1802634165519953E-2</v>
      </c>
      <c r="AZ53" s="187">
        <v>1.0889370932754881E-2</v>
      </c>
      <c r="BA53" s="187">
        <v>2.7723901882487165E-2</v>
      </c>
      <c r="BB53" s="187">
        <v>2.514824478178368E-2</v>
      </c>
      <c r="BC53" s="187">
        <v>2.2529406948500315E-2</v>
      </c>
      <c r="BD53" s="188">
        <v>1.2130502001929252E-2</v>
      </c>
      <c r="BE53" s="189">
        <v>6.4550178629425138E-3</v>
      </c>
      <c r="BF53" s="187">
        <v>2.7954328139940379E-2</v>
      </c>
      <c r="BG53" s="187">
        <v>1.3719173516996223E-2</v>
      </c>
      <c r="BH53" s="187">
        <v>3.4032209054998479E-2</v>
      </c>
      <c r="BI53" s="187">
        <v>2.3919146546883773E-2</v>
      </c>
      <c r="BJ53" s="187">
        <v>1.5202381706467347E-2</v>
      </c>
      <c r="BK53" s="187">
        <v>1.9876228613032398E-2</v>
      </c>
      <c r="BL53" s="187">
        <v>5.1430408228865319E-2</v>
      </c>
      <c r="BM53" s="187">
        <v>7.8951039196540659E-2</v>
      </c>
      <c r="BN53" s="190">
        <v>3.138678024697452E-2</v>
      </c>
    </row>
    <row r="54" spans="1:66" s="136" customFormat="1" ht="10.9" customHeight="1" x14ac:dyDescent="0.2">
      <c r="A54" s="174" t="s">
        <v>316</v>
      </c>
      <c r="B54" s="186" t="s">
        <v>395</v>
      </c>
      <c r="C54" s="187">
        <v>1.0408595186602982E-4</v>
      </c>
      <c r="D54" s="187">
        <v>1.2900728891182352E-4</v>
      </c>
      <c r="E54" s="187">
        <v>9.475909322836942E-5</v>
      </c>
      <c r="F54" s="187">
        <v>2.5098826629855054E-4</v>
      </c>
      <c r="G54" s="187">
        <v>2.729630135116692E-4</v>
      </c>
      <c r="H54" s="187">
        <v>3.667033370003667E-4</v>
      </c>
      <c r="I54" s="187">
        <v>7.0804814727401467E-4</v>
      </c>
      <c r="J54" s="187">
        <v>0</v>
      </c>
      <c r="K54" s="187">
        <v>1.9413706076490002E-4</v>
      </c>
      <c r="L54" s="188">
        <v>0</v>
      </c>
      <c r="M54" s="189">
        <v>0</v>
      </c>
      <c r="N54" s="187">
        <v>1.8898338057917849E-4</v>
      </c>
      <c r="O54" s="187">
        <v>2.1609940572663426E-4</v>
      </c>
      <c r="P54" s="187">
        <v>0</v>
      </c>
      <c r="Q54" s="187">
        <v>0</v>
      </c>
      <c r="R54" s="187">
        <v>1.0235414534288639E-3</v>
      </c>
      <c r="S54" s="187">
        <v>1.5042117930204573E-4</v>
      </c>
      <c r="T54" s="187">
        <v>9.3283582089552237E-4</v>
      </c>
      <c r="U54" s="187">
        <v>1.4330753797649757E-4</v>
      </c>
      <c r="V54" s="187">
        <v>0</v>
      </c>
      <c r="W54" s="187">
        <v>2.3826542768644269E-4</v>
      </c>
      <c r="X54" s="187">
        <v>3.588087549336204E-4</v>
      </c>
      <c r="Y54" s="187">
        <v>1.4738393515106854E-4</v>
      </c>
      <c r="Z54" s="187">
        <v>4.8046124279308138E-4</v>
      </c>
      <c r="AA54" s="187">
        <v>0</v>
      </c>
      <c r="AB54" s="187">
        <v>0</v>
      </c>
      <c r="AC54" s="187">
        <v>0</v>
      </c>
      <c r="AD54" s="187">
        <v>2.0132876988121604E-4</v>
      </c>
      <c r="AE54" s="187">
        <v>0</v>
      </c>
      <c r="AF54" s="187">
        <v>0</v>
      </c>
      <c r="AG54" s="187">
        <v>0</v>
      </c>
      <c r="AH54" s="188">
        <v>6.7468795681997079E-4</v>
      </c>
      <c r="AI54" s="189">
        <v>2.7244244653316989E-4</v>
      </c>
      <c r="AJ54" s="187">
        <v>1.2333497779970401E-4</v>
      </c>
      <c r="AK54" s="187">
        <v>0</v>
      </c>
      <c r="AL54" s="187">
        <v>0</v>
      </c>
      <c r="AM54" s="187">
        <v>7.7669902912621365E-4</v>
      </c>
      <c r="AN54" s="187">
        <v>3.4428397992280791E-4</v>
      </c>
      <c r="AO54" s="187">
        <v>1.3318534961154272E-3</v>
      </c>
      <c r="AP54" s="187">
        <v>5.7314117183488757E-4</v>
      </c>
      <c r="AQ54" s="187">
        <v>5.7319729450876992E-4</v>
      </c>
      <c r="AR54" s="187">
        <v>2.6584234930448225E-3</v>
      </c>
      <c r="AS54" s="187">
        <v>3.7067545304777594E-3</v>
      </c>
      <c r="AT54" s="187">
        <v>1.2988418660028142E-3</v>
      </c>
      <c r="AU54" s="187">
        <v>1.8012709902781869E-3</v>
      </c>
      <c r="AV54" s="187">
        <v>9.9280683350816724E-3</v>
      </c>
      <c r="AW54" s="187">
        <v>2.8265933701765157E-4</v>
      </c>
      <c r="AX54" s="187">
        <v>6.8459500165108202E-4</v>
      </c>
      <c r="AY54" s="187">
        <v>0</v>
      </c>
      <c r="AZ54" s="187">
        <v>8.177874186550976E-3</v>
      </c>
      <c r="BA54" s="187">
        <v>2.3958927552766686E-3</v>
      </c>
      <c r="BB54" s="187">
        <v>5.9475806451612899E-3</v>
      </c>
      <c r="BC54" s="187">
        <v>2.1560546928304359E-3</v>
      </c>
      <c r="BD54" s="188">
        <v>1.3214054468332519E-3</v>
      </c>
      <c r="BE54" s="189">
        <v>6.4956154595647935E-4</v>
      </c>
      <c r="BF54" s="187">
        <v>4.8371674447381741E-3</v>
      </c>
      <c r="BG54" s="187">
        <v>9.511775161075317E-4</v>
      </c>
      <c r="BH54" s="187">
        <v>1.0331206320267395E-3</v>
      </c>
      <c r="BI54" s="187">
        <v>1.549691184727681E-3</v>
      </c>
      <c r="BJ54" s="187">
        <v>1.0768353708747703E-3</v>
      </c>
      <c r="BK54" s="187">
        <v>1.7473607571896616E-3</v>
      </c>
      <c r="BL54" s="187">
        <v>0</v>
      </c>
      <c r="BM54" s="187">
        <v>4.1846840563537454E-4</v>
      </c>
      <c r="BN54" s="190">
        <v>1.6697216529390044E-3</v>
      </c>
    </row>
    <row r="55" spans="1:66" s="136" customFormat="1" ht="10.9" customHeight="1" x14ac:dyDescent="0.2">
      <c r="A55" s="197" t="s">
        <v>317</v>
      </c>
      <c r="B55" s="198" t="s">
        <v>323</v>
      </c>
      <c r="C55" s="199">
        <v>2.0817190373205964E-4</v>
      </c>
      <c r="D55" s="199">
        <v>4.5152551119138234E-4</v>
      </c>
      <c r="E55" s="199">
        <v>1.676507034040382E-4</v>
      </c>
      <c r="F55" s="199">
        <v>2.258894396686955E-3</v>
      </c>
      <c r="G55" s="199">
        <v>8.1888904053500748E-4</v>
      </c>
      <c r="H55" s="199">
        <v>3.6670333700036671E-3</v>
      </c>
      <c r="I55" s="199">
        <v>1.8881283927307056E-3</v>
      </c>
      <c r="J55" s="199">
        <v>0</v>
      </c>
      <c r="K55" s="199">
        <v>8.5974984053027151E-4</v>
      </c>
      <c r="L55" s="200">
        <v>8.6281276962899055E-4</v>
      </c>
      <c r="M55" s="201">
        <v>2.0575073298698628E-4</v>
      </c>
      <c r="N55" s="199">
        <v>7.7816686120838201E-4</v>
      </c>
      <c r="O55" s="199">
        <v>2.1609940572663426E-4</v>
      </c>
      <c r="P55" s="199">
        <v>1.4883167137966959E-4</v>
      </c>
      <c r="Q55" s="199">
        <v>0</v>
      </c>
      <c r="R55" s="199">
        <v>2.0470829068577278E-3</v>
      </c>
      <c r="S55" s="199">
        <v>6.7689530685920575E-4</v>
      </c>
      <c r="T55" s="199">
        <v>1.8656716417910447E-3</v>
      </c>
      <c r="U55" s="199">
        <v>4.299226139294927E-4</v>
      </c>
      <c r="V55" s="199">
        <v>1.006036217303823E-3</v>
      </c>
      <c r="W55" s="199">
        <v>1.1913271384322134E-3</v>
      </c>
      <c r="X55" s="199">
        <v>1.076426264800861E-3</v>
      </c>
      <c r="Y55" s="199">
        <v>2.9476787030213708E-4</v>
      </c>
      <c r="Z55" s="199">
        <v>5.7655349135169766E-3</v>
      </c>
      <c r="AA55" s="199">
        <v>0</v>
      </c>
      <c r="AB55" s="199">
        <v>0</v>
      </c>
      <c r="AC55" s="199">
        <v>0</v>
      </c>
      <c r="AD55" s="199">
        <v>7.0465069458425613E-4</v>
      </c>
      <c r="AE55" s="199">
        <v>0</v>
      </c>
      <c r="AF55" s="199">
        <v>0</v>
      </c>
      <c r="AG55" s="199">
        <v>0</v>
      </c>
      <c r="AH55" s="200">
        <v>2.3614078488698978E-3</v>
      </c>
      <c r="AI55" s="201">
        <v>1.7708759024656041E-3</v>
      </c>
      <c r="AJ55" s="199">
        <v>8.0167735569807602E-4</v>
      </c>
      <c r="AK55" s="199">
        <v>9.025270758122744E-4</v>
      </c>
      <c r="AL55" s="199">
        <v>6.1199510403916763E-4</v>
      </c>
      <c r="AM55" s="199">
        <v>3.8834951456310682E-4</v>
      </c>
      <c r="AN55" s="199">
        <v>9.2413068295069492E-4</v>
      </c>
      <c r="AO55" s="199">
        <v>1.2874583795782464E-2</v>
      </c>
      <c r="AP55" s="199">
        <v>4.4060227584806983E-3</v>
      </c>
      <c r="AQ55" s="199">
        <v>4.7002178149719133E-3</v>
      </c>
      <c r="AR55" s="199">
        <v>2.4729520865533229E-4</v>
      </c>
      <c r="AS55" s="199">
        <v>1.2355848434925864E-3</v>
      </c>
      <c r="AT55" s="199">
        <v>6.0612620413464657E-3</v>
      </c>
      <c r="AU55" s="199">
        <v>1.4948865788476916E-2</v>
      </c>
      <c r="AV55" s="199">
        <v>1.3918027873520155E-2</v>
      </c>
      <c r="AW55" s="199">
        <v>1.4327904324687856E-3</v>
      </c>
      <c r="AX55" s="199">
        <v>5.533138425109334E-3</v>
      </c>
      <c r="AY55" s="199">
        <v>5.3076469431885195E-3</v>
      </c>
      <c r="AZ55" s="199">
        <v>0.13600867678958786</v>
      </c>
      <c r="BA55" s="199">
        <v>1.4375356531660012E-2</v>
      </c>
      <c r="BB55" s="199">
        <v>1.0454222011385199E-2</v>
      </c>
      <c r="BC55" s="199">
        <v>2.1560546928304359E-3</v>
      </c>
      <c r="BD55" s="200">
        <v>3.3761909166589586E-3</v>
      </c>
      <c r="BE55" s="201">
        <v>1.2991230919129587E-3</v>
      </c>
      <c r="BF55" s="199">
        <v>1.6086394060408345E-2</v>
      </c>
      <c r="BG55" s="199">
        <v>2.2946289713397024E-2</v>
      </c>
      <c r="BH55" s="199">
        <v>6.5025828015800669E-3</v>
      </c>
      <c r="BI55" s="199">
        <v>1.26221224031443E-2</v>
      </c>
      <c r="BJ55" s="199">
        <v>5.4475201114841327E-3</v>
      </c>
      <c r="BK55" s="199">
        <v>7.1714597742992357E-3</v>
      </c>
      <c r="BL55" s="199">
        <v>0</v>
      </c>
      <c r="BM55" s="199">
        <v>3.1803598828288461E-2</v>
      </c>
      <c r="BN55" s="202">
        <v>9.6243933138991274E-3</v>
      </c>
    </row>
    <row r="56" spans="1:66" s="136" customFormat="1" ht="10.9" customHeight="1" x14ac:dyDescent="0.2">
      <c r="A56" s="174" t="s">
        <v>318</v>
      </c>
      <c r="B56" s="186" t="s">
        <v>325</v>
      </c>
      <c r="C56" s="187">
        <v>1.2259012108665733E-3</v>
      </c>
      <c r="D56" s="187">
        <v>7.0954008901502933E-4</v>
      </c>
      <c r="E56" s="187">
        <v>1.6254829069174137E-3</v>
      </c>
      <c r="F56" s="187">
        <v>5.7099830582920249E-3</v>
      </c>
      <c r="G56" s="187">
        <v>1.0236113006687594E-3</v>
      </c>
      <c r="H56" s="187">
        <v>3.1169783645031168E-3</v>
      </c>
      <c r="I56" s="187">
        <v>4.4843049327354259E-3</v>
      </c>
      <c r="J56" s="187">
        <v>0</v>
      </c>
      <c r="K56" s="187">
        <v>2.7040519177968219E-3</v>
      </c>
      <c r="L56" s="188">
        <v>3.0198446937014668E-3</v>
      </c>
      <c r="M56" s="189">
        <v>7.7156524870119851E-4</v>
      </c>
      <c r="N56" s="187">
        <v>3.8686009671502417E-3</v>
      </c>
      <c r="O56" s="187">
        <v>3.0253916801728795E-3</v>
      </c>
      <c r="P56" s="187">
        <v>3.1254650989730615E-3</v>
      </c>
      <c r="Q56" s="187">
        <v>0</v>
      </c>
      <c r="R56" s="187">
        <v>5.1177072671443197E-3</v>
      </c>
      <c r="S56" s="187">
        <v>3.0084235860409147E-3</v>
      </c>
      <c r="T56" s="187">
        <v>7.462686567164179E-3</v>
      </c>
      <c r="U56" s="187">
        <v>2.4362281456004587E-3</v>
      </c>
      <c r="V56" s="187">
        <v>4.0241448692152921E-3</v>
      </c>
      <c r="W56" s="187">
        <v>5.9566356921610672E-3</v>
      </c>
      <c r="X56" s="187">
        <v>9.6878363832077503E-3</v>
      </c>
      <c r="Y56" s="187">
        <v>2.0633750921149594E-3</v>
      </c>
      <c r="Z56" s="187">
        <v>7.6873798846893021E-3</v>
      </c>
      <c r="AA56" s="187">
        <v>6.8027210884353737E-4</v>
      </c>
      <c r="AB56" s="187">
        <v>0</v>
      </c>
      <c r="AC56" s="187">
        <v>8.1967213114754103E-3</v>
      </c>
      <c r="AD56" s="187">
        <v>3.4225890879806724E-3</v>
      </c>
      <c r="AE56" s="187">
        <v>0</v>
      </c>
      <c r="AF56" s="187">
        <v>1.2953367875647669E-3</v>
      </c>
      <c r="AG56" s="187">
        <v>0</v>
      </c>
      <c r="AH56" s="188">
        <v>4.1605757337231531E-3</v>
      </c>
      <c r="AI56" s="189">
        <v>6.6748399400626615E-3</v>
      </c>
      <c r="AJ56" s="187">
        <v>9.2192895905278734E-3</v>
      </c>
      <c r="AK56" s="187">
        <v>2.707581227436823E-3</v>
      </c>
      <c r="AL56" s="187">
        <v>3.6719706242350062E-3</v>
      </c>
      <c r="AM56" s="187">
        <v>1.9417475728155339E-3</v>
      </c>
      <c r="AN56" s="187">
        <v>3.3703589613495932E-3</v>
      </c>
      <c r="AO56" s="187">
        <v>3.1076581576026637E-3</v>
      </c>
      <c r="AP56" s="187">
        <v>3.594072765047941E-3</v>
      </c>
      <c r="AQ56" s="187">
        <v>4.0123810615613894E-3</v>
      </c>
      <c r="AR56" s="187">
        <v>7.9752704791344661E-3</v>
      </c>
      <c r="AS56" s="187">
        <v>3.5008237232289951E-3</v>
      </c>
      <c r="AT56" s="187">
        <v>2.3162679943716853E-2</v>
      </c>
      <c r="AU56" s="187">
        <v>1.8248390219266865E-2</v>
      </c>
      <c r="AV56" s="187">
        <v>3.4167540836205608E-2</v>
      </c>
      <c r="AW56" s="187">
        <v>2.2710215698314765E-3</v>
      </c>
      <c r="AX56" s="187">
        <v>6.5721120158503876E-3</v>
      </c>
      <c r="AY56" s="187">
        <v>1.1008452919205819E-2</v>
      </c>
      <c r="AZ56" s="187">
        <v>5.3687635574837307E-2</v>
      </c>
      <c r="BA56" s="187">
        <v>4.9058756417569883E-2</v>
      </c>
      <c r="BB56" s="187">
        <v>1.0964184060721062E-2</v>
      </c>
      <c r="BC56" s="187">
        <v>1.4942277776261566E-2</v>
      </c>
      <c r="BD56" s="188">
        <v>9.8576846333760584E-3</v>
      </c>
      <c r="BE56" s="189">
        <v>3.247807729782397E-3</v>
      </c>
      <c r="BF56" s="187">
        <v>4.3928229934192022E-2</v>
      </c>
      <c r="BG56" s="187">
        <v>2.2453343701399689E-2</v>
      </c>
      <c r="BH56" s="187">
        <v>9.7842601033120633E-3</v>
      </c>
      <c r="BI56" s="187">
        <v>3.8180797304884894E-3</v>
      </c>
      <c r="BJ56" s="187">
        <v>1.963640970418699E-2</v>
      </c>
      <c r="BK56" s="187">
        <v>8.1907535493265377E-3</v>
      </c>
      <c r="BL56" s="187">
        <v>0</v>
      </c>
      <c r="BM56" s="187">
        <v>7.3929418328916169E-3</v>
      </c>
      <c r="BN56" s="190">
        <v>1.0823764154426945E-2</v>
      </c>
    </row>
    <row r="57" spans="1:66" s="136" customFormat="1" ht="10.9" customHeight="1" x14ac:dyDescent="0.2">
      <c r="A57" s="174" t="s">
        <v>320</v>
      </c>
      <c r="B57" s="186" t="s">
        <v>27</v>
      </c>
      <c r="C57" s="187">
        <v>0</v>
      </c>
      <c r="D57" s="187">
        <v>0</v>
      </c>
      <c r="E57" s="187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  <c r="L57" s="188">
        <v>0</v>
      </c>
      <c r="M57" s="189">
        <v>0</v>
      </c>
      <c r="N57" s="187">
        <v>0</v>
      </c>
      <c r="O57" s="187">
        <v>0</v>
      </c>
      <c r="P57" s="187">
        <v>0</v>
      </c>
      <c r="Q57" s="187">
        <v>0</v>
      </c>
      <c r="R57" s="187">
        <v>0</v>
      </c>
      <c r="S57" s="187">
        <v>0</v>
      </c>
      <c r="T57" s="187">
        <v>0</v>
      </c>
      <c r="U57" s="187">
        <v>0</v>
      </c>
      <c r="V57" s="187">
        <v>0</v>
      </c>
      <c r="W57" s="187">
        <v>0</v>
      </c>
      <c r="X57" s="187">
        <v>0</v>
      </c>
      <c r="Y57" s="187">
        <v>0</v>
      </c>
      <c r="Z57" s="187">
        <v>0</v>
      </c>
      <c r="AA57" s="187">
        <v>0</v>
      </c>
      <c r="AB57" s="187">
        <v>0</v>
      </c>
      <c r="AC57" s="187">
        <v>0</v>
      </c>
      <c r="AD57" s="187">
        <v>0</v>
      </c>
      <c r="AE57" s="187">
        <v>0</v>
      </c>
      <c r="AF57" s="187">
        <v>0</v>
      </c>
      <c r="AG57" s="187">
        <v>0</v>
      </c>
      <c r="AH57" s="188">
        <v>0</v>
      </c>
      <c r="AI57" s="189">
        <v>0</v>
      </c>
      <c r="AJ57" s="187">
        <v>0</v>
      </c>
      <c r="AK57" s="187">
        <v>0</v>
      </c>
      <c r="AL57" s="187">
        <v>0</v>
      </c>
      <c r="AM57" s="187">
        <v>0</v>
      </c>
      <c r="AN57" s="187">
        <v>0</v>
      </c>
      <c r="AO57" s="187">
        <v>0</v>
      </c>
      <c r="AP57" s="187">
        <v>0</v>
      </c>
      <c r="AQ57" s="187">
        <v>0</v>
      </c>
      <c r="AR57" s="187">
        <v>0</v>
      </c>
      <c r="AS57" s="187">
        <v>0</v>
      </c>
      <c r="AT57" s="187">
        <v>0</v>
      </c>
      <c r="AU57" s="187">
        <v>0</v>
      </c>
      <c r="AV57" s="187">
        <v>0</v>
      </c>
      <c r="AW57" s="187">
        <v>0</v>
      </c>
      <c r="AX57" s="187">
        <v>0</v>
      </c>
      <c r="AY57" s="187">
        <v>0</v>
      </c>
      <c r="AZ57" s="187">
        <v>0</v>
      </c>
      <c r="BA57" s="187">
        <v>0</v>
      </c>
      <c r="BB57" s="187">
        <v>0</v>
      </c>
      <c r="BC57" s="187">
        <v>0</v>
      </c>
      <c r="BD57" s="188">
        <v>0</v>
      </c>
      <c r="BE57" s="189">
        <v>0</v>
      </c>
      <c r="BF57" s="187">
        <v>0</v>
      </c>
      <c r="BG57" s="187">
        <v>0</v>
      </c>
      <c r="BH57" s="187">
        <v>0</v>
      </c>
      <c r="BI57" s="187">
        <v>0</v>
      </c>
      <c r="BJ57" s="187">
        <v>0</v>
      </c>
      <c r="BK57" s="187">
        <v>0</v>
      </c>
      <c r="BL57" s="187">
        <v>0</v>
      </c>
      <c r="BM57" s="187">
        <v>0.12819082159296974</v>
      </c>
      <c r="BN57" s="190">
        <v>8.7235599718643835E-4</v>
      </c>
    </row>
    <row r="58" spans="1:66" s="136" customFormat="1" ht="10.9" customHeight="1" x14ac:dyDescent="0.2">
      <c r="A58" s="174" t="s">
        <v>322</v>
      </c>
      <c r="B58" s="186" t="s">
        <v>328</v>
      </c>
      <c r="C58" s="187">
        <v>2.3130211525784404E-5</v>
      </c>
      <c r="D58" s="187">
        <v>4.8377733341933821E-4</v>
      </c>
      <c r="E58" s="187">
        <v>6.5602449158101906E-5</v>
      </c>
      <c r="F58" s="187">
        <v>1.8824119972391291E-4</v>
      </c>
      <c r="G58" s="187">
        <v>1.7742595878258497E-3</v>
      </c>
      <c r="H58" s="187">
        <v>1.1001100110011001E-3</v>
      </c>
      <c r="I58" s="187">
        <v>1.6521123436393675E-3</v>
      </c>
      <c r="J58" s="187">
        <v>0</v>
      </c>
      <c r="K58" s="187">
        <v>1.379759824721968E-2</v>
      </c>
      <c r="L58" s="188">
        <v>1.7256255392579811E-3</v>
      </c>
      <c r="M58" s="189">
        <v>8.2300293194794512E-4</v>
      </c>
      <c r="N58" s="187">
        <v>6.4587849480295702E-3</v>
      </c>
      <c r="O58" s="187">
        <v>4.8622366288492711E-3</v>
      </c>
      <c r="P58" s="187">
        <v>2.2324750706950438E-3</v>
      </c>
      <c r="Q58" s="187">
        <v>2.197802197802198E-2</v>
      </c>
      <c r="R58" s="187">
        <v>1.1258955987717503E-2</v>
      </c>
      <c r="S58" s="187">
        <v>1.4290012033694344E-3</v>
      </c>
      <c r="T58" s="187">
        <v>9.3283582089552231E-3</v>
      </c>
      <c r="U58" s="187">
        <v>8.741759816566351E-3</v>
      </c>
      <c r="V58" s="187">
        <v>8.0482897384305842E-3</v>
      </c>
      <c r="W58" s="187">
        <v>1.1913271384322134E-2</v>
      </c>
      <c r="X58" s="187">
        <v>1.7222820236813777E-2</v>
      </c>
      <c r="Y58" s="187">
        <v>2.1812822402358142E-2</v>
      </c>
      <c r="Z58" s="187">
        <v>0.11386931454196028</v>
      </c>
      <c r="AA58" s="187">
        <v>2.0408163265306124E-3</v>
      </c>
      <c r="AB58" s="187">
        <v>0</v>
      </c>
      <c r="AC58" s="187">
        <v>8.1967213114754103E-3</v>
      </c>
      <c r="AD58" s="187">
        <v>1.469700020132877E-2</v>
      </c>
      <c r="AE58" s="187">
        <v>0</v>
      </c>
      <c r="AF58" s="187">
        <v>7.7720207253886009E-3</v>
      </c>
      <c r="AG58" s="187">
        <v>1.0101010101010102E-2</v>
      </c>
      <c r="AH58" s="188">
        <v>9.1082874170696059E-3</v>
      </c>
      <c r="AI58" s="189">
        <v>2.8606456885982835E-2</v>
      </c>
      <c r="AJ58" s="187">
        <v>5.7535767143561914E-2</v>
      </c>
      <c r="AK58" s="187">
        <v>3.9711191335740074E-2</v>
      </c>
      <c r="AL58" s="187">
        <v>3.2435740514075891E-2</v>
      </c>
      <c r="AM58" s="187">
        <v>5.0485436893203881E-3</v>
      </c>
      <c r="AN58" s="187">
        <v>1.4677369670393389E-3</v>
      </c>
      <c r="AO58" s="187">
        <v>2.9596744358120606E-4</v>
      </c>
      <c r="AP58" s="187">
        <v>2.4358499802982722E-3</v>
      </c>
      <c r="AQ58" s="187">
        <v>2.4074286369368337E-3</v>
      </c>
      <c r="AR58" s="187">
        <v>7.1097372488408035E-3</v>
      </c>
      <c r="AS58" s="187">
        <v>1.2355848434925865E-2</v>
      </c>
      <c r="AT58" s="187">
        <v>1.8039470361150197E-4</v>
      </c>
      <c r="AU58" s="187">
        <v>3.1732671183872731E-3</v>
      </c>
      <c r="AV58" s="187">
        <v>7.4928817623257907E-4</v>
      </c>
      <c r="AW58" s="187">
        <v>0</v>
      </c>
      <c r="AX58" s="187">
        <v>2.4162176528861718E-3</v>
      </c>
      <c r="AY58" s="187">
        <v>3.9315903282877927E-4</v>
      </c>
      <c r="AZ58" s="187">
        <v>1.8850325379609543E-2</v>
      </c>
      <c r="BA58" s="187">
        <v>1.7912150598973189E-2</v>
      </c>
      <c r="BB58" s="187">
        <v>3.2613851992409869E-4</v>
      </c>
      <c r="BC58" s="187">
        <v>4.3257553014382794E-3</v>
      </c>
      <c r="BD58" s="188">
        <v>3.4554752434689537E-3</v>
      </c>
      <c r="BE58" s="189">
        <v>1.2179278986683988E-4</v>
      </c>
      <c r="BF58" s="187">
        <v>0</v>
      </c>
      <c r="BG58" s="187">
        <v>2.4716729615640969E-3</v>
      </c>
      <c r="BH58" s="187">
        <v>3.0385900941962927E-4</v>
      </c>
      <c r="BI58" s="187">
        <v>3.5934868051656373E-4</v>
      </c>
      <c r="BJ58" s="187">
        <v>4.4340279977196428E-4</v>
      </c>
      <c r="BK58" s="187">
        <v>9.8289042591918462E-4</v>
      </c>
      <c r="BL58" s="187">
        <v>0</v>
      </c>
      <c r="BM58" s="187">
        <v>2.3713209652671222E-2</v>
      </c>
      <c r="BN58" s="190">
        <v>4.5117606687999365E-3</v>
      </c>
    </row>
    <row r="59" spans="1:66" s="136" customFormat="1" ht="10.9" customHeight="1" x14ac:dyDescent="0.2">
      <c r="A59" s="174" t="s">
        <v>324</v>
      </c>
      <c r="B59" s="186" t="s">
        <v>330</v>
      </c>
      <c r="C59" s="187">
        <v>0</v>
      </c>
      <c r="D59" s="187">
        <v>0</v>
      </c>
      <c r="E59" s="187">
        <v>0</v>
      </c>
      <c r="F59" s="187">
        <v>1.5059295977913033E-3</v>
      </c>
      <c r="G59" s="187">
        <v>0</v>
      </c>
      <c r="H59" s="187">
        <v>0</v>
      </c>
      <c r="I59" s="187">
        <v>0</v>
      </c>
      <c r="J59" s="187">
        <v>0</v>
      </c>
      <c r="K59" s="187">
        <v>0</v>
      </c>
      <c r="L59" s="188">
        <v>0</v>
      </c>
      <c r="M59" s="189">
        <v>0</v>
      </c>
      <c r="N59" s="187">
        <v>0</v>
      </c>
      <c r="O59" s="187">
        <v>0</v>
      </c>
      <c r="P59" s="187">
        <v>0</v>
      </c>
      <c r="Q59" s="187">
        <v>0</v>
      </c>
      <c r="R59" s="187">
        <v>0</v>
      </c>
      <c r="S59" s="187">
        <v>0</v>
      </c>
      <c r="T59" s="187">
        <v>0</v>
      </c>
      <c r="U59" s="187">
        <v>0</v>
      </c>
      <c r="V59" s="187">
        <v>0</v>
      </c>
      <c r="W59" s="187">
        <v>0</v>
      </c>
      <c r="X59" s="187">
        <v>0</v>
      </c>
      <c r="Y59" s="187">
        <v>0</v>
      </c>
      <c r="Z59" s="187">
        <v>0</v>
      </c>
      <c r="AA59" s="187">
        <v>0</v>
      </c>
      <c r="AB59" s="187">
        <v>0</v>
      </c>
      <c r="AC59" s="187">
        <v>0</v>
      </c>
      <c r="AD59" s="187">
        <v>0</v>
      </c>
      <c r="AE59" s="187">
        <v>0</v>
      </c>
      <c r="AF59" s="187">
        <v>0</v>
      </c>
      <c r="AG59" s="187">
        <v>0</v>
      </c>
      <c r="AH59" s="188">
        <v>0</v>
      </c>
      <c r="AI59" s="189">
        <v>0</v>
      </c>
      <c r="AJ59" s="187">
        <v>0</v>
      </c>
      <c r="AK59" s="187">
        <v>0</v>
      </c>
      <c r="AL59" s="187">
        <v>0</v>
      </c>
      <c r="AM59" s="187">
        <v>0</v>
      </c>
      <c r="AN59" s="187">
        <v>0</v>
      </c>
      <c r="AO59" s="187">
        <v>0</v>
      </c>
      <c r="AP59" s="187">
        <v>0</v>
      </c>
      <c r="AQ59" s="187">
        <v>0</v>
      </c>
      <c r="AR59" s="187">
        <v>6.1823802163833073E-5</v>
      </c>
      <c r="AS59" s="187">
        <v>0</v>
      </c>
      <c r="AT59" s="187">
        <v>7.2157881444600788E-5</v>
      </c>
      <c r="AU59" s="187">
        <v>1.6834308320356888E-5</v>
      </c>
      <c r="AV59" s="187">
        <v>7.4928817623257901E-5</v>
      </c>
      <c r="AW59" s="187">
        <v>0</v>
      </c>
      <c r="AX59" s="187">
        <v>6.7654094280812811E-4</v>
      </c>
      <c r="AY59" s="187">
        <v>0</v>
      </c>
      <c r="AZ59" s="187">
        <v>5.6399132321041212E-4</v>
      </c>
      <c r="BA59" s="187">
        <v>1.1409013120365089E-4</v>
      </c>
      <c r="BB59" s="187">
        <v>1.1859582542694497E-5</v>
      </c>
      <c r="BC59" s="187">
        <v>1.3645915777407822E-5</v>
      </c>
      <c r="BD59" s="188">
        <v>2.6553642454114196E-2</v>
      </c>
      <c r="BE59" s="189">
        <v>2.029879831113998E-3</v>
      </c>
      <c r="BF59" s="187">
        <v>0</v>
      </c>
      <c r="BG59" s="187">
        <v>6.9429015774272385E-6</v>
      </c>
      <c r="BH59" s="187">
        <v>0</v>
      </c>
      <c r="BI59" s="187">
        <v>6.7377877596855703E-5</v>
      </c>
      <c r="BJ59" s="187">
        <v>0</v>
      </c>
      <c r="BK59" s="187">
        <v>0</v>
      </c>
      <c r="BL59" s="187">
        <v>0</v>
      </c>
      <c r="BM59" s="187">
        <v>2.5805551680848095E-3</v>
      </c>
      <c r="BN59" s="190">
        <v>2.0214168618155827E-3</v>
      </c>
    </row>
    <row r="60" spans="1:66" s="136" customFormat="1" ht="10.9" customHeight="1" x14ac:dyDescent="0.2">
      <c r="A60" s="174" t="s">
        <v>326</v>
      </c>
      <c r="B60" s="186" t="s">
        <v>28</v>
      </c>
      <c r="C60" s="187">
        <v>0</v>
      </c>
      <c r="D60" s="187">
        <v>0</v>
      </c>
      <c r="E60" s="187">
        <v>0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8">
        <v>0</v>
      </c>
      <c r="M60" s="189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8">
        <v>0</v>
      </c>
      <c r="AI60" s="189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0</v>
      </c>
      <c r="AW60" s="187">
        <v>0</v>
      </c>
      <c r="AX60" s="187">
        <v>0</v>
      </c>
      <c r="AY60" s="187">
        <v>0</v>
      </c>
      <c r="AZ60" s="187">
        <v>0</v>
      </c>
      <c r="BA60" s="187">
        <v>0</v>
      </c>
      <c r="BB60" s="187">
        <v>0</v>
      </c>
      <c r="BC60" s="187">
        <v>0</v>
      </c>
      <c r="BD60" s="188">
        <v>0</v>
      </c>
      <c r="BE60" s="189">
        <v>0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0</v>
      </c>
      <c r="BM60" s="187">
        <v>0</v>
      </c>
      <c r="BN60" s="190">
        <v>0</v>
      </c>
    </row>
    <row r="61" spans="1:66" s="136" customFormat="1" ht="10.9" customHeight="1" x14ac:dyDescent="0.2">
      <c r="A61" s="191" t="s">
        <v>327</v>
      </c>
      <c r="B61" s="204" t="s">
        <v>396</v>
      </c>
      <c r="C61" s="193">
        <v>0</v>
      </c>
      <c r="D61" s="193">
        <v>3.225182222795588E-5</v>
      </c>
      <c r="E61" s="193">
        <v>0</v>
      </c>
      <c r="F61" s="193">
        <v>5.6472359917173875E-4</v>
      </c>
      <c r="G61" s="193">
        <v>6.8240753377917299E-5</v>
      </c>
      <c r="H61" s="193">
        <v>8.6175284195086181E-3</v>
      </c>
      <c r="I61" s="193">
        <v>3.7762567854614112E-3</v>
      </c>
      <c r="J61" s="193">
        <v>0</v>
      </c>
      <c r="K61" s="193">
        <v>2.5515156557672572E-3</v>
      </c>
      <c r="L61" s="194">
        <v>1.4380212827149843E-3</v>
      </c>
      <c r="M61" s="195">
        <v>9.7731598168818482E-4</v>
      </c>
      <c r="N61" s="193">
        <v>1.5341003835250958E-3</v>
      </c>
      <c r="O61" s="193">
        <v>3.2414910858995136E-3</v>
      </c>
      <c r="P61" s="193">
        <v>8.929900282780176E-4</v>
      </c>
      <c r="Q61" s="193">
        <v>0</v>
      </c>
      <c r="R61" s="193">
        <v>3.0706243602865915E-3</v>
      </c>
      <c r="S61" s="193">
        <v>1.4290012033694344E-3</v>
      </c>
      <c r="T61" s="193">
        <v>9.3283582089552237E-4</v>
      </c>
      <c r="U61" s="193">
        <v>1.5763829177414732E-3</v>
      </c>
      <c r="V61" s="193">
        <v>3.0181086519114686E-3</v>
      </c>
      <c r="W61" s="193">
        <v>1.4295925661186562E-3</v>
      </c>
      <c r="X61" s="193">
        <v>1.4352350197344816E-3</v>
      </c>
      <c r="Y61" s="193">
        <v>3.831982313927782E-3</v>
      </c>
      <c r="Z61" s="193">
        <v>6.566303651505445E-3</v>
      </c>
      <c r="AA61" s="193">
        <v>0</v>
      </c>
      <c r="AB61" s="193">
        <v>0</v>
      </c>
      <c r="AC61" s="193">
        <v>0</v>
      </c>
      <c r="AD61" s="193">
        <v>3.6239178578618887E-3</v>
      </c>
      <c r="AE61" s="193">
        <v>0</v>
      </c>
      <c r="AF61" s="193">
        <v>1.2953367875647669E-3</v>
      </c>
      <c r="AG61" s="193">
        <v>0</v>
      </c>
      <c r="AH61" s="194">
        <v>1.3493759136399416E-3</v>
      </c>
      <c r="AI61" s="195">
        <v>2.8606456885982836E-3</v>
      </c>
      <c r="AJ61" s="193">
        <v>1.0175135668475579E-3</v>
      </c>
      <c r="AK61" s="193">
        <v>0</v>
      </c>
      <c r="AL61" s="193">
        <v>1.2239902080783353E-3</v>
      </c>
      <c r="AM61" s="193">
        <v>2.3300970873786409E-3</v>
      </c>
      <c r="AN61" s="193">
        <v>8.3352963560258755E-4</v>
      </c>
      <c r="AO61" s="193">
        <v>5.7713651498335185E-3</v>
      </c>
      <c r="AP61" s="193">
        <v>2.1492793943808284E-3</v>
      </c>
      <c r="AQ61" s="193">
        <v>1.4903129657228018E-3</v>
      </c>
      <c r="AR61" s="193">
        <v>3.0293663060278206E-3</v>
      </c>
      <c r="AS61" s="193">
        <v>5.7660626029654039E-3</v>
      </c>
      <c r="AT61" s="193">
        <v>7.6126564924053827E-3</v>
      </c>
      <c r="AU61" s="193">
        <v>1.1531501199444469E-3</v>
      </c>
      <c r="AV61" s="193">
        <v>4.6455866926419899E-3</v>
      </c>
      <c r="AW61" s="193">
        <v>6.043061687963586E-4</v>
      </c>
      <c r="AX61" s="193">
        <v>2.3276230056136788E-3</v>
      </c>
      <c r="AY61" s="193">
        <v>0</v>
      </c>
      <c r="AZ61" s="193">
        <v>2.1041214750542299E-3</v>
      </c>
      <c r="BA61" s="193">
        <v>3.8790644609241302E-3</v>
      </c>
      <c r="BB61" s="193">
        <v>5.9297912713472485E-6</v>
      </c>
      <c r="BC61" s="193">
        <v>1.0370895990829945E-3</v>
      </c>
      <c r="BD61" s="194">
        <v>1.5856865361999022E-3</v>
      </c>
      <c r="BE61" s="195">
        <v>6.0896394933419938E-4</v>
      </c>
      <c r="BF61" s="193">
        <v>0</v>
      </c>
      <c r="BG61" s="193">
        <v>3.8463674738946903E-3</v>
      </c>
      <c r="BH61" s="193">
        <v>2.7347310847766638E-3</v>
      </c>
      <c r="BI61" s="193">
        <v>2.0662549129702415E-3</v>
      </c>
      <c r="BJ61" s="193">
        <v>2.6224108443656174E-2</v>
      </c>
      <c r="BK61" s="193">
        <v>3.4219148161630871E-3</v>
      </c>
      <c r="BL61" s="193">
        <v>0</v>
      </c>
      <c r="BM61" s="193">
        <v>3.2780025108104338E-3</v>
      </c>
      <c r="BN61" s="196">
        <v>1.8443827013419475E-3</v>
      </c>
    </row>
    <row r="62" spans="1:66" s="136" customFormat="1" ht="10.9" customHeight="1" x14ac:dyDescent="0.2">
      <c r="A62" s="174" t="s">
        <v>329</v>
      </c>
      <c r="B62" s="186" t="s">
        <v>334</v>
      </c>
      <c r="C62" s="187">
        <v>4.429435507187713E-2</v>
      </c>
      <c r="D62" s="187">
        <v>8.0823066503257435E-2</v>
      </c>
      <c r="E62" s="187">
        <v>1.9862963772869741E-2</v>
      </c>
      <c r="F62" s="187">
        <v>4.1036581539813016E-2</v>
      </c>
      <c r="G62" s="187">
        <v>3.6508803057185749E-2</v>
      </c>
      <c r="H62" s="187">
        <v>1.7235056839017236E-2</v>
      </c>
      <c r="I62" s="187">
        <v>0.2013216898749115</v>
      </c>
      <c r="J62" s="187">
        <v>0</v>
      </c>
      <c r="K62" s="187">
        <v>2.068946390437363E-2</v>
      </c>
      <c r="L62" s="188">
        <v>1.3805004314063849E-2</v>
      </c>
      <c r="M62" s="189">
        <v>7.1498379712977731E-3</v>
      </c>
      <c r="N62" s="187">
        <v>2.7191373464510032E-2</v>
      </c>
      <c r="O62" s="187">
        <v>3.4143706104808214E-2</v>
      </c>
      <c r="P62" s="187">
        <v>8.483405268641166E-3</v>
      </c>
      <c r="Q62" s="187">
        <v>2.197802197802198E-2</v>
      </c>
      <c r="R62" s="187">
        <v>3.1729785056294778E-2</v>
      </c>
      <c r="S62" s="187">
        <v>2.4142599277978339E-2</v>
      </c>
      <c r="T62" s="187">
        <v>3.1716417910447763E-2</v>
      </c>
      <c r="U62" s="187">
        <v>1.5477214101461736E-2</v>
      </c>
      <c r="V62" s="187">
        <v>1.4084507042253521E-2</v>
      </c>
      <c r="W62" s="187">
        <v>2.9544913033118896E-2</v>
      </c>
      <c r="X62" s="187">
        <v>1.6864011481880159E-2</v>
      </c>
      <c r="Y62" s="187">
        <v>2.0191599115696388E-2</v>
      </c>
      <c r="Z62" s="187">
        <v>2.8827674567584883E-2</v>
      </c>
      <c r="AA62" s="187">
        <v>3.4013605442176869E-3</v>
      </c>
      <c r="AB62" s="187">
        <v>0</v>
      </c>
      <c r="AC62" s="187">
        <v>4.0983606557377046E-2</v>
      </c>
      <c r="AD62" s="187">
        <v>5.0130863700422794E-2</v>
      </c>
      <c r="AE62" s="187">
        <v>0</v>
      </c>
      <c r="AF62" s="187">
        <v>1.0362694300518135E-2</v>
      </c>
      <c r="AG62" s="187">
        <v>3.0303030303030304E-2</v>
      </c>
      <c r="AH62" s="188">
        <v>2.6425278308782187E-2</v>
      </c>
      <c r="AI62" s="189">
        <v>2.9287563002315761E-2</v>
      </c>
      <c r="AJ62" s="187">
        <v>3.690799210656142E-2</v>
      </c>
      <c r="AK62" s="187">
        <v>1.7148014440433214E-2</v>
      </c>
      <c r="AL62" s="187">
        <v>2.876376988984088E-2</v>
      </c>
      <c r="AM62" s="187">
        <v>9.5533980582524269E-2</v>
      </c>
      <c r="AN62" s="187">
        <v>9.3427800025368296E-2</v>
      </c>
      <c r="AO62" s="187">
        <v>5.5345911949685536E-2</v>
      </c>
      <c r="AP62" s="187">
        <v>0.16319000823890434</v>
      </c>
      <c r="AQ62" s="187">
        <v>0.10432190760059612</v>
      </c>
      <c r="AR62" s="187">
        <v>9.2426584234930442E-2</v>
      </c>
      <c r="AS62" s="187">
        <v>4.4481054365733116E-2</v>
      </c>
      <c r="AT62" s="187">
        <v>0.1009849550817188</v>
      </c>
      <c r="AU62" s="187">
        <v>7.439501704473718E-2</v>
      </c>
      <c r="AV62" s="187">
        <v>0.10495654128577851</v>
      </c>
      <c r="AW62" s="187">
        <v>3.4260261021277424E-2</v>
      </c>
      <c r="AX62" s="187">
        <v>6.9788419874195595E-2</v>
      </c>
      <c r="AY62" s="187">
        <v>1.2384509534106546E-2</v>
      </c>
      <c r="AZ62" s="187">
        <v>0.11106290672451193</v>
      </c>
      <c r="BA62" s="187">
        <v>0.122875071306332</v>
      </c>
      <c r="BB62" s="187">
        <v>6.4195920303605311E-2</v>
      </c>
      <c r="BC62" s="187">
        <v>6.0451406893916648E-2</v>
      </c>
      <c r="BD62" s="188">
        <v>4.7881126366002884E-2</v>
      </c>
      <c r="BE62" s="189">
        <v>3.844592400129912E-2</v>
      </c>
      <c r="BF62" s="187">
        <v>7.0195174081781872E-2</v>
      </c>
      <c r="BG62" s="187">
        <v>9.983892468340369E-2</v>
      </c>
      <c r="BH62" s="187">
        <v>3.2330598602248559E-2</v>
      </c>
      <c r="BI62" s="187">
        <v>2.5962942167321729E-2</v>
      </c>
      <c r="BJ62" s="187">
        <v>5.0991321973775892E-2</v>
      </c>
      <c r="BK62" s="187">
        <v>4.1499817983254458E-2</v>
      </c>
      <c r="BL62" s="187">
        <v>0</v>
      </c>
      <c r="BM62" s="187">
        <v>5.9073789928860372E-2</v>
      </c>
      <c r="BN62" s="190">
        <v>6.1889813558823281E-2</v>
      </c>
    </row>
    <row r="63" spans="1:66" s="136" customFormat="1" ht="10.9" customHeight="1" x14ac:dyDescent="0.2">
      <c r="A63" s="174" t="s">
        <v>331</v>
      </c>
      <c r="B63" s="186" t="s">
        <v>397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8">
        <v>0</v>
      </c>
      <c r="M63" s="189">
        <v>0</v>
      </c>
      <c r="N63" s="187">
        <v>0</v>
      </c>
      <c r="O63" s="187">
        <v>0</v>
      </c>
      <c r="P63" s="187">
        <v>0</v>
      </c>
      <c r="Q63" s="187">
        <v>0</v>
      </c>
      <c r="R63" s="187">
        <v>0</v>
      </c>
      <c r="S63" s="187">
        <v>0</v>
      </c>
      <c r="T63" s="187">
        <v>0</v>
      </c>
      <c r="U63" s="187">
        <v>0</v>
      </c>
      <c r="V63" s="187">
        <v>0</v>
      </c>
      <c r="W63" s="187">
        <v>0</v>
      </c>
      <c r="X63" s="187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0</v>
      </c>
      <c r="AH63" s="188">
        <v>0</v>
      </c>
      <c r="AI63" s="189">
        <v>0</v>
      </c>
      <c r="AJ63" s="187">
        <v>0</v>
      </c>
      <c r="AK63" s="187">
        <v>0</v>
      </c>
      <c r="AL63" s="187">
        <v>0</v>
      </c>
      <c r="AM63" s="187">
        <v>0</v>
      </c>
      <c r="AN63" s="187">
        <v>0</v>
      </c>
      <c r="AO63" s="187">
        <v>0</v>
      </c>
      <c r="AP63" s="187">
        <v>0</v>
      </c>
      <c r="AQ63" s="187">
        <v>0</v>
      </c>
      <c r="AR63" s="187">
        <v>0</v>
      </c>
      <c r="AS63" s="187">
        <v>0</v>
      </c>
      <c r="AT63" s="187">
        <v>0</v>
      </c>
      <c r="AU63" s="187">
        <v>0</v>
      </c>
      <c r="AV63" s="187">
        <v>0</v>
      </c>
      <c r="AW63" s="187">
        <v>0</v>
      </c>
      <c r="AX63" s="187">
        <v>0</v>
      </c>
      <c r="AY63" s="187">
        <v>0</v>
      </c>
      <c r="AZ63" s="187">
        <v>0</v>
      </c>
      <c r="BA63" s="187">
        <v>0</v>
      </c>
      <c r="BB63" s="187">
        <v>0</v>
      </c>
      <c r="BC63" s="187">
        <v>0</v>
      </c>
      <c r="BD63" s="188">
        <v>0</v>
      </c>
      <c r="BE63" s="189">
        <v>0</v>
      </c>
      <c r="BF63" s="187">
        <v>0</v>
      </c>
      <c r="BG63" s="187">
        <v>0</v>
      </c>
      <c r="BH63" s="187">
        <v>0</v>
      </c>
      <c r="BI63" s="187">
        <v>0</v>
      </c>
      <c r="BJ63" s="187">
        <v>0</v>
      </c>
      <c r="BK63" s="187">
        <v>0</v>
      </c>
      <c r="BL63" s="187">
        <v>0</v>
      </c>
      <c r="BM63" s="187">
        <v>0</v>
      </c>
      <c r="BN63" s="190">
        <v>0</v>
      </c>
    </row>
    <row r="64" spans="1:66" s="136" customFormat="1" ht="10.9" customHeight="1" x14ac:dyDescent="0.2">
      <c r="A64" s="174" t="s">
        <v>332</v>
      </c>
      <c r="B64" s="186" t="s">
        <v>398</v>
      </c>
      <c r="C64" s="187">
        <v>0</v>
      </c>
      <c r="D64" s="187">
        <v>0</v>
      </c>
      <c r="E64" s="187">
        <v>0</v>
      </c>
      <c r="F64" s="187">
        <v>0</v>
      </c>
      <c r="G64" s="187">
        <v>0</v>
      </c>
      <c r="H64" s="187">
        <v>0</v>
      </c>
      <c r="I64" s="187">
        <v>0</v>
      </c>
      <c r="J64" s="187">
        <v>0</v>
      </c>
      <c r="K64" s="187">
        <v>0</v>
      </c>
      <c r="L64" s="188">
        <v>0</v>
      </c>
      <c r="M64" s="189">
        <v>0</v>
      </c>
      <c r="N64" s="187">
        <v>4.9802679117336443E-3</v>
      </c>
      <c r="O64" s="187">
        <v>0</v>
      </c>
      <c r="P64" s="187">
        <v>0</v>
      </c>
      <c r="Q64" s="187">
        <v>0</v>
      </c>
      <c r="R64" s="187">
        <v>0</v>
      </c>
      <c r="S64" s="187">
        <v>0</v>
      </c>
      <c r="T64" s="187">
        <v>0</v>
      </c>
      <c r="U64" s="187">
        <v>0</v>
      </c>
      <c r="V64" s="187">
        <v>0</v>
      </c>
      <c r="W64" s="187">
        <v>0</v>
      </c>
      <c r="X64" s="187">
        <v>0</v>
      </c>
      <c r="Y64" s="187">
        <v>0</v>
      </c>
      <c r="Z64" s="187">
        <v>0</v>
      </c>
      <c r="AA64" s="187">
        <v>0</v>
      </c>
      <c r="AB64" s="187">
        <v>0</v>
      </c>
      <c r="AC64" s="187">
        <v>0</v>
      </c>
      <c r="AD64" s="187">
        <v>0</v>
      </c>
      <c r="AE64" s="187">
        <v>0</v>
      </c>
      <c r="AF64" s="187">
        <v>0</v>
      </c>
      <c r="AG64" s="187">
        <v>0</v>
      </c>
      <c r="AH64" s="188">
        <v>0</v>
      </c>
      <c r="AI64" s="189">
        <v>0</v>
      </c>
      <c r="AJ64" s="187">
        <v>0</v>
      </c>
      <c r="AK64" s="187">
        <v>0</v>
      </c>
      <c r="AL64" s="187">
        <v>0</v>
      </c>
      <c r="AM64" s="187">
        <v>0</v>
      </c>
      <c r="AN64" s="187">
        <v>0</v>
      </c>
      <c r="AO64" s="187">
        <v>0</v>
      </c>
      <c r="AP64" s="187">
        <v>0</v>
      </c>
      <c r="AQ64" s="187">
        <v>0</v>
      </c>
      <c r="AR64" s="187">
        <v>0</v>
      </c>
      <c r="AS64" s="187">
        <v>0</v>
      </c>
      <c r="AT64" s="187">
        <v>0</v>
      </c>
      <c r="AU64" s="187">
        <v>0</v>
      </c>
      <c r="AV64" s="187">
        <v>0</v>
      </c>
      <c r="AW64" s="187">
        <v>0</v>
      </c>
      <c r="AX64" s="187">
        <v>0</v>
      </c>
      <c r="AY64" s="187">
        <v>0</v>
      </c>
      <c r="AZ64" s="187">
        <v>0</v>
      </c>
      <c r="BA64" s="187">
        <v>0</v>
      </c>
      <c r="BB64" s="187">
        <v>0</v>
      </c>
      <c r="BC64" s="187">
        <v>0</v>
      </c>
      <c r="BD64" s="188">
        <v>7.0959472494945622E-3</v>
      </c>
      <c r="BE64" s="189">
        <v>2.3018837284832738E-2</v>
      </c>
      <c r="BF64" s="187">
        <v>0</v>
      </c>
      <c r="BG64" s="187">
        <v>0</v>
      </c>
      <c r="BH64" s="187">
        <v>1.0817380735338803E-2</v>
      </c>
      <c r="BI64" s="187">
        <v>5.3677709152161711E-3</v>
      </c>
      <c r="BJ64" s="187">
        <v>0</v>
      </c>
      <c r="BK64" s="187">
        <v>0</v>
      </c>
      <c r="BL64" s="187">
        <v>0</v>
      </c>
      <c r="BM64" s="187">
        <v>3.4872367136281213E-4</v>
      </c>
      <c r="BN64" s="190">
        <v>1.1917768819016033E-3</v>
      </c>
    </row>
    <row r="65" spans="1:96" s="136" customFormat="1" ht="10.9" customHeight="1" x14ac:dyDescent="0.2">
      <c r="A65" s="197" t="s">
        <v>333</v>
      </c>
      <c r="B65" s="186" t="s">
        <v>29</v>
      </c>
      <c r="C65" s="199">
        <v>0</v>
      </c>
      <c r="D65" s="199">
        <v>0</v>
      </c>
      <c r="E65" s="199">
        <v>0</v>
      </c>
      <c r="F65" s="199">
        <v>0</v>
      </c>
      <c r="G65" s="199">
        <v>0</v>
      </c>
      <c r="H65" s="199">
        <v>0</v>
      </c>
      <c r="I65" s="199">
        <v>0</v>
      </c>
      <c r="J65" s="199">
        <v>0</v>
      </c>
      <c r="K65" s="199">
        <v>0</v>
      </c>
      <c r="L65" s="200">
        <v>0</v>
      </c>
      <c r="M65" s="201">
        <v>0</v>
      </c>
      <c r="N65" s="199">
        <v>0</v>
      </c>
      <c r="O65" s="199">
        <v>0</v>
      </c>
      <c r="P65" s="199">
        <v>0</v>
      </c>
      <c r="Q65" s="199">
        <v>0</v>
      </c>
      <c r="R65" s="199">
        <v>0</v>
      </c>
      <c r="S65" s="199">
        <v>0</v>
      </c>
      <c r="T65" s="199">
        <v>0</v>
      </c>
      <c r="U65" s="199">
        <v>0</v>
      </c>
      <c r="V65" s="199">
        <v>0</v>
      </c>
      <c r="W65" s="199">
        <v>0</v>
      </c>
      <c r="X65" s="199">
        <v>0</v>
      </c>
      <c r="Y65" s="199">
        <v>0</v>
      </c>
      <c r="Z65" s="199">
        <v>0</v>
      </c>
      <c r="AA65" s="199">
        <v>0</v>
      </c>
      <c r="AB65" s="199">
        <v>0</v>
      </c>
      <c r="AC65" s="199">
        <v>0</v>
      </c>
      <c r="AD65" s="199">
        <v>0</v>
      </c>
      <c r="AE65" s="199">
        <v>0</v>
      </c>
      <c r="AF65" s="199">
        <v>0</v>
      </c>
      <c r="AG65" s="199">
        <v>0</v>
      </c>
      <c r="AH65" s="200">
        <v>0</v>
      </c>
      <c r="AI65" s="201">
        <v>0</v>
      </c>
      <c r="AJ65" s="199">
        <v>0</v>
      </c>
      <c r="AK65" s="199">
        <v>0</v>
      </c>
      <c r="AL65" s="199">
        <v>0</v>
      </c>
      <c r="AM65" s="199">
        <v>0</v>
      </c>
      <c r="AN65" s="199">
        <v>0</v>
      </c>
      <c r="AO65" s="199">
        <v>0</v>
      </c>
      <c r="AP65" s="199">
        <v>0</v>
      </c>
      <c r="AQ65" s="199">
        <v>0</v>
      </c>
      <c r="AR65" s="199">
        <v>0</v>
      </c>
      <c r="AS65" s="199">
        <v>0</v>
      </c>
      <c r="AT65" s="199">
        <v>0</v>
      </c>
      <c r="AU65" s="199">
        <v>2.525146248053533E-5</v>
      </c>
      <c r="AV65" s="199">
        <v>0</v>
      </c>
      <c r="AW65" s="199">
        <v>0</v>
      </c>
      <c r="AX65" s="199">
        <v>0</v>
      </c>
      <c r="AY65" s="199">
        <v>0</v>
      </c>
      <c r="AZ65" s="199">
        <v>5.5965292841648586E-3</v>
      </c>
      <c r="BA65" s="199">
        <v>1.30062749572162E-2</v>
      </c>
      <c r="BB65" s="199">
        <v>0</v>
      </c>
      <c r="BC65" s="199">
        <v>5.4583663109631287E-5</v>
      </c>
      <c r="BD65" s="200">
        <v>0</v>
      </c>
      <c r="BE65" s="201">
        <v>0</v>
      </c>
      <c r="BF65" s="199">
        <v>0</v>
      </c>
      <c r="BG65" s="199">
        <v>2.9160186625194404E-4</v>
      </c>
      <c r="BH65" s="199">
        <v>1.2762078395624431E-3</v>
      </c>
      <c r="BI65" s="199">
        <v>2.9197080291970805E-4</v>
      </c>
      <c r="BJ65" s="199">
        <v>8.0445936530056383E-3</v>
      </c>
      <c r="BK65" s="199">
        <v>6.1885693483800506E-4</v>
      </c>
      <c r="BL65" s="199">
        <v>0</v>
      </c>
      <c r="BM65" s="199">
        <v>4.8821313990793694E-4</v>
      </c>
      <c r="BN65" s="202">
        <v>2.8904505021030519E-4</v>
      </c>
    </row>
    <row r="66" spans="1:96" s="136" customFormat="1" ht="10.9" customHeight="1" x14ac:dyDescent="0.2">
      <c r="A66" s="174" t="s">
        <v>335</v>
      </c>
      <c r="B66" s="192" t="s">
        <v>30</v>
      </c>
      <c r="C66" s="187">
        <v>0</v>
      </c>
      <c r="D66" s="187">
        <v>0</v>
      </c>
      <c r="E66" s="187">
        <v>0</v>
      </c>
      <c r="F66" s="187">
        <v>1.5686766643659409E-3</v>
      </c>
      <c r="G66" s="187">
        <v>2.729630135116692E-4</v>
      </c>
      <c r="H66" s="187">
        <v>1.4668133480014668E-3</v>
      </c>
      <c r="I66" s="187">
        <v>2.360160490913382E-4</v>
      </c>
      <c r="J66" s="187">
        <v>0</v>
      </c>
      <c r="K66" s="187">
        <v>4.160079873533572E-4</v>
      </c>
      <c r="L66" s="188">
        <v>1.4380212827149841E-4</v>
      </c>
      <c r="M66" s="189">
        <v>5.143768324674657E-5</v>
      </c>
      <c r="N66" s="187">
        <v>2.1121671947084653E-4</v>
      </c>
      <c r="O66" s="187">
        <v>3.2414910858995135E-4</v>
      </c>
      <c r="P66" s="187">
        <v>1.4883167137966959E-4</v>
      </c>
      <c r="Q66" s="187">
        <v>0</v>
      </c>
      <c r="R66" s="187">
        <v>0</v>
      </c>
      <c r="S66" s="187">
        <v>1.5042117930204573E-4</v>
      </c>
      <c r="T66" s="187">
        <v>0</v>
      </c>
      <c r="U66" s="187">
        <v>1.4330753797649757E-4</v>
      </c>
      <c r="V66" s="187">
        <v>0</v>
      </c>
      <c r="W66" s="187">
        <v>2.3826542768644269E-4</v>
      </c>
      <c r="X66" s="187">
        <v>3.588087549336204E-4</v>
      </c>
      <c r="Y66" s="187">
        <v>0</v>
      </c>
      <c r="Z66" s="187">
        <v>1.6015374759769378E-4</v>
      </c>
      <c r="AA66" s="187">
        <v>0</v>
      </c>
      <c r="AB66" s="187">
        <v>0</v>
      </c>
      <c r="AC66" s="187">
        <v>0</v>
      </c>
      <c r="AD66" s="187">
        <v>1.0066438494060802E-4</v>
      </c>
      <c r="AE66" s="187">
        <v>0</v>
      </c>
      <c r="AF66" s="187">
        <v>0</v>
      </c>
      <c r="AG66" s="187">
        <v>0</v>
      </c>
      <c r="AH66" s="188">
        <v>1.1244799280332846E-4</v>
      </c>
      <c r="AI66" s="189">
        <v>1.3622122326658494E-4</v>
      </c>
      <c r="AJ66" s="187">
        <v>1.8500246669955598E-4</v>
      </c>
      <c r="AK66" s="187">
        <v>0</v>
      </c>
      <c r="AL66" s="187">
        <v>0</v>
      </c>
      <c r="AM66" s="187">
        <v>0</v>
      </c>
      <c r="AN66" s="187">
        <v>2.1744251363545764E-4</v>
      </c>
      <c r="AO66" s="187">
        <v>1.4798372179060303E-4</v>
      </c>
      <c r="AP66" s="187">
        <v>3.5821323239680473E-4</v>
      </c>
      <c r="AQ66" s="187">
        <v>3.4391837670526195E-4</v>
      </c>
      <c r="AR66" s="187">
        <v>1.2364760432766615E-4</v>
      </c>
      <c r="AS66" s="187">
        <v>2.0593080724876442E-4</v>
      </c>
      <c r="AT66" s="187">
        <v>2.1647364433380236E-4</v>
      </c>
      <c r="AU66" s="187">
        <v>9.511384201001641E-4</v>
      </c>
      <c r="AV66" s="187">
        <v>2.6225086168140267E-4</v>
      </c>
      <c r="AW66" s="187">
        <v>9.1620612688480174E-4</v>
      </c>
      <c r="AX66" s="187">
        <v>5.7989223669268123E-4</v>
      </c>
      <c r="AY66" s="187">
        <v>5.8973854924316887E-4</v>
      </c>
      <c r="AZ66" s="187">
        <v>1.3232104121475054E-3</v>
      </c>
      <c r="BA66" s="187">
        <v>3.1945236737022245E-3</v>
      </c>
      <c r="BB66" s="187">
        <v>6.4041745730550282E-4</v>
      </c>
      <c r="BC66" s="187">
        <v>8.46046778199285E-4</v>
      </c>
      <c r="BD66" s="188">
        <v>1.0921416018076826E-2</v>
      </c>
      <c r="BE66" s="189">
        <v>1.1854498213705749E-2</v>
      </c>
      <c r="BF66" s="187">
        <v>2.6435682546824906E-3</v>
      </c>
      <c r="BG66" s="187">
        <v>1.1594645634303488E-3</v>
      </c>
      <c r="BH66" s="187">
        <v>1.1182011546642358E-2</v>
      </c>
      <c r="BI66" s="187">
        <v>3.5710275126333521E-3</v>
      </c>
      <c r="BJ66" s="187">
        <v>3.7372521695065559E-3</v>
      </c>
      <c r="BK66" s="187">
        <v>1.649071714597743E-2</v>
      </c>
      <c r="BL66" s="187">
        <v>0</v>
      </c>
      <c r="BM66" s="187">
        <v>2.2318314967219974E-3</v>
      </c>
      <c r="BN66" s="190">
        <v>1.8420095892712552E-3</v>
      </c>
    </row>
    <row r="67" spans="1:96" s="136" customFormat="1" ht="10.9" customHeight="1" x14ac:dyDescent="0.2">
      <c r="A67" s="174" t="s">
        <v>336</v>
      </c>
      <c r="B67" s="186" t="s">
        <v>31</v>
      </c>
      <c r="C67" s="187">
        <v>1.1565105762892201E-4</v>
      </c>
      <c r="D67" s="187">
        <v>2.9026640005160292E-4</v>
      </c>
      <c r="E67" s="187">
        <v>4.2277133901887895E-4</v>
      </c>
      <c r="F67" s="187">
        <v>1.3176883980673903E-3</v>
      </c>
      <c r="G67" s="187">
        <v>1.637778081070015E-3</v>
      </c>
      <c r="H67" s="187">
        <v>1.6501650165016502E-3</v>
      </c>
      <c r="I67" s="187">
        <v>9.4406419636535279E-4</v>
      </c>
      <c r="J67" s="187">
        <v>0</v>
      </c>
      <c r="K67" s="187">
        <v>7.6268131014782146E-4</v>
      </c>
      <c r="L67" s="188">
        <v>4.3140638481449527E-4</v>
      </c>
      <c r="M67" s="189">
        <v>1.0287536649349314E-4</v>
      </c>
      <c r="N67" s="187">
        <v>6.6700016675004168E-4</v>
      </c>
      <c r="O67" s="187">
        <v>2.1609940572663426E-4</v>
      </c>
      <c r="P67" s="187">
        <v>0</v>
      </c>
      <c r="Q67" s="187">
        <v>0</v>
      </c>
      <c r="R67" s="187">
        <v>1.0235414534288639E-3</v>
      </c>
      <c r="S67" s="187">
        <v>3.7605294825511433E-4</v>
      </c>
      <c r="T67" s="187">
        <v>9.3283582089552237E-4</v>
      </c>
      <c r="U67" s="187">
        <v>4.299226139294927E-4</v>
      </c>
      <c r="V67" s="187">
        <v>0</v>
      </c>
      <c r="W67" s="187">
        <v>7.1479628305932811E-4</v>
      </c>
      <c r="X67" s="187">
        <v>3.588087549336204E-4</v>
      </c>
      <c r="Y67" s="187">
        <v>4.421518054532056E-4</v>
      </c>
      <c r="Z67" s="187">
        <v>6.406149903907751E-4</v>
      </c>
      <c r="AA67" s="187">
        <v>0</v>
      </c>
      <c r="AB67" s="187">
        <v>0</v>
      </c>
      <c r="AC67" s="187">
        <v>0</v>
      </c>
      <c r="AD67" s="187">
        <v>7.0465069458425613E-4</v>
      </c>
      <c r="AE67" s="187">
        <v>0</v>
      </c>
      <c r="AF67" s="187">
        <v>0</v>
      </c>
      <c r="AG67" s="187">
        <v>0</v>
      </c>
      <c r="AH67" s="188">
        <v>3.3734397840998539E-4</v>
      </c>
      <c r="AI67" s="189">
        <v>1.0897697861326796E-3</v>
      </c>
      <c r="AJ67" s="187">
        <v>8.3251110014800195E-4</v>
      </c>
      <c r="AK67" s="187">
        <v>0</v>
      </c>
      <c r="AL67" s="187">
        <v>6.1199510403916763E-4</v>
      </c>
      <c r="AM67" s="187">
        <v>3.8834951456310682E-4</v>
      </c>
      <c r="AN67" s="187">
        <v>5.7984670302788695E-4</v>
      </c>
      <c r="AO67" s="187">
        <v>0</v>
      </c>
      <c r="AP67" s="187">
        <v>2.1731602765406154E-3</v>
      </c>
      <c r="AQ67" s="187">
        <v>4.5855783560701593E-4</v>
      </c>
      <c r="AR67" s="187">
        <v>0</v>
      </c>
      <c r="AS67" s="187">
        <v>2.0593080724876442E-4</v>
      </c>
      <c r="AT67" s="187">
        <v>1.9121838582819208E-3</v>
      </c>
      <c r="AU67" s="187">
        <v>2.0874542317242542E-3</v>
      </c>
      <c r="AV67" s="187">
        <v>3.6340476547280084E-3</v>
      </c>
      <c r="AW67" s="187">
        <v>3.4114057915923465E-4</v>
      </c>
      <c r="AX67" s="187">
        <v>1.54637929784715E-3</v>
      </c>
      <c r="AY67" s="187">
        <v>3.7350108118734027E-3</v>
      </c>
      <c r="AZ67" s="187">
        <v>2.1041214750542299E-3</v>
      </c>
      <c r="BA67" s="187">
        <v>1.4831717056474614E-3</v>
      </c>
      <c r="BB67" s="187">
        <v>2.022058823529412E-3</v>
      </c>
      <c r="BC67" s="187">
        <v>3.1794983761360223E-3</v>
      </c>
      <c r="BD67" s="188">
        <v>1.6319357268390661E-3</v>
      </c>
      <c r="BE67" s="189">
        <v>4.8311139980513149E-3</v>
      </c>
      <c r="BF67" s="187">
        <v>4.8371674447381741E-3</v>
      </c>
      <c r="BG67" s="187">
        <v>1.6524105754276827E-3</v>
      </c>
      <c r="BH67" s="187">
        <v>2.1270130659374049E-3</v>
      </c>
      <c r="BI67" s="187">
        <v>8.983717012914093E-4</v>
      </c>
      <c r="BJ67" s="187">
        <v>1.6469246848672958E-3</v>
      </c>
      <c r="BK67" s="187">
        <v>3.349108117946851E-3</v>
      </c>
      <c r="BL67" s="187">
        <v>0</v>
      </c>
      <c r="BM67" s="187">
        <v>4.8821313990793694E-4</v>
      </c>
      <c r="BN67" s="190">
        <v>1.4765503303846624E-3</v>
      </c>
    </row>
    <row r="68" spans="1:96" s="136" customFormat="1" ht="10.9" customHeight="1" x14ac:dyDescent="0.2">
      <c r="A68" s="174" t="s">
        <v>337</v>
      </c>
      <c r="B68" s="186" t="s">
        <v>32</v>
      </c>
      <c r="C68" s="187">
        <v>1.2259012108665734E-2</v>
      </c>
      <c r="D68" s="187">
        <v>1.3545765335741469E-2</v>
      </c>
      <c r="E68" s="187">
        <v>7.5369924921641516E-3</v>
      </c>
      <c r="F68" s="187">
        <v>1.5310284244211584E-2</v>
      </c>
      <c r="G68" s="187">
        <v>1.5422410263409307E-2</v>
      </c>
      <c r="H68" s="187">
        <v>1.5401540154015401E-2</v>
      </c>
      <c r="I68" s="187">
        <v>7.0804814727401461E-3</v>
      </c>
      <c r="J68" s="187">
        <v>0</v>
      </c>
      <c r="K68" s="187">
        <v>8.3062928141553645E-3</v>
      </c>
      <c r="L68" s="188">
        <v>1.1504170261719873E-3</v>
      </c>
      <c r="M68" s="189">
        <v>2.0575073298698628E-4</v>
      </c>
      <c r="N68" s="187">
        <v>8.5598354732922019E-4</v>
      </c>
      <c r="O68" s="187">
        <v>6.591031874662345E-3</v>
      </c>
      <c r="P68" s="187">
        <v>2.9766334275933918E-4</v>
      </c>
      <c r="Q68" s="187">
        <v>0</v>
      </c>
      <c r="R68" s="187">
        <v>3.0706243602865915E-3</v>
      </c>
      <c r="S68" s="187">
        <v>6.2424789410348977E-3</v>
      </c>
      <c r="T68" s="187">
        <v>2.798507462686567E-3</v>
      </c>
      <c r="U68" s="187">
        <v>2.4362281456004587E-3</v>
      </c>
      <c r="V68" s="187">
        <v>3.0181086519114686E-3</v>
      </c>
      <c r="W68" s="187">
        <v>2.8591851322373124E-3</v>
      </c>
      <c r="X68" s="187">
        <v>0</v>
      </c>
      <c r="Y68" s="187">
        <v>7.3691967575534268E-4</v>
      </c>
      <c r="Z68" s="187">
        <v>5.2850736707238952E-3</v>
      </c>
      <c r="AA68" s="187">
        <v>0</v>
      </c>
      <c r="AB68" s="187">
        <v>0</v>
      </c>
      <c r="AC68" s="187">
        <v>1.6393442622950821E-2</v>
      </c>
      <c r="AD68" s="187">
        <v>6.0398630964364807E-3</v>
      </c>
      <c r="AE68" s="187">
        <v>0</v>
      </c>
      <c r="AF68" s="187">
        <v>2.5906735751295338E-3</v>
      </c>
      <c r="AG68" s="187">
        <v>0</v>
      </c>
      <c r="AH68" s="188">
        <v>2.473855841673226E-3</v>
      </c>
      <c r="AI68" s="189">
        <v>6.9472823865958317E-3</v>
      </c>
      <c r="AJ68" s="187">
        <v>2.4050320670942278E-3</v>
      </c>
      <c r="AK68" s="187">
        <v>1.8050541516245488E-3</v>
      </c>
      <c r="AL68" s="187">
        <v>2.4479804161566705E-3</v>
      </c>
      <c r="AM68" s="187">
        <v>1.1650485436893205E-3</v>
      </c>
      <c r="AN68" s="187">
        <v>2.0113432511279832E-2</v>
      </c>
      <c r="AO68" s="187">
        <v>3.0336662967073622E-3</v>
      </c>
      <c r="AP68" s="187">
        <v>1.3874792534836236E-2</v>
      </c>
      <c r="AQ68" s="187">
        <v>1.5304367763384157E-2</v>
      </c>
      <c r="AR68" s="187">
        <v>6.8006182380216385E-3</v>
      </c>
      <c r="AS68" s="187">
        <v>4.7364085667215812E-3</v>
      </c>
      <c r="AT68" s="187">
        <v>6.3138146264025688E-3</v>
      </c>
      <c r="AU68" s="187">
        <v>8.3919026976979078E-3</v>
      </c>
      <c r="AV68" s="187">
        <v>5.7695189569908585E-3</v>
      </c>
      <c r="AW68" s="187">
        <v>2.0176028538846165E-3</v>
      </c>
      <c r="AX68" s="187">
        <v>1.0285033142452139E-2</v>
      </c>
      <c r="AY68" s="187">
        <v>3.9315903282877927E-4</v>
      </c>
      <c r="AZ68" s="187">
        <v>8.7635574837310187E-3</v>
      </c>
      <c r="BA68" s="187">
        <v>4.3354249857387337E-3</v>
      </c>
      <c r="BB68" s="187">
        <v>7.4715370018975337E-4</v>
      </c>
      <c r="BC68" s="187">
        <v>1.3209246472530772E-2</v>
      </c>
      <c r="BD68" s="188">
        <v>2.6494179209006698E-3</v>
      </c>
      <c r="BE68" s="189">
        <v>4.1003572588502761E-3</v>
      </c>
      <c r="BF68" s="187">
        <v>2.9247989200742448E-3</v>
      </c>
      <c r="BG68" s="187">
        <v>7.5608198178182626E-3</v>
      </c>
      <c r="BH68" s="187">
        <v>9.1157702825888785E-4</v>
      </c>
      <c r="BI68" s="187">
        <v>1.8865805727119596E-3</v>
      </c>
      <c r="BJ68" s="187">
        <v>1.8369544561981377E-3</v>
      </c>
      <c r="BK68" s="187">
        <v>2.9850746268656717E-3</v>
      </c>
      <c r="BL68" s="187">
        <v>6.4288010286081641E-4</v>
      </c>
      <c r="BM68" s="187">
        <v>0</v>
      </c>
      <c r="BN68" s="190">
        <v>6.786625899765442E-3</v>
      </c>
    </row>
    <row r="69" spans="1:96" s="136" customFormat="1" ht="10.9" customHeight="1" x14ac:dyDescent="0.2">
      <c r="A69" s="205"/>
      <c r="B69" s="206" t="s">
        <v>496</v>
      </c>
      <c r="C69" s="207">
        <v>0.51019464072998943</v>
      </c>
      <c r="D69" s="207">
        <v>0.48180997226343275</v>
      </c>
      <c r="E69" s="207">
        <v>0.6722210073620527</v>
      </c>
      <c r="F69" s="207">
        <v>0.37177636945472797</v>
      </c>
      <c r="G69" s="207">
        <v>0.38139757062917967</v>
      </c>
      <c r="H69" s="207">
        <v>0.46021268793546016</v>
      </c>
      <c r="I69" s="207">
        <v>0.60726929431201315</v>
      </c>
      <c r="J69" s="207">
        <v>0</v>
      </c>
      <c r="K69" s="207">
        <v>0.79470005824111845</v>
      </c>
      <c r="L69" s="208">
        <v>0.76344549899338487</v>
      </c>
      <c r="M69" s="209">
        <v>0.90432590916105116</v>
      </c>
      <c r="N69" s="207">
        <v>0.67231393474515044</v>
      </c>
      <c r="O69" s="207">
        <v>0.39697460831982712</v>
      </c>
      <c r="P69" s="207">
        <v>0.86114005060276877</v>
      </c>
      <c r="Q69" s="207">
        <v>0.63736263736263732</v>
      </c>
      <c r="R69" s="207">
        <v>0.61207778915046074</v>
      </c>
      <c r="S69" s="207">
        <v>0.6820848375451265</v>
      </c>
      <c r="T69" s="207">
        <v>0.62406716417910479</v>
      </c>
      <c r="U69" s="207">
        <v>0.72427629693321882</v>
      </c>
      <c r="V69" s="207">
        <v>0.63279678068410461</v>
      </c>
      <c r="W69" s="207">
        <v>0.46342625685013106</v>
      </c>
      <c r="X69" s="207">
        <v>0.65984930032292799</v>
      </c>
      <c r="Y69" s="207">
        <v>0.75327929255711079</v>
      </c>
      <c r="Z69" s="207">
        <v>0.60458039718129419</v>
      </c>
      <c r="AA69" s="207">
        <v>0.69795918367346954</v>
      </c>
      <c r="AB69" s="207">
        <v>0</v>
      </c>
      <c r="AC69" s="207">
        <v>0.61475409836065587</v>
      </c>
      <c r="AD69" s="207">
        <v>0.56271391181799857</v>
      </c>
      <c r="AE69" s="207">
        <v>0</v>
      </c>
      <c r="AF69" s="207">
        <v>0.76165803108808305</v>
      </c>
      <c r="AG69" s="207">
        <v>0.77777777777777768</v>
      </c>
      <c r="AH69" s="208">
        <v>0.65905768582030821</v>
      </c>
      <c r="AI69" s="209">
        <v>0.57158425282659042</v>
      </c>
      <c r="AJ69" s="207">
        <v>0.66779723729649698</v>
      </c>
      <c r="AK69" s="207">
        <v>0.74187725631768975</v>
      </c>
      <c r="AL69" s="207">
        <v>0.63647490820073438</v>
      </c>
      <c r="AM69" s="207">
        <v>0.6481553398058254</v>
      </c>
      <c r="AN69" s="207">
        <v>0.5504194828492216</v>
      </c>
      <c r="AO69" s="207">
        <v>0.55708472068072512</v>
      </c>
      <c r="AP69" s="207">
        <v>0.53903927211071168</v>
      </c>
      <c r="AQ69" s="207">
        <v>0.52057778287286482</v>
      </c>
      <c r="AR69" s="207">
        <v>0.56741885625966004</v>
      </c>
      <c r="AS69" s="207">
        <v>0.66186161449752856</v>
      </c>
      <c r="AT69" s="207">
        <v>0.41591802864667887</v>
      </c>
      <c r="AU69" s="207">
        <v>0.30429274862169098</v>
      </c>
      <c r="AV69" s="207">
        <v>0.31511314251461109</v>
      </c>
      <c r="AW69" s="207">
        <v>0.19446962386814429</v>
      </c>
      <c r="AX69" s="207">
        <v>0.42862090350432103</v>
      </c>
      <c r="AY69" s="207">
        <v>0.18242579123255356</v>
      </c>
      <c r="AZ69" s="207">
        <v>0.42809110629067249</v>
      </c>
      <c r="BA69" s="207">
        <v>0.43787792355961203</v>
      </c>
      <c r="BB69" s="207">
        <v>0.30283444022770395</v>
      </c>
      <c r="BC69" s="207">
        <v>0.24628148795065627</v>
      </c>
      <c r="BD69" s="208">
        <v>0.41701573793887181</v>
      </c>
      <c r="BE69" s="209">
        <v>0.22714355310165632</v>
      </c>
      <c r="BF69" s="207">
        <v>0.41132797120197989</v>
      </c>
      <c r="BG69" s="207">
        <v>0.37327121750722059</v>
      </c>
      <c r="BH69" s="207">
        <v>0.5377696748708598</v>
      </c>
      <c r="BI69" s="207">
        <v>0.58726558113419447</v>
      </c>
      <c r="BJ69" s="207">
        <v>0.32355735731931334</v>
      </c>
      <c r="BK69" s="207">
        <v>0.31539861667273383</v>
      </c>
      <c r="BL69" s="207">
        <v>1</v>
      </c>
      <c r="BM69" s="207">
        <v>0.51952852559631768</v>
      </c>
      <c r="BN69" s="210">
        <v>0.45110060191614565</v>
      </c>
    </row>
    <row r="70" spans="1:96" s="136" customFormat="1" ht="10.9" customHeight="1" x14ac:dyDescent="0.2">
      <c r="A70" s="174"/>
      <c r="B70" s="186" t="s">
        <v>360</v>
      </c>
      <c r="C70" s="187">
        <v>1.2837267396810343E-3</v>
      </c>
      <c r="D70" s="187">
        <v>2.451138489324647E-3</v>
      </c>
      <c r="E70" s="187">
        <v>1.1371091187404329E-3</v>
      </c>
      <c r="F70" s="187">
        <v>7.0904185229340531E-3</v>
      </c>
      <c r="G70" s="187">
        <v>1.0509076020199263E-2</v>
      </c>
      <c r="H70" s="187">
        <v>2.8786211954528785E-2</v>
      </c>
      <c r="I70" s="187">
        <v>5.3339627094642433E-2</v>
      </c>
      <c r="J70" s="187">
        <v>0</v>
      </c>
      <c r="K70" s="187">
        <v>1.1606622847158665E-2</v>
      </c>
      <c r="L70" s="188">
        <v>1.4524014955421341E-2</v>
      </c>
      <c r="M70" s="189">
        <v>6.6868988220770533E-3</v>
      </c>
      <c r="N70" s="187">
        <v>9.8827191373464518E-3</v>
      </c>
      <c r="O70" s="187">
        <v>9.7244732576985422E-3</v>
      </c>
      <c r="P70" s="187">
        <v>4.1672867986307484E-3</v>
      </c>
      <c r="Q70" s="187">
        <v>2.197802197802198E-2</v>
      </c>
      <c r="R70" s="187">
        <v>1.7400204708290685E-2</v>
      </c>
      <c r="S70" s="187">
        <v>6.9193742478941035E-3</v>
      </c>
      <c r="T70" s="187">
        <v>1.4925373134328358E-2</v>
      </c>
      <c r="U70" s="187">
        <v>1.4903983949555747E-2</v>
      </c>
      <c r="V70" s="187">
        <v>1.9114688128772636E-2</v>
      </c>
      <c r="W70" s="187">
        <v>2.1443888491779844E-2</v>
      </c>
      <c r="X70" s="187">
        <v>3.9468963042698244E-2</v>
      </c>
      <c r="Y70" s="187">
        <v>6.4848931466470151E-3</v>
      </c>
      <c r="Z70" s="187">
        <v>1.8097373478539399E-2</v>
      </c>
      <c r="AA70" s="187">
        <v>2.0408163265306124E-3</v>
      </c>
      <c r="AB70" s="187">
        <v>0</v>
      </c>
      <c r="AC70" s="187">
        <v>1.6393442622950821E-2</v>
      </c>
      <c r="AD70" s="187">
        <v>1.771693174954701E-2</v>
      </c>
      <c r="AE70" s="187">
        <v>0</v>
      </c>
      <c r="AF70" s="187">
        <v>3.8860103626943004E-3</v>
      </c>
      <c r="AG70" s="187">
        <v>1.0101010101010102E-2</v>
      </c>
      <c r="AH70" s="188">
        <v>2.1365118632632407E-2</v>
      </c>
      <c r="AI70" s="189">
        <v>1.4167007219724833E-2</v>
      </c>
      <c r="AJ70" s="187">
        <v>1.3628515046867292E-2</v>
      </c>
      <c r="AK70" s="187">
        <v>8.1227436823104685E-3</v>
      </c>
      <c r="AL70" s="187">
        <v>1.8971848225214197E-2</v>
      </c>
      <c r="AM70" s="187">
        <v>6.6019417475728153E-3</v>
      </c>
      <c r="AN70" s="187">
        <v>2.1708010944606521E-2</v>
      </c>
      <c r="AO70" s="187">
        <v>1.4502404735479098E-2</v>
      </c>
      <c r="AP70" s="187">
        <v>1.4292707972632509E-2</v>
      </c>
      <c r="AQ70" s="187">
        <v>1.048951048951049E-2</v>
      </c>
      <c r="AR70" s="187">
        <v>1.6259659969088097E-2</v>
      </c>
      <c r="AS70" s="187">
        <v>1.3797364085667216E-2</v>
      </c>
      <c r="AT70" s="187">
        <v>1.6776707435869682E-2</v>
      </c>
      <c r="AU70" s="187">
        <v>2.1930895164344936E-2</v>
      </c>
      <c r="AV70" s="187">
        <v>3.0514760977071783E-2</v>
      </c>
      <c r="AW70" s="187">
        <v>3.6453307601586791E-3</v>
      </c>
      <c r="AX70" s="187">
        <v>1.8653200280281248E-2</v>
      </c>
      <c r="AY70" s="187">
        <v>3.1649302142716731E-2</v>
      </c>
      <c r="AZ70" s="187">
        <v>9.3709327548806946E-3</v>
      </c>
      <c r="BA70" s="187">
        <v>3.1488876212207646E-2</v>
      </c>
      <c r="BB70" s="187">
        <v>1.083965844402277E-2</v>
      </c>
      <c r="BC70" s="187">
        <v>7.0549384569198442E-3</v>
      </c>
      <c r="BD70" s="188">
        <v>9.1309116376177696E-3</v>
      </c>
      <c r="BE70" s="189">
        <v>1.3356609288730108E-2</v>
      </c>
      <c r="BF70" s="187">
        <v>3.0485404128466169E-2</v>
      </c>
      <c r="BG70" s="187">
        <v>1.8252888247056211E-2</v>
      </c>
      <c r="BH70" s="187">
        <v>2.3822546338498937E-2</v>
      </c>
      <c r="BI70" s="187">
        <v>1.6170690623245366E-2</v>
      </c>
      <c r="BJ70" s="187">
        <v>2.3310318616583264E-2</v>
      </c>
      <c r="BK70" s="187">
        <v>3.0469603203494722E-2</v>
      </c>
      <c r="BL70" s="187">
        <v>0</v>
      </c>
      <c r="BM70" s="187">
        <v>3.3477472450829963E-3</v>
      </c>
      <c r="BN70" s="190">
        <v>1.3390522170087587E-2</v>
      </c>
    </row>
    <row r="71" spans="1:96" s="136" customFormat="1" ht="10.9" customHeight="1" x14ac:dyDescent="0.2">
      <c r="A71" s="174"/>
      <c r="B71" s="186" t="s">
        <v>361</v>
      </c>
      <c r="C71" s="187">
        <v>9.3607966044849486E-2</v>
      </c>
      <c r="D71" s="187">
        <v>1.986712249242082E-2</v>
      </c>
      <c r="E71" s="187">
        <v>5.2722501640061231E-2</v>
      </c>
      <c r="F71" s="187">
        <v>0.35389345548095624</v>
      </c>
      <c r="G71" s="187">
        <v>0.23113143169100586</v>
      </c>
      <c r="H71" s="187">
        <v>0.20058672533920058</v>
      </c>
      <c r="I71" s="187">
        <v>0.22799150342223271</v>
      </c>
      <c r="J71" s="187">
        <v>0</v>
      </c>
      <c r="K71" s="187">
        <v>0.10480627894722246</v>
      </c>
      <c r="L71" s="188">
        <v>0.11446649410411273</v>
      </c>
      <c r="M71" s="189">
        <v>2.9679543233372768E-2</v>
      </c>
      <c r="N71" s="187">
        <v>0.18000111166694457</v>
      </c>
      <c r="O71" s="187">
        <v>8.7196110210696925E-2</v>
      </c>
      <c r="P71" s="187">
        <v>5.4918886739098081E-2</v>
      </c>
      <c r="Q71" s="187">
        <v>0.30769230769230771</v>
      </c>
      <c r="R71" s="187">
        <v>0.34186284544524054</v>
      </c>
      <c r="S71" s="187">
        <v>0.17005114320096271</v>
      </c>
      <c r="T71" s="187">
        <v>0.32742537313432835</v>
      </c>
      <c r="U71" s="187">
        <v>9.587274290627687E-2</v>
      </c>
      <c r="V71" s="187">
        <v>0.23138832997987926</v>
      </c>
      <c r="W71" s="187">
        <v>0.30569454372170596</v>
      </c>
      <c r="X71" s="187">
        <v>9.0778614998205956E-2</v>
      </c>
      <c r="Y71" s="187">
        <v>5.9395725865880621E-2</v>
      </c>
      <c r="Z71" s="187">
        <v>0.11627162075592569</v>
      </c>
      <c r="AA71" s="187">
        <v>1.2244897959183673E-2</v>
      </c>
      <c r="AB71" s="187">
        <v>0</v>
      </c>
      <c r="AC71" s="187">
        <v>0.31967213114754101</v>
      </c>
      <c r="AD71" s="187">
        <v>0.2058586672035434</v>
      </c>
      <c r="AE71" s="187">
        <v>0</v>
      </c>
      <c r="AF71" s="187">
        <v>6.7357512953367879E-2</v>
      </c>
      <c r="AG71" s="187">
        <v>0.19191919191919191</v>
      </c>
      <c r="AH71" s="188">
        <v>0.29630046103677049</v>
      </c>
      <c r="AI71" s="189">
        <v>0.27952595014303228</v>
      </c>
      <c r="AJ71" s="187">
        <v>0.22258880118401578</v>
      </c>
      <c r="AK71" s="187">
        <v>0.16967509025270758</v>
      </c>
      <c r="AL71" s="187">
        <v>0.2405140758873929</v>
      </c>
      <c r="AM71" s="187">
        <v>0.2512621359223301</v>
      </c>
      <c r="AN71" s="187">
        <v>0.33458966785656041</v>
      </c>
      <c r="AO71" s="187">
        <v>0.35072142064372919</v>
      </c>
      <c r="AP71" s="187">
        <v>0.34291752737346115</v>
      </c>
      <c r="AQ71" s="187">
        <v>0.43763613435744581</v>
      </c>
      <c r="AR71" s="187">
        <v>0.11721792890262751</v>
      </c>
      <c r="AS71" s="187">
        <v>0.10626029654036244</v>
      </c>
      <c r="AT71" s="187">
        <v>0.31377854746184652</v>
      </c>
      <c r="AU71" s="187">
        <v>0.41239846807794284</v>
      </c>
      <c r="AV71" s="187">
        <v>0.32348643788401021</v>
      </c>
      <c r="AW71" s="187">
        <v>5.6034776845326859E-2</v>
      </c>
      <c r="AX71" s="187">
        <v>0.34940923478386932</v>
      </c>
      <c r="AY71" s="187">
        <v>0.72085708669156678</v>
      </c>
      <c r="AZ71" s="187">
        <v>0.13579175704989155</v>
      </c>
      <c r="BA71" s="187">
        <v>0.3249286936679977</v>
      </c>
      <c r="BB71" s="187">
        <v>0.37923387096774192</v>
      </c>
      <c r="BC71" s="187">
        <v>0.67167926639556785</v>
      </c>
      <c r="BD71" s="188">
        <v>0.45735824623069099</v>
      </c>
      <c r="BE71" s="189">
        <v>0.61582494316336478</v>
      </c>
      <c r="BF71" s="187">
        <v>0.51982676191011867</v>
      </c>
      <c r="BG71" s="187">
        <v>0.35038047100644304</v>
      </c>
      <c r="BH71" s="187">
        <v>0.27341233667578246</v>
      </c>
      <c r="BI71" s="187">
        <v>0.28902863559797864</v>
      </c>
      <c r="BJ71" s="187">
        <v>0.22746563628301766</v>
      </c>
      <c r="BK71" s="187">
        <v>0.29970877320713507</v>
      </c>
      <c r="BL71" s="187">
        <v>0</v>
      </c>
      <c r="BM71" s="187">
        <v>3.4663132933463521E-2</v>
      </c>
      <c r="BN71" s="190">
        <v>0.28950685781926189</v>
      </c>
    </row>
    <row r="72" spans="1:96" s="136" customFormat="1" ht="10.9" customHeight="1" x14ac:dyDescent="0.2">
      <c r="A72" s="174"/>
      <c r="B72" s="186" t="s">
        <v>362</v>
      </c>
      <c r="C72" s="187">
        <v>0.4766442689118392</v>
      </c>
      <c r="D72" s="187">
        <v>0.40869509127265691</v>
      </c>
      <c r="E72" s="187">
        <v>0.13526496100298854</v>
      </c>
      <c r="F72" s="187">
        <v>0.14908703018133901</v>
      </c>
      <c r="G72" s="187">
        <v>0.37634775487921385</v>
      </c>
      <c r="H72" s="187">
        <v>0.11991199119911991</v>
      </c>
      <c r="I72" s="187">
        <v>-3.7762567854614112E-3</v>
      </c>
      <c r="J72" s="187">
        <v>0</v>
      </c>
      <c r="K72" s="187">
        <v>5.8629392350999808E-2</v>
      </c>
      <c r="L72" s="188">
        <v>7.9522576934138625E-2</v>
      </c>
      <c r="M72" s="189">
        <v>2.124376318090633E-2</v>
      </c>
      <c r="N72" s="187">
        <v>8.7032405091434603E-2</v>
      </c>
      <c r="O72" s="187">
        <v>0.12025931928687196</v>
      </c>
      <c r="P72" s="187">
        <v>4.8370293198392617E-2</v>
      </c>
      <c r="Q72" s="187">
        <v>-0.17582417582417584</v>
      </c>
      <c r="R72" s="187">
        <v>-6.3459570112589556E-2</v>
      </c>
      <c r="S72" s="187">
        <v>7.2352587244283992E-2</v>
      </c>
      <c r="T72" s="187">
        <v>-2.1455223880597014E-2</v>
      </c>
      <c r="U72" s="187">
        <v>4.4568644310690742E-2</v>
      </c>
      <c r="V72" s="187">
        <v>5.8350100603621731E-2</v>
      </c>
      <c r="W72" s="187">
        <v>9.8165356206814394E-2</v>
      </c>
      <c r="X72" s="187">
        <v>0.11481880157875853</v>
      </c>
      <c r="Y72" s="187">
        <v>0.10154753131908623</v>
      </c>
      <c r="Z72" s="187">
        <v>0.14221652786675207</v>
      </c>
      <c r="AA72" s="187">
        <v>-6.8027210884353737E-4</v>
      </c>
      <c r="AB72" s="187">
        <v>0</v>
      </c>
      <c r="AC72" s="187">
        <v>-8.1967213114754103E-3</v>
      </c>
      <c r="AD72" s="187">
        <v>9.8449768471914639E-2</v>
      </c>
      <c r="AE72" s="187">
        <v>0</v>
      </c>
      <c r="AF72" s="187">
        <v>0.14507772020725387</v>
      </c>
      <c r="AG72" s="187">
        <v>-1.0101010101010102E-2</v>
      </c>
      <c r="AH72" s="188">
        <v>-6.3083323962667262E-2</v>
      </c>
      <c r="AI72" s="189">
        <v>6.5522408391227346E-2</v>
      </c>
      <c r="AJ72" s="187">
        <v>-1.3967686235816477E-2</v>
      </c>
      <c r="AK72" s="187">
        <v>1.895306859205776E-2</v>
      </c>
      <c r="AL72" s="187">
        <v>-2.4479804161566705E-3</v>
      </c>
      <c r="AM72" s="187">
        <v>2.7184466019417475E-2</v>
      </c>
      <c r="AN72" s="187">
        <v>3.3685469404026308E-2</v>
      </c>
      <c r="AO72" s="187">
        <v>1.7684054753977062E-2</v>
      </c>
      <c r="AP72" s="187">
        <v>1.8471862350595232E-2</v>
      </c>
      <c r="AQ72" s="187">
        <v>2.269861286254729E-2</v>
      </c>
      <c r="AR72" s="187">
        <v>-7.6599690880989182E-2</v>
      </c>
      <c r="AS72" s="187">
        <v>1.1120263591433279E-2</v>
      </c>
      <c r="AT72" s="187">
        <v>7.8688169715337153E-2</v>
      </c>
      <c r="AU72" s="187">
        <v>0.15554059172593745</v>
      </c>
      <c r="AV72" s="187">
        <v>0.23679379589390079</v>
      </c>
      <c r="AW72" s="187">
        <v>0.41966139360800025</v>
      </c>
      <c r="AX72" s="187">
        <v>5.277824759787695E-2</v>
      </c>
      <c r="AY72" s="187">
        <v>-1.1401611952034598E-2</v>
      </c>
      <c r="AZ72" s="187">
        <v>0.28483731019522779</v>
      </c>
      <c r="BA72" s="187">
        <v>0.13223046206503136</v>
      </c>
      <c r="BB72" s="187">
        <v>0</v>
      </c>
      <c r="BC72" s="187">
        <v>3.3159575339101006E-3</v>
      </c>
      <c r="BD72" s="188">
        <v>4.3057996485061513E-2</v>
      </c>
      <c r="BE72" s="189">
        <v>5.4400779473855146E-2</v>
      </c>
      <c r="BF72" s="187">
        <v>-5.6246133078350866E-5</v>
      </c>
      <c r="BG72" s="187">
        <v>0.10630970895356587</v>
      </c>
      <c r="BH72" s="187">
        <v>2.3640230932847159E-2</v>
      </c>
      <c r="BI72" s="187">
        <v>2.0999438517686694E-2</v>
      </c>
      <c r="BJ72" s="187">
        <v>0.22011781845822512</v>
      </c>
      <c r="BK72" s="187">
        <v>0.1650891882053149</v>
      </c>
      <c r="BL72" s="187">
        <v>0</v>
      </c>
      <c r="BM72" s="187">
        <v>0.37473845724647792</v>
      </c>
      <c r="BN72" s="190">
        <v>0.12160205948157943</v>
      </c>
    </row>
    <row r="73" spans="1:96" s="136" customFormat="1" ht="10.9" customHeight="1" x14ac:dyDescent="0.2">
      <c r="A73" s="174"/>
      <c r="B73" s="186" t="s">
        <v>363</v>
      </c>
      <c r="C73" s="187">
        <v>0.21684573305422877</v>
      </c>
      <c r="D73" s="187">
        <v>0.28920208991808039</v>
      </c>
      <c r="E73" s="187">
        <v>0.13906990305415848</v>
      </c>
      <c r="F73" s="187">
        <v>9.9642341720524566E-2</v>
      </c>
      <c r="G73" s="187">
        <v>7.1106865019789814E-2</v>
      </c>
      <c r="H73" s="187">
        <v>0.14044737807114044</v>
      </c>
      <c r="I73" s="187">
        <v>6.8916686334670754E-2</v>
      </c>
      <c r="J73" s="187">
        <v>0</v>
      </c>
      <c r="K73" s="187">
        <v>4.5483539950633721E-2</v>
      </c>
      <c r="L73" s="188">
        <v>2.0276100086281276E-2</v>
      </c>
      <c r="M73" s="189">
        <v>1.1727791780258217E-2</v>
      </c>
      <c r="N73" s="187">
        <v>4.1387360346840089E-2</v>
      </c>
      <c r="O73" s="187">
        <v>5.3592652620205294E-2</v>
      </c>
      <c r="P73" s="187">
        <v>2.1431760678672421E-2</v>
      </c>
      <c r="Q73" s="187">
        <v>0.16483516483516483</v>
      </c>
      <c r="R73" s="187">
        <v>5.527123848515865E-2</v>
      </c>
      <c r="S73" s="187">
        <v>5.3098676293622145E-2</v>
      </c>
      <c r="T73" s="187">
        <v>2.4253731343283583E-2</v>
      </c>
      <c r="U73" s="187">
        <v>8.8707366007451993E-2</v>
      </c>
      <c r="V73" s="187">
        <v>2.6156941649899398E-2</v>
      </c>
      <c r="W73" s="187">
        <v>8.243983797950917E-2</v>
      </c>
      <c r="X73" s="187">
        <v>6.9967707212055974E-2</v>
      </c>
      <c r="Y73" s="187">
        <v>6.2196020633750924E-2</v>
      </c>
      <c r="Z73" s="187">
        <v>9.0486867392696985E-2</v>
      </c>
      <c r="AA73" s="187">
        <v>2.2448979591836733E-2</v>
      </c>
      <c r="AB73" s="187">
        <v>0</v>
      </c>
      <c r="AC73" s="187">
        <v>3.2786885245901641E-2</v>
      </c>
      <c r="AD73" s="187">
        <v>7.9424199718139715E-2</v>
      </c>
      <c r="AE73" s="187">
        <v>0</v>
      </c>
      <c r="AF73" s="187">
        <v>1.4248704663212436E-2</v>
      </c>
      <c r="AG73" s="187">
        <v>2.0202020202020204E-2</v>
      </c>
      <c r="AH73" s="188">
        <v>5.9147644214550772E-2</v>
      </c>
      <c r="AI73" s="189">
        <v>5.7894019888298599E-2</v>
      </c>
      <c r="AJ73" s="187">
        <v>9.7095461272816971E-2</v>
      </c>
      <c r="AK73" s="187">
        <v>6.2274368231046928E-2</v>
      </c>
      <c r="AL73" s="187">
        <v>7.7723378212974301E-2</v>
      </c>
      <c r="AM73" s="187">
        <v>2.0970873786407766E-2</v>
      </c>
      <c r="AN73" s="187">
        <v>2.5205211372243463E-2</v>
      </c>
      <c r="AO73" s="187">
        <v>2.7229004809470957E-2</v>
      </c>
      <c r="AP73" s="187">
        <v>4.7869228289293006E-2</v>
      </c>
      <c r="AQ73" s="187">
        <v>2.9175742290496388E-2</v>
      </c>
      <c r="AR73" s="187">
        <v>0.30992272024729522</v>
      </c>
      <c r="AS73" s="187">
        <v>0.18760296540362439</v>
      </c>
      <c r="AT73" s="187">
        <v>0.15254176137388606</v>
      </c>
      <c r="AU73" s="187">
        <v>6.9773999410799203E-2</v>
      </c>
      <c r="AV73" s="187">
        <v>0.10660497527349018</v>
      </c>
      <c r="AW73" s="187">
        <v>0.26958877939900777</v>
      </c>
      <c r="AX73" s="187">
        <v>0.11579320398514832</v>
      </c>
      <c r="AY73" s="187">
        <v>5.3076469431885195E-2</v>
      </c>
      <c r="AZ73" s="187">
        <v>0.12186550976138828</v>
      </c>
      <c r="BA73" s="187">
        <v>5.4420992584141473E-2</v>
      </c>
      <c r="BB73" s="187">
        <v>0.30270991461100571</v>
      </c>
      <c r="BC73" s="187">
        <v>6.3057776807401544E-2</v>
      </c>
      <c r="BD73" s="188">
        <v>7.5524928313754514E-2</v>
      </c>
      <c r="BE73" s="189">
        <v>7.3278661903215331E-2</v>
      </c>
      <c r="BF73" s="187">
        <v>6.0577085325383882E-2</v>
      </c>
      <c r="BG73" s="187">
        <v>0.11748778049322373</v>
      </c>
      <c r="BH73" s="187">
        <v>0.11279246429656639</v>
      </c>
      <c r="BI73" s="187">
        <v>5.9449747332959012E-2</v>
      </c>
      <c r="BJ73" s="187">
        <v>0.12269588902261354</v>
      </c>
      <c r="BK73" s="187">
        <v>0.11303239898070623</v>
      </c>
      <c r="BL73" s="187">
        <v>0</v>
      </c>
      <c r="BM73" s="187">
        <v>5.6911703166410935E-2</v>
      </c>
      <c r="BN73" s="190">
        <v>0.11914209150909993</v>
      </c>
    </row>
    <row r="74" spans="1:96" s="136" customFormat="1" ht="10.9" customHeight="1" x14ac:dyDescent="0.2">
      <c r="A74" s="174"/>
      <c r="B74" s="211" t="s">
        <v>399</v>
      </c>
      <c r="C74" s="187">
        <v>6.3122347253865632E-2</v>
      </c>
      <c r="D74" s="187">
        <v>1.7577243114235953E-2</v>
      </c>
      <c r="E74" s="187">
        <v>3.2181645892557766E-2</v>
      </c>
      <c r="F74" s="187">
        <v>1.8761372905816653E-2</v>
      </c>
      <c r="G74" s="187">
        <v>2.7910468131568174E-2</v>
      </c>
      <c r="H74" s="187">
        <v>5.0238357169050236E-2</v>
      </c>
      <c r="I74" s="187">
        <v>4.6259145621902288E-2</v>
      </c>
      <c r="J74" s="187">
        <v>0</v>
      </c>
      <c r="K74" s="187">
        <v>4.3958177330338079E-3</v>
      </c>
      <c r="L74" s="188">
        <v>7.7653149266609144E-3</v>
      </c>
      <c r="M74" s="189">
        <v>2.6799032971554962E-2</v>
      </c>
      <c r="N74" s="187">
        <v>2.8069590350730922E-2</v>
      </c>
      <c r="O74" s="187">
        <v>0.33236088600756347</v>
      </c>
      <c r="P74" s="187">
        <v>1.2055365381753237E-2</v>
      </c>
      <c r="Q74" s="187">
        <v>4.3956043956043959E-2</v>
      </c>
      <c r="R74" s="187">
        <v>3.6847492323439097E-2</v>
      </c>
      <c r="S74" s="187">
        <v>1.5568592057761732E-2</v>
      </c>
      <c r="T74" s="187">
        <v>3.0783582089552237E-2</v>
      </c>
      <c r="U74" s="187">
        <v>3.1670965892805963E-2</v>
      </c>
      <c r="V74" s="187">
        <v>3.2193158953722337E-2</v>
      </c>
      <c r="W74" s="187">
        <v>2.8830116750059566E-2</v>
      </c>
      <c r="X74" s="187">
        <v>2.5116612845353426E-2</v>
      </c>
      <c r="Y74" s="187">
        <v>1.709653647752395E-2</v>
      </c>
      <c r="Z74" s="187">
        <v>2.8347213324791801E-2</v>
      </c>
      <c r="AA74" s="187">
        <v>0.27074829931972788</v>
      </c>
      <c r="AB74" s="187">
        <v>0</v>
      </c>
      <c r="AC74" s="187">
        <v>2.4590163934426229E-2</v>
      </c>
      <c r="AD74" s="187">
        <v>3.5836521038856456E-2</v>
      </c>
      <c r="AE74" s="187">
        <v>0</v>
      </c>
      <c r="AF74" s="187">
        <v>7.7720207253886009E-3</v>
      </c>
      <c r="AG74" s="187">
        <v>1.0101010101010102E-2</v>
      </c>
      <c r="AH74" s="188">
        <v>2.7212414258405489E-2</v>
      </c>
      <c r="AI74" s="189">
        <v>1.130636153112655E-2</v>
      </c>
      <c r="AJ74" s="187">
        <v>1.2888505180069067E-2</v>
      </c>
      <c r="AK74" s="187">
        <v>-9.025270758122744E-4</v>
      </c>
      <c r="AL74" s="187">
        <v>2.876376988984088E-2</v>
      </c>
      <c r="AM74" s="187">
        <v>4.5825242718446603E-2</v>
      </c>
      <c r="AN74" s="187">
        <v>3.4482758620689655E-2</v>
      </c>
      <c r="AO74" s="187">
        <v>3.2852386237513874E-2</v>
      </c>
      <c r="AP74" s="187">
        <v>4.0573618789478086E-2</v>
      </c>
      <c r="AQ74" s="187">
        <v>3.2385647139745503E-2</v>
      </c>
      <c r="AR74" s="187">
        <v>6.5965996908809887E-2</v>
      </c>
      <c r="AS74" s="187">
        <v>3.1507413509060958E-2</v>
      </c>
      <c r="AT74" s="187">
        <v>4.4268860266262582E-2</v>
      </c>
      <c r="AU74" s="187">
        <v>3.6879760952821854E-2</v>
      </c>
      <c r="AV74" s="187">
        <v>1.6371946650681854E-2</v>
      </c>
      <c r="AW74" s="187">
        <v>5.7623517256839868E-2</v>
      </c>
      <c r="AX74" s="187">
        <v>4.1228727217081047E-2</v>
      </c>
      <c r="AY74" s="187">
        <v>2.3392962453312363E-2</v>
      </c>
      <c r="AZ74" s="187">
        <v>2.0086767895878526E-2</v>
      </c>
      <c r="BA74" s="187">
        <v>1.9167142042213349E-2</v>
      </c>
      <c r="BB74" s="187">
        <v>4.3821157495256167E-3</v>
      </c>
      <c r="BC74" s="187">
        <v>9.1291176550858336E-3</v>
      </c>
      <c r="BD74" s="188">
        <v>1.432403504367245E-2</v>
      </c>
      <c r="BE74" s="189">
        <v>2.273465410847678E-2</v>
      </c>
      <c r="BF74" s="187">
        <v>2.5029529219866134E-2</v>
      </c>
      <c r="BG74" s="187">
        <v>3.4471506331926235E-2</v>
      </c>
      <c r="BH74" s="187">
        <v>2.862351868732908E-2</v>
      </c>
      <c r="BI74" s="187">
        <v>2.708590679393599E-2</v>
      </c>
      <c r="BJ74" s="187">
        <v>8.2916323557357313E-2</v>
      </c>
      <c r="BK74" s="187">
        <v>7.6337823079723338E-2</v>
      </c>
      <c r="BL74" s="187">
        <v>0</v>
      </c>
      <c r="BM74" s="187">
        <v>1.0810433812247175E-2</v>
      </c>
      <c r="BN74" s="190">
        <v>3.1457973609095281E-2</v>
      </c>
    </row>
    <row r="75" spans="1:96" s="136" customFormat="1" ht="10.9" customHeight="1" x14ac:dyDescent="0.2">
      <c r="A75" s="174"/>
      <c r="B75" s="186" t="s">
        <v>400</v>
      </c>
      <c r="C75" s="187">
        <v>-0.3616986827344536</v>
      </c>
      <c r="D75" s="187">
        <v>-0.21960265755015157</v>
      </c>
      <c r="E75" s="187">
        <v>-3.2597128070559075E-2</v>
      </c>
      <c r="F75" s="187">
        <v>-2.5098826629855054E-4</v>
      </c>
      <c r="G75" s="187">
        <v>-9.8403166370956738E-2</v>
      </c>
      <c r="H75" s="187">
        <v>-1.8335166850018335E-4</v>
      </c>
      <c r="I75" s="187">
        <v>0</v>
      </c>
      <c r="J75" s="187">
        <v>0</v>
      </c>
      <c r="K75" s="187">
        <v>-1.9621710070166682E-2</v>
      </c>
      <c r="L75" s="188">
        <v>0</v>
      </c>
      <c r="M75" s="189">
        <v>-4.6293914922071911E-4</v>
      </c>
      <c r="N75" s="187">
        <v>-1.8687121338447001E-2</v>
      </c>
      <c r="O75" s="187">
        <v>-1.0804970286331713E-4</v>
      </c>
      <c r="P75" s="187">
        <v>-2.0836433993153742E-3</v>
      </c>
      <c r="Q75" s="187">
        <v>0</v>
      </c>
      <c r="R75" s="187">
        <v>0</v>
      </c>
      <c r="S75" s="187">
        <v>-7.5210589651022867E-5</v>
      </c>
      <c r="T75" s="187">
        <v>0</v>
      </c>
      <c r="U75" s="187">
        <v>0</v>
      </c>
      <c r="V75" s="187">
        <v>0</v>
      </c>
      <c r="W75" s="187">
        <v>0</v>
      </c>
      <c r="X75" s="187">
        <v>0</v>
      </c>
      <c r="Y75" s="187">
        <v>0</v>
      </c>
      <c r="Z75" s="187">
        <v>0</v>
      </c>
      <c r="AA75" s="187">
        <v>-4.7619047619047623E-3</v>
      </c>
      <c r="AB75" s="187">
        <v>0</v>
      </c>
      <c r="AC75" s="187">
        <v>0</v>
      </c>
      <c r="AD75" s="187">
        <v>0</v>
      </c>
      <c r="AE75" s="187">
        <v>0</v>
      </c>
      <c r="AF75" s="187">
        <v>0</v>
      </c>
      <c r="AG75" s="187">
        <v>0</v>
      </c>
      <c r="AH75" s="188">
        <v>0</v>
      </c>
      <c r="AI75" s="189">
        <v>0</v>
      </c>
      <c r="AJ75" s="187">
        <v>-3.0833744449926002E-5</v>
      </c>
      <c r="AK75" s="187">
        <v>0</v>
      </c>
      <c r="AL75" s="187">
        <v>0</v>
      </c>
      <c r="AM75" s="187">
        <v>0</v>
      </c>
      <c r="AN75" s="187">
        <v>-9.060104734810735E-5</v>
      </c>
      <c r="AO75" s="187">
        <v>-7.3991860895301516E-5</v>
      </c>
      <c r="AP75" s="187">
        <v>-3.1642168861717754E-3</v>
      </c>
      <c r="AQ75" s="187">
        <v>-5.2963430012610342E-2</v>
      </c>
      <c r="AR75" s="187">
        <v>-1.8547140649149922E-4</v>
      </c>
      <c r="AS75" s="187">
        <v>-1.2149917627677101E-2</v>
      </c>
      <c r="AT75" s="187">
        <v>-2.1972074899880938E-2</v>
      </c>
      <c r="AU75" s="187">
        <v>-8.1646395353730903E-4</v>
      </c>
      <c r="AV75" s="187">
        <v>-2.8885059193765921E-2</v>
      </c>
      <c r="AW75" s="187">
        <v>-1.023421737477704E-3</v>
      </c>
      <c r="AX75" s="187">
        <v>-6.483517368577895E-3</v>
      </c>
      <c r="AY75" s="187">
        <v>0</v>
      </c>
      <c r="AZ75" s="187">
        <v>-4.3383947939262474E-5</v>
      </c>
      <c r="BA75" s="187">
        <v>-1.1409013120365089E-4</v>
      </c>
      <c r="BB75" s="187">
        <v>0</v>
      </c>
      <c r="BC75" s="187">
        <v>-5.1854479954149726E-4</v>
      </c>
      <c r="BD75" s="188">
        <v>-1.6411855649668988E-2</v>
      </c>
      <c r="BE75" s="189">
        <v>-6.7392010392984735E-3</v>
      </c>
      <c r="BF75" s="187">
        <v>-4.7190505652736373E-2</v>
      </c>
      <c r="BG75" s="187">
        <v>-1.7357253943568095E-4</v>
      </c>
      <c r="BH75" s="187">
        <v>-6.0771801883925856E-5</v>
      </c>
      <c r="BI75" s="187">
        <v>0</v>
      </c>
      <c r="BJ75" s="187">
        <v>-6.3343257110280609E-5</v>
      </c>
      <c r="BK75" s="187">
        <v>-3.6403349108117947E-5</v>
      </c>
      <c r="BL75" s="187">
        <v>0</v>
      </c>
      <c r="BM75" s="187">
        <v>0</v>
      </c>
      <c r="BN75" s="190">
        <v>-2.6200106505269733E-2</v>
      </c>
    </row>
    <row r="76" spans="1:96" s="136" customFormat="1" ht="10.9" customHeight="1" x14ac:dyDescent="0.2">
      <c r="A76" s="205"/>
      <c r="B76" s="206" t="s">
        <v>364</v>
      </c>
      <c r="C76" s="207">
        <v>0.48980535927001068</v>
      </c>
      <c r="D76" s="207">
        <v>0.51819002773656719</v>
      </c>
      <c r="E76" s="207">
        <v>0.32777899263794735</v>
      </c>
      <c r="F76" s="207">
        <v>0.62822363054527208</v>
      </c>
      <c r="G76" s="207">
        <v>0.61860242937082022</v>
      </c>
      <c r="H76" s="207">
        <v>0.53978731206453989</v>
      </c>
      <c r="I76" s="207">
        <v>0.39273070568798679</v>
      </c>
      <c r="J76" s="207">
        <v>0</v>
      </c>
      <c r="K76" s="207">
        <v>0.20529994175888175</v>
      </c>
      <c r="L76" s="208">
        <v>0.23655450100661488</v>
      </c>
      <c r="M76" s="209">
        <v>9.5674090838948622E-2</v>
      </c>
      <c r="N76" s="207">
        <v>0.32768606525484961</v>
      </c>
      <c r="O76" s="207">
        <v>0.603025391680173</v>
      </c>
      <c r="P76" s="207">
        <v>0.1388599493972317</v>
      </c>
      <c r="Q76" s="207">
        <v>0.36263736263736263</v>
      </c>
      <c r="R76" s="207">
        <v>0.38792221084953937</v>
      </c>
      <c r="S76" s="207">
        <v>0.31791516245487361</v>
      </c>
      <c r="T76" s="207">
        <v>0.37593283582089548</v>
      </c>
      <c r="U76" s="207">
        <v>0.27572370306678129</v>
      </c>
      <c r="V76" s="207">
        <v>0.36720321931589534</v>
      </c>
      <c r="W76" s="207">
        <v>0.53657374314986894</v>
      </c>
      <c r="X76" s="207">
        <v>0.34015069967707212</v>
      </c>
      <c r="Y76" s="207">
        <v>0.24672070744288874</v>
      </c>
      <c r="Z76" s="207">
        <v>0.39541960281870586</v>
      </c>
      <c r="AA76" s="207">
        <v>0.30204081632653063</v>
      </c>
      <c r="AB76" s="207">
        <v>0</v>
      </c>
      <c r="AC76" s="207">
        <v>0.38524590163934425</v>
      </c>
      <c r="AD76" s="207">
        <v>0.43728608818200121</v>
      </c>
      <c r="AE76" s="207">
        <v>0</v>
      </c>
      <c r="AF76" s="207">
        <v>0.23834196891191708</v>
      </c>
      <c r="AG76" s="207">
        <v>0.22222222222222221</v>
      </c>
      <c r="AH76" s="208">
        <v>0.3409423141796919</v>
      </c>
      <c r="AI76" s="209">
        <v>0.42841574717340969</v>
      </c>
      <c r="AJ76" s="207">
        <v>0.33220276270350274</v>
      </c>
      <c r="AK76" s="207">
        <v>0.25812274368231047</v>
      </c>
      <c r="AL76" s="207">
        <v>0.36352509179926562</v>
      </c>
      <c r="AM76" s="207">
        <v>0.35184466019417482</v>
      </c>
      <c r="AN76" s="207">
        <v>0.44958051715077824</v>
      </c>
      <c r="AO76" s="207">
        <v>0.44291527931927482</v>
      </c>
      <c r="AP76" s="207">
        <v>0.46096072788928816</v>
      </c>
      <c r="AQ76" s="207">
        <v>0.47942221712713512</v>
      </c>
      <c r="AR76" s="207">
        <v>0.43258114374034007</v>
      </c>
      <c r="AS76" s="207">
        <v>0.33813838550247116</v>
      </c>
      <c r="AT76" s="207">
        <v>0.58408197135332096</v>
      </c>
      <c r="AU76" s="207">
        <v>0.69570725137830902</v>
      </c>
      <c r="AV76" s="207">
        <v>0.68488685748538891</v>
      </c>
      <c r="AW76" s="207">
        <v>0.80553037613185574</v>
      </c>
      <c r="AX76" s="207">
        <v>0.57137909649567897</v>
      </c>
      <c r="AY76" s="207">
        <v>0.81757420876744646</v>
      </c>
      <c r="AZ76" s="207">
        <v>0.57190889370932763</v>
      </c>
      <c r="BA76" s="207">
        <v>0.56212207644038792</v>
      </c>
      <c r="BB76" s="207">
        <v>0.69716555977229611</v>
      </c>
      <c r="BC76" s="207">
        <v>0.7537185120493437</v>
      </c>
      <c r="BD76" s="208">
        <v>0.58298426206112819</v>
      </c>
      <c r="BE76" s="209">
        <v>0.77285644689834354</v>
      </c>
      <c r="BF76" s="207">
        <v>0.58867202879802005</v>
      </c>
      <c r="BG76" s="207">
        <v>0.6267287824927793</v>
      </c>
      <c r="BH76" s="207">
        <v>0.46223032512914014</v>
      </c>
      <c r="BI76" s="207">
        <v>0.4127344188658057</v>
      </c>
      <c r="BJ76" s="207">
        <v>0.67644264268068655</v>
      </c>
      <c r="BK76" s="207">
        <v>0.68460138332726617</v>
      </c>
      <c r="BL76" s="207">
        <v>0</v>
      </c>
      <c r="BM76" s="207">
        <v>0.48047147440368254</v>
      </c>
      <c r="BN76" s="210">
        <v>0.54889939808385446</v>
      </c>
    </row>
    <row r="77" spans="1:96" s="136" customFormat="1" ht="10.9" customHeight="1" x14ac:dyDescent="0.2">
      <c r="A77" s="205"/>
      <c r="B77" s="206" t="s">
        <v>365</v>
      </c>
      <c r="C77" s="207">
        <v>1</v>
      </c>
      <c r="D77" s="207">
        <v>1</v>
      </c>
      <c r="E77" s="207">
        <v>1</v>
      </c>
      <c r="F77" s="207">
        <v>1</v>
      </c>
      <c r="G77" s="207">
        <v>0.99999999999999989</v>
      </c>
      <c r="H77" s="207">
        <v>1</v>
      </c>
      <c r="I77" s="207">
        <v>1</v>
      </c>
      <c r="J77" s="207">
        <v>0</v>
      </c>
      <c r="K77" s="207">
        <v>1.0000000000000002</v>
      </c>
      <c r="L77" s="208">
        <v>0.99999999999999978</v>
      </c>
      <c r="M77" s="209">
        <v>0.99999999999999978</v>
      </c>
      <c r="N77" s="207">
        <v>1</v>
      </c>
      <c r="O77" s="207">
        <v>1</v>
      </c>
      <c r="P77" s="207">
        <v>1.0000000000000004</v>
      </c>
      <c r="Q77" s="207">
        <v>1</v>
      </c>
      <c r="R77" s="207">
        <v>1</v>
      </c>
      <c r="S77" s="207">
        <v>1</v>
      </c>
      <c r="T77" s="207">
        <v>1.0000000000000002</v>
      </c>
      <c r="U77" s="207">
        <v>1</v>
      </c>
      <c r="V77" s="207">
        <v>1</v>
      </c>
      <c r="W77" s="207">
        <v>1</v>
      </c>
      <c r="X77" s="207">
        <v>1</v>
      </c>
      <c r="Y77" s="207">
        <v>0.99999999999999956</v>
      </c>
      <c r="Z77" s="207">
        <v>1</v>
      </c>
      <c r="AA77" s="207">
        <v>1.0000000000000002</v>
      </c>
      <c r="AB77" s="207">
        <v>0</v>
      </c>
      <c r="AC77" s="207">
        <v>1</v>
      </c>
      <c r="AD77" s="207">
        <v>0.99999999999999978</v>
      </c>
      <c r="AE77" s="207">
        <v>0</v>
      </c>
      <c r="AF77" s="207">
        <v>1.0000000000000002</v>
      </c>
      <c r="AG77" s="207">
        <v>0.99999999999999989</v>
      </c>
      <c r="AH77" s="208">
        <v>1</v>
      </c>
      <c r="AI77" s="209">
        <v>1</v>
      </c>
      <c r="AJ77" s="207">
        <v>0.99999999999999978</v>
      </c>
      <c r="AK77" s="207">
        <v>1.0000000000000002</v>
      </c>
      <c r="AL77" s="207">
        <v>1</v>
      </c>
      <c r="AM77" s="207">
        <v>1.0000000000000002</v>
      </c>
      <c r="AN77" s="207">
        <v>0.99999999999999978</v>
      </c>
      <c r="AO77" s="207">
        <v>1</v>
      </c>
      <c r="AP77" s="207">
        <v>0.99999999999999978</v>
      </c>
      <c r="AQ77" s="207">
        <v>1</v>
      </c>
      <c r="AR77" s="207">
        <v>1</v>
      </c>
      <c r="AS77" s="207">
        <v>0.99999999999999978</v>
      </c>
      <c r="AT77" s="207">
        <v>0.99999999999999978</v>
      </c>
      <c r="AU77" s="207">
        <v>1</v>
      </c>
      <c r="AV77" s="207">
        <v>1</v>
      </c>
      <c r="AW77" s="207">
        <v>1</v>
      </c>
      <c r="AX77" s="207">
        <v>1</v>
      </c>
      <c r="AY77" s="207">
        <v>1</v>
      </c>
      <c r="AZ77" s="207">
        <v>1</v>
      </c>
      <c r="BA77" s="207">
        <v>1</v>
      </c>
      <c r="BB77" s="207">
        <v>1</v>
      </c>
      <c r="BC77" s="207">
        <v>1</v>
      </c>
      <c r="BD77" s="208">
        <v>1</v>
      </c>
      <c r="BE77" s="209">
        <v>0.99999999999999989</v>
      </c>
      <c r="BF77" s="207">
        <v>1</v>
      </c>
      <c r="BG77" s="207">
        <v>0.99999999999999989</v>
      </c>
      <c r="BH77" s="207">
        <v>1</v>
      </c>
      <c r="BI77" s="207">
        <v>1.0000000000000002</v>
      </c>
      <c r="BJ77" s="207">
        <v>0.99999999999999989</v>
      </c>
      <c r="BK77" s="207">
        <v>1</v>
      </c>
      <c r="BL77" s="207">
        <v>1</v>
      </c>
      <c r="BM77" s="207">
        <v>1.0000000000000002</v>
      </c>
      <c r="BN77" s="210">
        <v>1</v>
      </c>
    </row>
    <row r="78" spans="1:96" s="136" customFormat="1" ht="10.9" customHeight="1" x14ac:dyDescent="0.2">
      <c r="A78" s="135"/>
      <c r="C78" s="140"/>
      <c r="BO78" s="137"/>
      <c r="CR78" s="137"/>
    </row>
    <row r="79" spans="1:96" s="136" customFormat="1" ht="10.9" customHeight="1" x14ac:dyDescent="0.2">
      <c r="A79" s="135"/>
      <c r="B79" s="141"/>
      <c r="C79" s="142"/>
      <c r="D79" s="142"/>
      <c r="E79" s="142"/>
      <c r="F79" s="142"/>
      <c r="G79" s="142"/>
      <c r="H79" s="142"/>
      <c r="I79" s="142"/>
      <c r="J79" s="142"/>
      <c r="K79" s="142"/>
      <c r="L79" s="142"/>
      <c r="M79" s="142"/>
      <c r="N79" s="142"/>
      <c r="O79" s="142"/>
      <c r="P79" s="142"/>
      <c r="Q79" s="142"/>
      <c r="R79" s="142"/>
      <c r="S79" s="142"/>
      <c r="T79" s="142"/>
      <c r="U79" s="142"/>
      <c r="V79" s="142"/>
      <c r="W79" s="142"/>
      <c r="X79" s="142"/>
      <c r="Y79" s="142"/>
      <c r="Z79" s="142"/>
      <c r="AA79" s="142"/>
      <c r="AB79" s="142"/>
      <c r="AC79" s="142"/>
      <c r="AD79" s="142"/>
      <c r="AE79" s="142"/>
      <c r="AF79" s="142"/>
      <c r="AG79" s="142"/>
      <c r="AH79" s="142"/>
      <c r="AI79" s="142"/>
      <c r="AJ79" s="142"/>
      <c r="AK79" s="142"/>
      <c r="AL79" s="142"/>
      <c r="AM79" s="142"/>
      <c r="AN79" s="142"/>
      <c r="AO79" s="142"/>
      <c r="AP79" s="142"/>
      <c r="AQ79" s="142"/>
      <c r="AR79" s="142"/>
      <c r="AS79" s="142"/>
      <c r="AT79" s="142"/>
      <c r="AU79" s="142"/>
      <c r="AV79" s="142"/>
      <c r="AW79" s="142"/>
      <c r="AX79" s="142"/>
      <c r="AY79" s="142"/>
      <c r="AZ79" s="142"/>
      <c r="BA79" s="142"/>
      <c r="BB79" s="142"/>
      <c r="BC79" s="142"/>
      <c r="BD79" s="142"/>
      <c r="BE79" s="142"/>
      <c r="BF79" s="142"/>
      <c r="BG79" s="142"/>
      <c r="BH79" s="142"/>
      <c r="BI79" s="142"/>
      <c r="BJ79" s="142"/>
      <c r="BK79" s="142"/>
      <c r="BL79" s="142"/>
      <c r="BM79" s="142"/>
      <c r="BN79" s="142"/>
      <c r="BO79" s="142"/>
      <c r="BP79" s="142"/>
      <c r="BQ79" s="142"/>
      <c r="BR79" s="142"/>
      <c r="BS79" s="142"/>
      <c r="BT79" s="142"/>
      <c r="BU79" s="142"/>
      <c r="BV79" s="142"/>
      <c r="BW79" s="142"/>
      <c r="BX79" s="142"/>
      <c r="BY79" s="142"/>
      <c r="BZ79" s="142"/>
      <c r="CA79" s="142"/>
      <c r="CB79" s="142"/>
      <c r="CC79" s="142"/>
      <c r="CD79" s="142"/>
      <c r="CE79" s="142"/>
      <c r="CF79" s="142"/>
      <c r="CG79" s="142"/>
      <c r="CH79" s="142"/>
      <c r="CI79" s="142"/>
      <c r="CJ79" s="142"/>
      <c r="CK79" s="142"/>
      <c r="CL79" s="142"/>
      <c r="CM79" s="142"/>
      <c r="CN79" s="142"/>
      <c r="CO79" s="143"/>
      <c r="CP79" s="143"/>
      <c r="CQ79" s="143"/>
    </row>
    <row r="80" spans="1:96" s="136" customFormat="1" ht="10.9" customHeight="1" x14ac:dyDescent="0.2">
      <c r="A80" s="135"/>
      <c r="B80" s="141"/>
      <c r="C80" s="142"/>
      <c r="D80" s="142"/>
      <c r="E80" s="142"/>
      <c r="F80" s="142"/>
      <c r="G80" s="142"/>
      <c r="H80" s="142"/>
      <c r="I80" s="142"/>
      <c r="J80" s="142"/>
      <c r="K80" s="142"/>
      <c r="L80" s="142"/>
      <c r="M80" s="142"/>
      <c r="N80" s="142"/>
      <c r="O80" s="142"/>
      <c r="P80" s="142"/>
      <c r="Q80" s="142"/>
      <c r="R80" s="142"/>
      <c r="S80" s="142"/>
      <c r="T80" s="142"/>
      <c r="U80" s="142"/>
      <c r="V80" s="142"/>
      <c r="W80" s="142"/>
      <c r="X80" s="142"/>
      <c r="Y80" s="142"/>
      <c r="Z80" s="142"/>
      <c r="AA80" s="142"/>
      <c r="AB80" s="142"/>
      <c r="AC80" s="142"/>
      <c r="AD80" s="142"/>
      <c r="AE80" s="142"/>
      <c r="AF80" s="142"/>
      <c r="AG80" s="142"/>
      <c r="AH80" s="142"/>
      <c r="AI80" s="142"/>
      <c r="AJ80" s="142"/>
      <c r="AK80" s="142"/>
      <c r="AL80" s="142"/>
      <c r="AM80" s="142"/>
      <c r="AN80" s="142"/>
      <c r="AO80" s="142"/>
      <c r="AP80" s="142"/>
      <c r="AQ80" s="142"/>
      <c r="AR80" s="142"/>
      <c r="AS80" s="142"/>
      <c r="AT80" s="142"/>
      <c r="AU80" s="142"/>
      <c r="AV80" s="142"/>
      <c r="AW80" s="142"/>
      <c r="AX80" s="142"/>
      <c r="AY80" s="142"/>
      <c r="AZ80" s="142"/>
      <c r="BA80" s="142"/>
      <c r="BB80" s="142"/>
      <c r="BC80" s="142"/>
      <c r="BD80" s="142"/>
      <c r="BE80" s="142"/>
      <c r="BF80" s="142"/>
      <c r="BG80" s="142"/>
      <c r="BH80" s="142"/>
      <c r="BI80" s="142"/>
      <c r="BJ80" s="142"/>
      <c r="BK80" s="142"/>
      <c r="BL80" s="142"/>
      <c r="BM80" s="142"/>
      <c r="BN80" s="142"/>
      <c r="BO80" s="141"/>
      <c r="BP80" s="142"/>
      <c r="BQ80" s="142"/>
      <c r="BR80" s="142"/>
      <c r="BS80" s="142"/>
      <c r="BT80" s="142"/>
      <c r="BU80" s="142"/>
      <c r="BV80" s="142"/>
      <c r="BW80" s="142"/>
      <c r="BX80" s="142"/>
      <c r="BY80" s="142"/>
      <c r="BZ80" s="142"/>
      <c r="CA80" s="142"/>
      <c r="CB80" s="142"/>
      <c r="CC80" s="142"/>
      <c r="CD80" s="142"/>
      <c r="CE80" s="142"/>
      <c r="CF80" s="142"/>
      <c r="CG80" s="142"/>
      <c r="CH80" s="142"/>
      <c r="CI80" s="142"/>
      <c r="CJ80" s="142"/>
      <c r="CK80" s="142"/>
      <c r="CL80" s="142"/>
      <c r="CM80" s="142"/>
      <c r="CN80" s="142"/>
      <c r="CO80" s="142"/>
      <c r="CP80" s="142"/>
      <c r="CQ80" s="142"/>
      <c r="CR80" s="143"/>
    </row>
    <row r="81" spans="1:96" s="136" customFormat="1" ht="10.9" customHeight="1" x14ac:dyDescent="0.2">
      <c r="A81" s="135"/>
      <c r="BO81" s="137"/>
      <c r="CR81" s="137"/>
    </row>
    <row r="82" spans="1:96" s="136" customFormat="1" ht="10.9" customHeight="1" x14ac:dyDescent="0.2">
      <c r="A82" s="135"/>
      <c r="BO82" s="137"/>
      <c r="CR82" s="137"/>
    </row>
    <row r="83" spans="1:96" s="136" customFormat="1" ht="10.9" customHeight="1" x14ac:dyDescent="0.2">
      <c r="A83" s="135"/>
      <c r="BO83" s="137"/>
      <c r="CR83" s="137"/>
    </row>
    <row r="84" spans="1:96" s="136" customFormat="1" ht="10.9" customHeight="1" x14ac:dyDescent="0.2">
      <c r="A84" s="135"/>
      <c r="BO84" s="137"/>
      <c r="CR84" s="137"/>
    </row>
    <row r="85" spans="1:96" s="136" customFormat="1" ht="10.9" customHeight="1" x14ac:dyDescent="0.2">
      <c r="A85" s="135"/>
      <c r="BO85" s="137"/>
      <c r="CR85" s="137"/>
    </row>
    <row r="86" spans="1:96" s="136" customFormat="1" ht="10.9" customHeight="1" x14ac:dyDescent="0.2">
      <c r="A86" s="135"/>
      <c r="BO86" s="137"/>
      <c r="CR86" s="137"/>
    </row>
    <row r="87" spans="1:96" s="136" customFormat="1" ht="10.9" customHeight="1" x14ac:dyDescent="0.2">
      <c r="A87" s="135"/>
      <c r="BO87" s="137"/>
      <c r="CR87" s="137"/>
    </row>
    <row r="88" spans="1:96" s="136" customFormat="1" ht="10.9" customHeight="1" x14ac:dyDescent="0.2">
      <c r="A88" s="135"/>
      <c r="BO88" s="137"/>
      <c r="CR88" s="137"/>
    </row>
    <row r="89" spans="1:96" s="136" customFormat="1" ht="6.75" customHeight="1" x14ac:dyDescent="0.2">
      <c r="A89" s="135"/>
      <c r="BO89" s="137"/>
      <c r="CR89" s="137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R80"/>
  <sheetViews>
    <sheetView view="pageBreakPreview" zoomScaleNormal="100" zoomScaleSheetLayoutView="100" workbookViewId="0">
      <pane xSplit="3" ySplit="1" topLeftCell="D2" activePane="bottomRight" state="frozen"/>
      <selection activeCell="AQ35" sqref="AQ35"/>
      <selection pane="topRight" activeCell="AQ35" sqref="AQ35"/>
      <selection pane="bottomLeft" activeCell="AQ35" sqref="AQ35"/>
      <selection pane="bottomRight"/>
    </sheetView>
  </sheetViews>
  <sheetFormatPr defaultColWidth="7.90625" defaultRowHeight="10.9" customHeight="1" x14ac:dyDescent="0.15"/>
  <cols>
    <col min="1" max="1" width="3.26953125" style="144" customWidth="1"/>
    <col min="2" max="2" width="16" style="145" customWidth="1"/>
    <col min="3" max="66" width="8.453125" style="145" customWidth="1"/>
    <col min="67" max="67" width="8.453125" style="146" customWidth="1"/>
    <col min="68" max="95" width="8.453125" style="145" customWidth="1"/>
    <col min="96" max="96" width="7.26953125" style="146" customWidth="1"/>
    <col min="97" max="254" width="7.90625" style="145"/>
    <col min="255" max="255" width="3.26953125" style="145" customWidth="1"/>
    <col min="256" max="256" width="16" style="145" customWidth="1"/>
    <col min="257" max="351" width="8.453125" style="145" customWidth="1"/>
    <col min="352" max="352" width="7.26953125" style="145" customWidth="1"/>
    <col min="353" max="510" width="7.90625" style="145"/>
    <col min="511" max="511" width="3.26953125" style="145" customWidth="1"/>
    <col min="512" max="512" width="16" style="145" customWidth="1"/>
    <col min="513" max="607" width="8.453125" style="145" customWidth="1"/>
    <col min="608" max="608" width="7.26953125" style="145" customWidth="1"/>
    <col min="609" max="766" width="7.90625" style="145"/>
    <col min="767" max="767" width="3.26953125" style="145" customWidth="1"/>
    <col min="768" max="768" width="16" style="145" customWidth="1"/>
    <col min="769" max="863" width="8.453125" style="145" customWidth="1"/>
    <col min="864" max="864" width="7.26953125" style="145" customWidth="1"/>
    <col min="865" max="1022" width="7.90625" style="145"/>
    <col min="1023" max="1023" width="3.26953125" style="145" customWidth="1"/>
    <col min="1024" max="1024" width="16" style="145" customWidth="1"/>
    <col min="1025" max="1119" width="8.453125" style="145" customWidth="1"/>
    <col min="1120" max="1120" width="7.26953125" style="145" customWidth="1"/>
    <col min="1121" max="1278" width="7.90625" style="145"/>
    <col min="1279" max="1279" width="3.26953125" style="145" customWidth="1"/>
    <col min="1280" max="1280" width="16" style="145" customWidth="1"/>
    <col min="1281" max="1375" width="8.453125" style="145" customWidth="1"/>
    <col min="1376" max="1376" width="7.26953125" style="145" customWidth="1"/>
    <col min="1377" max="1534" width="7.90625" style="145"/>
    <col min="1535" max="1535" width="3.26953125" style="145" customWidth="1"/>
    <col min="1536" max="1536" width="16" style="145" customWidth="1"/>
    <col min="1537" max="1631" width="8.453125" style="145" customWidth="1"/>
    <col min="1632" max="1632" width="7.26953125" style="145" customWidth="1"/>
    <col min="1633" max="1790" width="7.90625" style="145"/>
    <col min="1791" max="1791" width="3.26953125" style="145" customWidth="1"/>
    <col min="1792" max="1792" width="16" style="145" customWidth="1"/>
    <col min="1793" max="1887" width="8.453125" style="145" customWidth="1"/>
    <col min="1888" max="1888" width="7.26953125" style="145" customWidth="1"/>
    <col min="1889" max="2046" width="7.90625" style="145"/>
    <col min="2047" max="2047" width="3.26953125" style="145" customWidth="1"/>
    <col min="2048" max="2048" width="16" style="145" customWidth="1"/>
    <col min="2049" max="2143" width="8.453125" style="145" customWidth="1"/>
    <col min="2144" max="2144" width="7.26953125" style="145" customWidth="1"/>
    <col min="2145" max="2302" width="7.90625" style="145"/>
    <col min="2303" max="2303" width="3.26953125" style="145" customWidth="1"/>
    <col min="2304" max="2304" width="16" style="145" customWidth="1"/>
    <col min="2305" max="2399" width="8.453125" style="145" customWidth="1"/>
    <col min="2400" max="2400" width="7.26953125" style="145" customWidth="1"/>
    <col min="2401" max="2558" width="7.90625" style="145"/>
    <col min="2559" max="2559" width="3.26953125" style="145" customWidth="1"/>
    <col min="2560" max="2560" width="16" style="145" customWidth="1"/>
    <col min="2561" max="2655" width="8.453125" style="145" customWidth="1"/>
    <col min="2656" max="2656" width="7.26953125" style="145" customWidth="1"/>
    <col min="2657" max="2814" width="7.90625" style="145"/>
    <col min="2815" max="2815" width="3.26953125" style="145" customWidth="1"/>
    <col min="2816" max="2816" width="16" style="145" customWidth="1"/>
    <col min="2817" max="2911" width="8.453125" style="145" customWidth="1"/>
    <col min="2912" max="2912" width="7.26953125" style="145" customWidth="1"/>
    <col min="2913" max="3070" width="7.90625" style="145"/>
    <col min="3071" max="3071" width="3.26953125" style="145" customWidth="1"/>
    <col min="3072" max="3072" width="16" style="145" customWidth="1"/>
    <col min="3073" max="3167" width="8.453125" style="145" customWidth="1"/>
    <col min="3168" max="3168" width="7.26953125" style="145" customWidth="1"/>
    <col min="3169" max="3326" width="7.90625" style="145"/>
    <col min="3327" max="3327" width="3.26953125" style="145" customWidth="1"/>
    <col min="3328" max="3328" width="16" style="145" customWidth="1"/>
    <col min="3329" max="3423" width="8.453125" style="145" customWidth="1"/>
    <col min="3424" max="3424" width="7.26953125" style="145" customWidth="1"/>
    <col min="3425" max="3582" width="7.90625" style="145"/>
    <col min="3583" max="3583" width="3.26953125" style="145" customWidth="1"/>
    <col min="3584" max="3584" width="16" style="145" customWidth="1"/>
    <col min="3585" max="3679" width="8.453125" style="145" customWidth="1"/>
    <col min="3680" max="3680" width="7.26953125" style="145" customWidth="1"/>
    <col min="3681" max="3838" width="7.90625" style="145"/>
    <col min="3839" max="3839" width="3.26953125" style="145" customWidth="1"/>
    <col min="3840" max="3840" width="16" style="145" customWidth="1"/>
    <col min="3841" max="3935" width="8.453125" style="145" customWidth="1"/>
    <col min="3936" max="3936" width="7.26953125" style="145" customWidth="1"/>
    <col min="3937" max="4094" width="7.90625" style="145"/>
    <col min="4095" max="4095" width="3.26953125" style="145" customWidth="1"/>
    <col min="4096" max="4096" width="16" style="145" customWidth="1"/>
    <col min="4097" max="4191" width="8.453125" style="145" customWidth="1"/>
    <col min="4192" max="4192" width="7.26953125" style="145" customWidth="1"/>
    <col min="4193" max="4350" width="7.90625" style="145"/>
    <col min="4351" max="4351" width="3.26953125" style="145" customWidth="1"/>
    <col min="4352" max="4352" width="16" style="145" customWidth="1"/>
    <col min="4353" max="4447" width="8.453125" style="145" customWidth="1"/>
    <col min="4448" max="4448" width="7.26953125" style="145" customWidth="1"/>
    <col min="4449" max="4606" width="7.90625" style="145"/>
    <col min="4607" max="4607" width="3.26953125" style="145" customWidth="1"/>
    <col min="4608" max="4608" width="16" style="145" customWidth="1"/>
    <col min="4609" max="4703" width="8.453125" style="145" customWidth="1"/>
    <col min="4704" max="4704" width="7.26953125" style="145" customWidth="1"/>
    <col min="4705" max="4862" width="7.90625" style="145"/>
    <col min="4863" max="4863" width="3.26953125" style="145" customWidth="1"/>
    <col min="4864" max="4864" width="16" style="145" customWidth="1"/>
    <col min="4865" max="4959" width="8.453125" style="145" customWidth="1"/>
    <col min="4960" max="4960" width="7.26953125" style="145" customWidth="1"/>
    <col min="4961" max="5118" width="7.90625" style="145"/>
    <col min="5119" max="5119" width="3.26953125" style="145" customWidth="1"/>
    <col min="5120" max="5120" width="16" style="145" customWidth="1"/>
    <col min="5121" max="5215" width="8.453125" style="145" customWidth="1"/>
    <col min="5216" max="5216" width="7.26953125" style="145" customWidth="1"/>
    <col min="5217" max="5374" width="7.90625" style="145"/>
    <col min="5375" max="5375" width="3.26953125" style="145" customWidth="1"/>
    <col min="5376" max="5376" width="16" style="145" customWidth="1"/>
    <col min="5377" max="5471" width="8.453125" style="145" customWidth="1"/>
    <col min="5472" max="5472" width="7.26953125" style="145" customWidth="1"/>
    <col min="5473" max="5630" width="7.90625" style="145"/>
    <col min="5631" max="5631" width="3.26953125" style="145" customWidth="1"/>
    <col min="5632" max="5632" width="16" style="145" customWidth="1"/>
    <col min="5633" max="5727" width="8.453125" style="145" customWidth="1"/>
    <col min="5728" max="5728" width="7.26953125" style="145" customWidth="1"/>
    <col min="5729" max="5886" width="7.90625" style="145"/>
    <col min="5887" max="5887" width="3.26953125" style="145" customWidth="1"/>
    <col min="5888" max="5888" width="16" style="145" customWidth="1"/>
    <col min="5889" max="5983" width="8.453125" style="145" customWidth="1"/>
    <col min="5984" max="5984" width="7.26953125" style="145" customWidth="1"/>
    <col min="5985" max="6142" width="7.90625" style="145"/>
    <col min="6143" max="6143" width="3.26953125" style="145" customWidth="1"/>
    <col min="6144" max="6144" width="16" style="145" customWidth="1"/>
    <col min="6145" max="6239" width="8.453125" style="145" customWidth="1"/>
    <col min="6240" max="6240" width="7.26953125" style="145" customWidth="1"/>
    <col min="6241" max="6398" width="7.90625" style="145"/>
    <col min="6399" max="6399" width="3.26953125" style="145" customWidth="1"/>
    <col min="6400" max="6400" width="16" style="145" customWidth="1"/>
    <col min="6401" max="6495" width="8.453125" style="145" customWidth="1"/>
    <col min="6496" max="6496" width="7.26953125" style="145" customWidth="1"/>
    <col min="6497" max="6654" width="7.90625" style="145"/>
    <col min="6655" max="6655" width="3.26953125" style="145" customWidth="1"/>
    <col min="6656" max="6656" width="16" style="145" customWidth="1"/>
    <col min="6657" max="6751" width="8.453125" style="145" customWidth="1"/>
    <col min="6752" max="6752" width="7.26953125" style="145" customWidth="1"/>
    <col min="6753" max="6910" width="7.90625" style="145"/>
    <col min="6911" max="6911" width="3.26953125" style="145" customWidth="1"/>
    <col min="6912" max="6912" width="16" style="145" customWidth="1"/>
    <col min="6913" max="7007" width="8.453125" style="145" customWidth="1"/>
    <col min="7008" max="7008" width="7.26953125" style="145" customWidth="1"/>
    <col min="7009" max="7166" width="7.90625" style="145"/>
    <col min="7167" max="7167" width="3.26953125" style="145" customWidth="1"/>
    <col min="7168" max="7168" width="16" style="145" customWidth="1"/>
    <col min="7169" max="7263" width="8.453125" style="145" customWidth="1"/>
    <col min="7264" max="7264" width="7.26953125" style="145" customWidth="1"/>
    <col min="7265" max="7422" width="7.90625" style="145"/>
    <col min="7423" max="7423" width="3.26953125" style="145" customWidth="1"/>
    <col min="7424" max="7424" width="16" style="145" customWidth="1"/>
    <col min="7425" max="7519" width="8.453125" style="145" customWidth="1"/>
    <col min="7520" max="7520" width="7.26953125" style="145" customWidth="1"/>
    <col min="7521" max="7678" width="7.90625" style="145"/>
    <col min="7679" max="7679" width="3.26953125" style="145" customWidth="1"/>
    <col min="7680" max="7680" width="16" style="145" customWidth="1"/>
    <col min="7681" max="7775" width="8.453125" style="145" customWidth="1"/>
    <col min="7776" max="7776" width="7.26953125" style="145" customWidth="1"/>
    <col min="7777" max="7934" width="7.90625" style="145"/>
    <col min="7935" max="7935" width="3.26953125" style="145" customWidth="1"/>
    <col min="7936" max="7936" width="16" style="145" customWidth="1"/>
    <col min="7937" max="8031" width="8.453125" style="145" customWidth="1"/>
    <col min="8032" max="8032" width="7.26953125" style="145" customWidth="1"/>
    <col min="8033" max="8190" width="7.90625" style="145"/>
    <col min="8191" max="8191" width="3.26953125" style="145" customWidth="1"/>
    <col min="8192" max="8192" width="16" style="145" customWidth="1"/>
    <col min="8193" max="8287" width="8.453125" style="145" customWidth="1"/>
    <col min="8288" max="8288" width="7.26953125" style="145" customWidth="1"/>
    <col min="8289" max="8446" width="7.90625" style="145"/>
    <col min="8447" max="8447" width="3.26953125" style="145" customWidth="1"/>
    <col min="8448" max="8448" width="16" style="145" customWidth="1"/>
    <col min="8449" max="8543" width="8.453125" style="145" customWidth="1"/>
    <col min="8544" max="8544" width="7.26953125" style="145" customWidth="1"/>
    <col min="8545" max="8702" width="7.90625" style="145"/>
    <col min="8703" max="8703" width="3.26953125" style="145" customWidth="1"/>
    <col min="8704" max="8704" width="16" style="145" customWidth="1"/>
    <col min="8705" max="8799" width="8.453125" style="145" customWidth="1"/>
    <col min="8800" max="8800" width="7.26953125" style="145" customWidth="1"/>
    <col min="8801" max="8958" width="7.90625" style="145"/>
    <col min="8959" max="8959" width="3.26953125" style="145" customWidth="1"/>
    <col min="8960" max="8960" width="16" style="145" customWidth="1"/>
    <col min="8961" max="9055" width="8.453125" style="145" customWidth="1"/>
    <col min="9056" max="9056" width="7.26953125" style="145" customWidth="1"/>
    <col min="9057" max="9214" width="7.90625" style="145"/>
    <col min="9215" max="9215" width="3.26953125" style="145" customWidth="1"/>
    <col min="9216" max="9216" width="16" style="145" customWidth="1"/>
    <col min="9217" max="9311" width="8.453125" style="145" customWidth="1"/>
    <col min="9312" max="9312" width="7.26953125" style="145" customWidth="1"/>
    <col min="9313" max="9470" width="7.90625" style="145"/>
    <col min="9471" max="9471" width="3.26953125" style="145" customWidth="1"/>
    <col min="9472" max="9472" width="16" style="145" customWidth="1"/>
    <col min="9473" max="9567" width="8.453125" style="145" customWidth="1"/>
    <col min="9568" max="9568" width="7.26953125" style="145" customWidth="1"/>
    <col min="9569" max="9726" width="7.90625" style="145"/>
    <col min="9727" max="9727" width="3.26953125" style="145" customWidth="1"/>
    <col min="9728" max="9728" width="16" style="145" customWidth="1"/>
    <col min="9729" max="9823" width="8.453125" style="145" customWidth="1"/>
    <col min="9824" max="9824" width="7.26953125" style="145" customWidth="1"/>
    <col min="9825" max="9982" width="7.90625" style="145"/>
    <col min="9983" max="9983" width="3.26953125" style="145" customWidth="1"/>
    <col min="9984" max="9984" width="16" style="145" customWidth="1"/>
    <col min="9985" max="10079" width="8.453125" style="145" customWidth="1"/>
    <col min="10080" max="10080" width="7.26953125" style="145" customWidth="1"/>
    <col min="10081" max="10238" width="7.90625" style="145"/>
    <col min="10239" max="10239" width="3.26953125" style="145" customWidth="1"/>
    <col min="10240" max="10240" width="16" style="145" customWidth="1"/>
    <col min="10241" max="10335" width="8.453125" style="145" customWidth="1"/>
    <col min="10336" max="10336" width="7.26953125" style="145" customWidth="1"/>
    <col min="10337" max="10494" width="7.90625" style="145"/>
    <col min="10495" max="10495" width="3.26953125" style="145" customWidth="1"/>
    <col min="10496" max="10496" width="16" style="145" customWidth="1"/>
    <col min="10497" max="10591" width="8.453125" style="145" customWidth="1"/>
    <col min="10592" max="10592" width="7.26953125" style="145" customWidth="1"/>
    <col min="10593" max="10750" width="7.90625" style="145"/>
    <col min="10751" max="10751" width="3.26953125" style="145" customWidth="1"/>
    <col min="10752" max="10752" width="16" style="145" customWidth="1"/>
    <col min="10753" max="10847" width="8.453125" style="145" customWidth="1"/>
    <col min="10848" max="10848" width="7.26953125" style="145" customWidth="1"/>
    <col min="10849" max="11006" width="7.90625" style="145"/>
    <col min="11007" max="11007" width="3.26953125" style="145" customWidth="1"/>
    <col min="11008" max="11008" width="16" style="145" customWidth="1"/>
    <col min="11009" max="11103" width="8.453125" style="145" customWidth="1"/>
    <col min="11104" max="11104" width="7.26953125" style="145" customWidth="1"/>
    <col min="11105" max="11262" width="7.90625" style="145"/>
    <col min="11263" max="11263" width="3.26953125" style="145" customWidth="1"/>
    <col min="11264" max="11264" width="16" style="145" customWidth="1"/>
    <col min="11265" max="11359" width="8.453125" style="145" customWidth="1"/>
    <col min="11360" max="11360" width="7.26953125" style="145" customWidth="1"/>
    <col min="11361" max="11518" width="7.90625" style="145"/>
    <col min="11519" max="11519" width="3.26953125" style="145" customWidth="1"/>
    <col min="11520" max="11520" width="16" style="145" customWidth="1"/>
    <col min="11521" max="11615" width="8.453125" style="145" customWidth="1"/>
    <col min="11616" max="11616" width="7.26953125" style="145" customWidth="1"/>
    <col min="11617" max="11774" width="7.90625" style="145"/>
    <col min="11775" max="11775" width="3.26953125" style="145" customWidth="1"/>
    <col min="11776" max="11776" width="16" style="145" customWidth="1"/>
    <col min="11777" max="11871" width="8.453125" style="145" customWidth="1"/>
    <col min="11872" max="11872" width="7.26953125" style="145" customWidth="1"/>
    <col min="11873" max="12030" width="7.90625" style="145"/>
    <col min="12031" max="12031" width="3.26953125" style="145" customWidth="1"/>
    <col min="12032" max="12032" width="16" style="145" customWidth="1"/>
    <col min="12033" max="12127" width="8.453125" style="145" customWidth="1"/>
    <col min="12128" max="12128" width="7.26953125" style="145" customWidth="1"/>
    <col min="12129" max="12286" width="7.90625" style="145"/>
    <col min="12287" max="12287" width="3.26953125" style="145" customWidth="1"/>
    <col min="12288" max="12288" width="16" style="145" customWidth="1"/>
    <col min="12289" max="12383" width="8.453125" style="145" customWidth="1"/>
    <col min="12384" max="12384" width="7.26953125" style="145" customWidth="1"/>
    <col min="12385" max="12542" width="7.90625" style="145"/>
    <col min="12543" max="12543" width="3.26953125" style="145" customWidth="1"/>
    <col min="12544" max="12544" width="16" style="145" customWidth="1"/>
    <col min="12545" max="12639" width="8.453125" style="145" customWidth="1"/>
    <col min="12640" max="12640" width="7.26953125" style="145" customWidth="1"/>
    <col min="12641" max="12798" width="7.90625" style="145"/>
    <col min="12799" max="12799" width="3.26953125" style="145" customWidth="1"/>
    <col min="12800" max="12800" width="16" style="145" customWidth="1"/>
    <col min="12801" max="12895" width="8.453125" style="145" customWidth="1"/>
    <col min="12896" max="12896" width="7.26953125" style="145" customWidth="1"/>
    <col min="12897" max="13054" width="7.90625" style="145"/>
    <col min="13055" max="13055" width="3.26953125" style="145" customWidth="1"/>
    <col min="13056" max="13056" width="16" style="145" customWidth="1"/>
    <col min="13057" max="13151" width="8.453125" style="145" customWidth="1"/>
    <col min="13152" max="13152" width="7.26953125" style="145" customWidth="1"/>
    <col min="13153" max="13310" width="7.90625" style="145"/>
    <col min="13311" max="13311" width="3.26953125" style="145" customWidth="1"/>
    <col min="13312" max="13312" width="16" style="145" customWidth="1"/>
    <col min="13313" max="13407" width="8.453125" style="145" customWidth="1"/>
    <col min="13408" max="13408" width="7.26953125" style="145" customWidth="1"/>
    <col min="13409" max="13566" width="7.90625" style="145"/>
    <col min="13567" max="13567" width="3.26953125" style="145" customWidth="1"/>
    <col min="13568" max="13568" width="16" style="145" customWidth="1"/>
    <col min="13569" max="13663" width="8.453125" style="145" customWidth="1"/>
    <col min="13664" max="13664" width="7.26953125" style="145" customWidth="1"/>
    <col min="13665" max="13822" width="7.90625" style="145"/>
    <col min="13823" max="13823" width="3.26953125" style="145" customWidth="1"/>
    <col min="13824" max="13824" width="16" style="145" customWidth="1"/>
    <col min="13825" max="13919" width="8.453125" style="145" customWidth="1"/>
    <col min="13920" max="13920" width="7.26953125" style="145" customWidth="1"/>
    <col min="13921" max="14078" width="7.90625" style="145"/>
    <col min="14079" max="14079" width="3.26953125" style="145" customWidth="1"/>
    <col min="14080" max="14080" width="16" style="145" customWidth="1"/>
    <col min="14081" max="14175" width="8.453125" style="145" customWidth="1"/>
    <col min="14176" max="14176" width="7.26953125" style="145" customWidth="1"/>
    <col min="14177" max="14334" width="7.90625" style="145"/>
    <col min="14335" max="14335" width="3.26953125" style="145" customWidth="1"/>
    <col min="14336" max="14336" width="16" style="145" customWidth="1"/>
    <col min="14337" max="14431" width="8.453125" style="145" customWidth="1"/>
    <col min="14432" max="14432" width="7.26953125" style="145" customWidth="1"/>
    <col min="14433" max="14590" width="7.90625" style="145"/>
    <col min="14591" max="14591" width="3.26953125" style="145" customWidth="1"/>
    <col min="14592" max="14592" width="16" style="145" customWidth="1"/>
    <col min="14593" max="14687" width="8.453125" style="145" customWidth="1"/>
    <col min="14688" max="14688" width="7.26953125" style="145" customWidth="1"/>
    <col min="14689" max="14846" width="7.90625" style="145"/>
    <col min="14847" max="14847" width="3.26953125" style="145" customWidth="1"/>
    <col min="14848" max="14848" width="16" style="145" customWidth="1"/>
    <col min="14849" max="14943" width="8.453125" style="145" customWidth="1"/>
    <col min="14944" max="14944" width="7.26953125" style="145" customWidth="1"/>
    <col min="14945" max="15102" width="7.90625" style="145"/>
    <col min="15103" max="15103" width="3.26953125" style="145" customWidth="1"/>
    <col min="15104" max="15104" width="16" style="145" customWidth="1"/>
    <col min="15105" max="15199" width="8.453125" style="145" customWidth="1"/>
    <col min="15200" max="15200" width="7.26953125" style="145" customWidth="1"/>
    <col min="15201" max="15358" width="7.90625" style="145"/>
    <col min="15359" max="15359" width="3.26953125" style="145" customWidth="1"/>
    <col min="15360" max="15360" width="16" style="145" customWidth="1"/>
    <col min="15361" max="15455" width="8.453125" style="145" customWidth="1"/>
    <col min="15456" max="15456" width="7.26953125" style="145" customWidth="1"/>
    <col min="15457" max="15614" width="7.90625" style="145"/>
    <col min="15615" max="15615" width="3.26953125" style="145" customWidth="1"/>
    <col min="15616" max="15616" width="16" style="145" customWidth="1"/>
    <col min="15617" max="15711" width="8.453125" style="145" customWidth="1"/>
    <col min="15712" max="15712" width="7.26953125" style="145" customWidth="1"/>
    <col min="15713" max="15870" width="7.90625" style="145"/>
    <col min="15871" max="15871" width="3.26953125" style="145" customWidth="1"/>
    <col min="15872" max="15872" width="16" style="145" customWidth="1"/>
    <col min="15873" max="15967" width="8.453125" style="145" customWidth="1"/>
    <col min="15968" max="15968" width="7.26953125" style="145" customWidth="1"/>
    <col min="15969" max="16126" width="7.90625" style="145"/>
    <col min="16127" max="16127" width="3.26953125" style="145" customWidth="1"/>
    <col min="16128" max="16128" width="16" style="145" customWidth="1"/>
    <col min="16129" max="16223" width="8.453125" style="145" customWidth="1"/>
    <col min="16224" max="16224" width="7.26953125" style="145" customWidth="1"/>
    <col min="16225" max="16384" width="7.90625" style="145"/>
  </cols>
  <sheetData>
    <row r="1" spans="1:96" s="136" customFormat="1" ht="16.5" x14ac:dyDescent="0.2">
      <c r="A1" s="212"/>
      <c r="B1" s="213" t="s">
        <v>561</v>
      </c>
      <c r="C1" s="214"/>
      <c r="D1" s="214"/>
      <c r="E1" s="214"/>
      <c r="F1" s="214"/>
      <c r="G1" s="214"/>
      <c r="H1" s="214"/>
      <c r="I1" s="214"/>
      <c r="J1" s="214"/>
      <c r="K1" s="214"/>
      <c r="L1" s="214"/>
      <c r="M1" s="214"/>
      <c r="N1" s="214"/>
      <c r="O1" s="214"/>
      <c r="P1" s="214"/>
      <c r="Q1" s="214"/>
      <c r="R1" s="214"/>
      <c r="S1" s="214"/>
      <c r="T1" s="214"/>
      <c r="U1" s="214"/>
      <c r="V1" s="214"/>
      <c r="W1" s="214"/>
      <c r="X1" s="214"/>
      <c r="Y1" s="214"/>
      <c r="Z1" s="214"/>
      <c r="AA1" s="214"/>
      <c r="AB1" s="214"/>
      <c r="AC1" s="214"/>
      <c r="AD1" s="214"/>
      <c r="AE1" s="214"/>
      <c r="AF1" s="214"/>
      <c r="AG1" s="214"/>
      <c r="AH1" s="214"/>
      <c r="AI1" s="214"/>
      <c r="AJ1" s="214"/>
      <c r="AK1" s="214"/>
      <c r="AL1" s="214"/>
      <c r="AM1" s="214"/>
      <c r="AN1" s="214"/>
      <c r="AO1" s="214"/>
      <c r="AP1" s="214"/>
      <c r="AQ1" s="214"/>
      <c r="AR1" s="214"/>
      <c r="AS1" s="214"/>
      <c r="AT1" s="214"/>
      <c r="AU1" s="214"/>
      <c r="AV1" s="214"/>
      <c r="AW1" s="214"/>
      <c r="AX1" s="214"/>
      <c r="AY1" s="214"/>
      <c r="AZ1" s="214"/>
      <c r="BA1" s="214"/>
      <c r="BB1" s="214"/>
      <c r="BC1" s="214"/>
      <c r="BD1" s="214"/>
      <c r="BE1" s="214"/>
      <c r="BF1" s="214"/>
      <c r="BG1" s="214"/>
      <c r="BH1" s="214"/>
      <c r="BI1" s="214"/>
      <c r="BJ1" s="214"/>
      <c r="BK1" s="214"/>
      <c r="BL1" s="214"/>
      <c r="BM1" s="214"/>
      <c r="BN1" s="214"/>
      <c r="BO1" s="148"/>
      <c r="BP1" s="147"/>
      <c r="CR1" s="148"/>
    </row>
    <row r="2" spans="1:96" s="136" customFormat="1" ht="10.9" customHeight="1" x14ac:dyDescent="0.2">
      <c r="A2" s="212"/>
      <c r="B2" s="214"/>
      <c r="C2" s="214"/>
      <c r="D2" s="214"/>
      <c r="E2" s="214"/>
      <c r="F2" s="214"/>
      <c r="G2" s="214"/>
      <c r="H2" s="214"/>
      <c r="I2" s="214"/>
      <c r="J2" s="214"/>
      <c r="K2" s="214"/>
      <c r="L2" s="214"/>
      <c r="M2" s="214"/>
      <c r="N2" s="214"/>
      <c r="O2" s="214"/>
      <c r="P2" s="214"/>
      <c r="Q2" s="214"/>
      <c r="R2" s="214"/>
      <c r="S2" s="214"/>
      <c r="T2" s="214"/>
      <c r="U2" s="214"/>
      <c r="V2" s="214"/>
      <c r="W2" s="214"/>
      <c r="X2" s="214"/>
      <c r="Y2" s="214"/>
      <c r="Z2" s="214"/>
      <c r="AA2" s="214"/>
      <c r="AB2" s="214"/>
      <c r="AC2" s="214"/>
      <c r="AD2" s="214"/>
      <c r="AE2" s="214"/>
      <c r="AF2" s="214"/>
      <c r="AG2" s="214"/>
      <c r="AH2" s="214"/>
      <c r="AI2" s="214"/>
      <c r="AJ2" s="214"/>
      <c r="AK2" s="214"/>
      <c r="AL2" s="214"/>
      <c r="AM2" s="214"/>
      <c r="AN2" s="214"/>
      <c r="AO2" s="214"/>
      <c r="AP2" s="214"/>
      <c r="AQ2" s="214"/>
      <c r="AR2" s="214"/>
      <c r="AS2" s="214"/>
      <c r="AT2" s="214"/>
      <c r="AU2" s="214"/>
      <c r="AV2" s="214"/>
      <c r="AW2" s="214"/>
      <c r="AX2" s="214"/>
      <c r="AY2" s="214"/>
      <c r="AZ2" s="214"/>
      <c r="BA2" s="214"/>
      <c r="BB2" s="214"/>
      <c r="BC2" s="214"/>
      <c r="BD2" s="214"/>
      <c r="BE2" s="214"/>
      <c r="BF2" s="214"/>
      <c r="BG2" s="214"/>
      <c r="BH2" s="214"/>
      <c r="BI2" s="214"/>
      <c r="BJ2" s="214"/>
      <c r="BK2" s="214"/>
      <c r="BL2" s="214"/>
      <c r="BM2" s="214"/>
      <c r="BN2" s="214"/>
      <c r="BO2" s="148"/>
      <c r="BP2" s="148"/>
      <c r="CR2" s="148"/>
    </row>
    <row r="3" spans="1:96" s="136" customFormat="1" ht="10.9" customHeight="1" x14ac:dyDescent="0.2">
      <c r="A3" s="169"/>
      <c r="B3" s="170"/>
      <c r="C3" s="171" t="s">
        <v>260</v>
      </c>
      <c r="D3" s="171" t="s">
        <v>261</v>
      </c>
      <c r="E3" s="171" t="s">
        <v>262</v>
      </c>
      <c r="F3" s="171" t="s">
        <v>263</v>
      </c>
      <c r="G3" s="171" t="s">
        <v>264</v>
      </c>
      <c r="H3" s="171" t="s">
        <v>265</v>
      </c>
      <c r="I3" s="171" t="s">
        <v>266</v>
      </c>
      <c r="J3" s="171" t="s">
        <v>267</v>
      </c>
      <c r="K3" s="171" t="s">
        <v>268</v>
      </c>
      <c r="L3" s="172" t="s">
        <v>269</v>
      </c>
      <c r="M3" s="169" t="s">
        <v>270</v>
      </c>
      <c r="N3" s="171" t="s">
        <v>271</v>
      </c>
      <c r="O3" s="171" t="s">
        <v>272</v>
      </c>
      <c r="P3" s="171" t="s">
        <v>273</v>
      </c>
      <c r="Q3" s="171" t="s">
        <v>274</v>
      </c>
      <c r="R3" s="171" t="s">
        <v>275</v>
      </c>
      <c r="S3" s="171" t="s">
        <v>276</v>
      </c>
      <c r="T3" s="171" t="s">
        <v>277</v>
      </c>
      <c r="U3" s="171" t="s">
        <v>278</v>
      </c>
      <c r="V3" s="171" t="s">
        <v>279</v>
      </c>
      <c r="W3" s="171" t="s">
        <v>280</v>
      </c>
      <c r="X3" s="171" t="s">
        <v>281</v>
      </c>
      <c r="Y3" s="171" t="s">
        <v>282</v>
      </c>
      <c r="Z3" s="171" t="s">
        <v>283</v>
      </c>
      <c r="AA3" s="171" t="s">
        <v>284</v>
      </c>
      <c r="AB3" s="171" t="s">
        <v>286</v>
      </c>
      <c r="AC3" s="171" t="s">
        <v>287</v>
      </c>
      <c r="AD3" s="171" t="s">
        <v>289</v>
      </c>
      <c r="AE3" s="171" t="s">
        <v>290</v>
      </c>
      <c r="AF3" s="171" t="s">
        <v>291</v>
      </c>
      <c r="AG3" s="171" t="s">
        <v>292</v>
      </c>
      <c r="AH3" s="172" t="s">
        <v>293</v>
      </c>
      <c r="AI3" s="169" t="s">
        <v>295</v>
      </c>
      <c r="AJ3" s="171" t="s">
        <v>296</v>
      </c>
      <c r="AK3" s="171" t="s">
        <v>298</v>
      </c>
      <c r="AL3" s="171" t="s">
        <v>300</v>
      </c>
      <c r="AM3" s="171" t="s">
        <v>301</v>
      </c>
      <c r="AN3" s="171" t="s">
        <v>303</v>
      </c>
      <c r="AO3" s="171" t="s">
        <v>305</v>
      </c>
      <c r="AP3" s="171" t="s">
        <v>306</v>
      </c>
      <c r="AQ3" s="171" t="s">
        <v>307</v>
      </c>
      <c r="AR3" s="171" t="s">
        <v>308</v>
      </c>
      <c r="AS3" s="171" t="s">
        <v>309</v>
      </c>
      <c r="AT3" s="171" t="s">
        <v>310</v>
      </c>
      <c r="AU3" s="171" t="s">
        <v>311</v>
      </c>
      <c r="AV3" s="171" t="s">
        <v>312</v>
      </c>
      <c r="AW3" s="171" t="s">
        <v>313</v>
      </c>
      <c r="AX3" s="171" t="s">
        <v>314</v>
      </c>
      <c r="AY3" s="171" t="s">
        <v>316</v>
      </c>
      <c r="AZ3" s="171" t="s">
        <v>317</v>
      </c>
      <c r="BA3" s="171" t="s">
        <v>318</v>
      </c>
      <c r="BB3" s="171" t="s">
        <v>320</v>
      </c>
      <c r="BC3" s="171" t="s">
        <v>322</v>
      </c>
      <c r="BD3" s="172" t="s">
        <v>324</v>
      </c>
      <c r="BE3" s="169" t="s">
        <v>326</v>
      </c>
      <c r="BF3" s="171" t="s">
        <v>327</v>
      </c>
      <c r="BG3" s="171" t="s">
        <v>329</v>
      </c>
      <c r="BH3" s="171" t="s">
        <v>331</v>
      </c>
      <c r="BI3" s="171" t="s">
        <v>332</v>
      </c>
      <c r="BJ3" s="171" t="s">
        <v>333</v>
      </c>
      <c r="BK3" s="171" t="s">
        <v>335</v>
      </c>
      <c r="BL3" s="171" t="s">
        <v>336</v>
      </c>
      <c r="BM3" s="171" t="s">
        <v>337</v>
      </c>
      <c r="BN3" s="173"/>
      <c r="BO3" s="137"/>
      <c r="BP3" s="137"/>
      <c r="BQ3" s="137"/>
      <c r="BR3" s="137"/>
      <c r="BS3" s="138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8"/>
      <c r="CF3" s="137"/>
      <c r="CG3" s="138"/>
      <c r="CH3" s="137"/>
      <c r="CI3" s="137"/>
      <c r="CJ3" s="137"/>
      <c r="CK3" s="137"/>
      <c r="CL3" s="137"/>
      <c r="CM3" s="137"/>
      <c r="CN3" s="137"/>
      <c r="CO3" s="138"/>
      <c r="CP3" s="137"/>
      <c r="CQ3" s="138"/>
    </row>
    <row r="4" spans="1:96" s="139" customFormat="1" ht="10.9" customHeight="1" x14ac:dyDescent="0.2">
      <c r="A4" s="174"/>
      <c r="B4" s="175"/>
      <c r="C4" s="176" t="s">
        <v>497</v>
      </c>
      <c r="D4" s="176" t="s">
        <v>498</v>
      </c>
      <c r="E4" s="176"/>
      <c r="F4" s="176" t="s">
        <v>499</v>
      </c>
      <c r="G4" s="176"/>
      <c r="H4" s="176"/>
      <c r="I4" s="176" t="s">
        <v>500</v>
      </c>
      <c r="J4" s="176" t="s">
        <v>501</v>
      </c>
      <c r="K4" s="176" t="s">
        <v>502</v>
      </c>
      <c r="L4" s="175" t="s">
        <v>340</v>
      </c>
      <c r="M4" s="174"/>
      <c r="N4" s="176" t="s">
        <v>341</v>
      </c>
      <c r="O4" s="176"/>
      <c r="P4" s="177" t="s">
        <v>536</v>
      </c>
      <c r="Q4" s="176" t="s">
        <v>503</v>
      </c>
      <c r="R4" s="176" t="s">
        <v>504</v>
      </c>
      <c r="S4" s="176" t="s">
        <v>505</v>
      </c>
      <c r="T4" s="176" t="s">
        <v>506</v>
      </c>
      <c r="U4" s="177" t="s">
        <v>457</v>
      </c>
      <c r="V4" s="176"/>
      <c r="W4" s="176" t="s">
        <v>507</v>
      </c>
      <c r="X4" s="176"/>
      <c r="Y4" s="176" t="s">
        <v>342</v>
      </c>
      <c r="Z4" s="176" t="s">
        <v>342</v>
      </c>
      <c r="AA4" s="176" t="s">
        <v>537</v>
      </c>
      <c r="AB4" s="176"/>
      <c r="AC4" s="176" t="s">
        <v>508</v>
      </c>
      <c r="AD4" s="176" t="s">
        <v>509</v>
      </c>
      <c r="AE4" s="176"/>
      <c r="AF4" s="176" t="s">
        <v>510</v>
      </c>
      <c r="AG4" s="176" t="s">
        <v>511</v>
      </c>
      <c r="AH4" s="175"/>
      <c r="AI4" s="174"/>
      <c r="AJ4" s="176"/>
      <c r="AK4" s="176"/>
      <c r="AL4" s="176" t="s">
        <v>512</v>
      </c>
      <c r="AM4" s="176" t="s">
        <v>513</v>
      </c>
      <c r="AN4" s="177"/>
      <c r="AO4" s="176"/>
      <c r="AP4" s="176"/>
      <c r="AQ4" s="177" t="s">
        <v>538</v>
      </c>
      <c r="AR4" s="176"/>
      <c r="AS4" s="176" t="s">
        <v>343</v>
      </c>
      <c r="AT4" s="176" t="s">
        <v>514</v>
      </c>
      <c r="AU4" s="176"/>
      <c r="AV4" s="176"/>
      <c r="AW4" s="176"/>
      <c r="AX4" s="176"/>
      <c r="AY4" s="177" t="s">
        <v>515</v>
      </c>
      <c r="AZ4" s="176"/>
      <c r="BA4" s="176" t="s">
        <v>516</v>
      </c>
      <c r="BB4" s="176"/>
      <c r="BC4" s="176"/>
      <c r="BD4" s="175" t="s">
        <v>517</v>
      </c>
      <c r="BE4" s="174"/>
      <c r="BF4" s="178" t="s">
        <v>518</v>
      </c>
      <c r="BG4" s="176" t="s">
        <v>519</v>
      </c>
      <c r="BH4" s="176"/>
      <c r="BI4" s="176" t="s">
        <v>458</v>
      </c>
      <c r="BJ4" s="176" t="s">
        <v>520</v>
      </c>
      <c r="BK4" s="177" t="s">
        <v>512</v>
      </c>
      <c r="BL4" s="176"/>
      <c r="BM4" s="177"/>
      <c r="BN4" s="179"/>
      <c r="BO4" s="138"/>
      <c r="BP4" s="138"/>
      <c r="BQ4" s="138"/>
      <c r="BR4" s="138"/>
      <c r="BS4" s="138"/>
      <c r="BT4" s="138"/>
      <c r="BU4" s="138"/>
      <c r="BV4" s="138"/>
      <c r="BW4" s="138"/>
      <c r="BX4" s="138"/>
      <c r="BY4" s="138"/>
      <c r="BZ4" s="138"/>
      <c r="CA4" s="138"/>
      <c r="CB4" s="138"/>
      <c r="CC4" s="138"/>
      <c r="CD4" s="138"/>
      <c r="CE4" s="138"/>
      <c r="CF4" s="138"/>
      <c r="CG4" s="138"/>
      <c r="CH4" s="138"/>
      <c r="CI4" s="138"/>
      <c r="CJ4" s="138"/>
      <c r="CK4" s="138"/>
      <c r="CL4" s="138"/>
      <c r="CM4" s="138"/>
      <c r="CN4" s="138"/>
      <c r="CO4" s="138"/>
      <c r="CP4" s="138"/>
      <c r="CQ4" s="138"/>
    </row>
    <row r="5" spans="1:96" s="139" customFormat="1" ht="10.9" customHeight="1" x14ac:dyDescent="0.2">
      <c r="A5" s="180"/>
      <c r="B5" s="181"/>
      <c r="C5" s="182" t="s">
        <v>521</v>
      </c>
      <c r="D5" s="182" t="s">
        <v>521</v>
      </c>
      <c r="E5" s="182" t="s">
        <v>522</v>
      </c>
      <c r="F5" s="182" t="s">
        <v>344</v>
      </c>
      <c r="G5" s="182" t="s">
        <v>523</v>
      </c>
      <c r="H5" s="182" t="s">
        <v>524</v>
      </c>
      <c r="I5" s="182" t="s">
        <v>525</v>
      </c>
      <c r="J5" s="182" t="s">
        <v>345</v>
      </c>
      <c r="K5" s="182" t="s">
        <v>542</v>
      </c>
      <c r="L5" s="181" t="s">
        <v>526</v>
      </c>
      <c r="M5" s="180" t="s">
        <v>9</v>
      </c>
      <c r="N5" s="182" t="s">
        <v>526</v>
      </c>
      <c r="O5" s="182" t="s">
        <v>346</v>
      </c>
      <c r="P5" s="183" t="s">
        <v>527</v>
      </c>
      <c r="Q5" s="182" t="s">
        <v>528</v>
      </c>
      <c r="R5" s="182" t="s">
        <v>529</v>
      </c>
      <c r="S5" s="182" t="s">
        <v>530</v>
      </c>
      <c r="T5" s="182" t="s">
        <v>531</v>
      </c>
      <c r="U5" s="183" t="s">
        <v>543</v>
      </c>
      <c r="V5" s="182" t="s">
        <v>15</v>
      </c>
      <c r="W5" s="182" t="s">
        <v>347</v>
      </c>
      <c r="X5" s="182" t="s">
        <v>17</v>
      </c>
      <c r="Y5" s="182" t="s">
        <v>532</v>
      </c>
      <c r="Z5" s="182" t="s">
        <v>533</v>
      </c>
      <c r="AA5" s="182" t="s">
        <v>544</v>
      </c>
      <c r="AB5" s="182" t="s">
        <v>18</v>
      </c>
      <c r="AC5" s="182" t="s">
        <v>545</v>
      </c>
      <c r="AD5" s="182" t="s">
        <v>348</v>
      </c>
      <c r="AE5" s="182" t="s">
        <v>19</v>
      </c>
      <c r="AF5" s="182" t="s">
        <v>349</v>
      </c>
      <c r="AG5" s="182" t="s">
        <v>349</v>
      </c>
      <c r="AH5" s="181" t="s">
        <v>61</v>
      </c>
      <c r="AI5" s="180" t="s">
        <v>302</v>
      </c>
      <c r="AJ5" s="182" t="s">
        <v>304</v>
      </c>
      <c r="AK5" s="182" t="s">
        <v>60</v>
      </c>
      <c r="AL5" s="182" t="s">
        <v>350</v>
      </c>
      <c r="AM5" s="182" t="s">
        <v>459</v>
      </c>
      <c r="AN5" s="183" t="s">
        <v>351</v>
      </c>
      <c r="AO5" s="182" t="s">
        <v>22</v>
      </c>
      <c r="AP5" s="182" t="s">
        <v>546</v>
      </c>
      <c r="AQ5" s="183" t="s">
        <v>547</v>
      </c>
      <c r="AR5" s="182" t="s">
        <v>352</v>
      </c>
      <c r="AS5" s="182" t="s">
        <v>353</v>
      </c>
      <c r="AT5" s="182" t="s">
        <v>354</v>
      </c>
      <c r="AU5" s="182" t="s">
        <v>355</v>
      </c>
      <c r="AV5" s="182" t="s">
        <v>26</v>
      </c>
      <c r="AW5" s="182" t="s">
        <v>319</v>
      </c>
      <c r="AX5" s="182" t="s">
        <v>356</v>
      </c>
      <c r="AY5" s="183" t="s">
        <v>548</v>
      </c>
      <c r="AZ5" s="182" t="s">
        <v>323</v>
      </c>
      <c r="BA5" s="182" t="s">
        <v>344</v>
      </c>
      <c r="BB5" s="182" t="s">
        <v>357</v>
      </c>
      <c r="BC5" s="182" t="s">
        <v>328</v>
      </c>
      <c r="BD5" s="181" t="s">
        <v>358</v>
      </c>
      <c r="BE5" s="180" t="s">
        <v>359</v>
      </c>
      <c r="BF5" s="184" t="s">
        <v>549</v>
      </c>
      <c r="BG5" s="182" t="s">
        <v>344</v>
      </c>
      <c r="BH5" s="182" t="s">
        <v>550</v>
      </c>
      <c r="BI5" s="182" t="s">
        <v>344</v>
      </c>
      <c r="BJ5" s="182" t="s">
        <v>344</v>
      </c>
      <c r="BK5" s="183" t="s">
        <v>551</v>
      </c>
      <c r="BL5" s="182" t="s">
        <v>552</v>
      </c>
      <c r="BM5" s="183" t="s">
        <v>553</v>
      </c>
      <c r="BN5" s="185" t="s">
        <v>366</v>
      </c>
      <c r="BO5" s="138"/>
      <c r="BP5" s="138"/>
      <c r="BQ5" s="138"/>
      <c r="BR5" s="138"/>
      <c r="BS5" s="138"/>
      <c r="BT5" s="138"/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/>
      <c r="CG5" s="138"/>
      <c r="CH5" s="138"/>
      <c r="CI5" s="138"/>
      <c r="CJ5" s="138"/>
      <c r="CK5" s="138"/>
      <c r="CL5" s="138"/>
      <c r="CM5" s="138"/>
      <c r="CN5" s="138"/>
      <c r="CO5" s="138"/>
      <c r="CP5" s="138"/>
      <c r="CQ5" s="138"/>
    </row>
    <row r="6" spans="1:96" s="136" customFormat="1" ht="10.9" customHeight="1" x14ac:dyDescent="0.2">
      <c r="A6" s="174" t="s">
        <v>260</v>
      </c>
      <c r="B6" s="186" t="s">
        <v>1</v>
      </c>
      <c r="C6" s="187">
        <v>1.0195307901694126</v>
      </c>
      <c r="D6" s="187">
        <v>5.6348286885400138E-3</v>
      </c>
      <c r="E6" s="187">
        <v>1.7229035499600295E-2</v>
      </c>
      <c r="F6" s="187">
        <v>6.070639195731831E-3</v>
      </c>
      <c r="G6" s="187">
        <v>2.3463809930387128E-3</v>
      </c>
      <c r="H6" s="187">
        <v>3.445441511272681E-4</v>
      </c>
      <c r="I6" s="187">
        <v>1.1698539765415983E-5</v>
      </c>
      <c r="J6" s="187">
        <v>0</v>
      </c>
      <c r="K6" s="187">
        <v>9.614957603744893E-3</v>
      </c>
      <c r="L6" s="188">
        <v>1.1676944802977245E-3</v>
      </c>
      <c r="M6" s="189">
        <v>0.41372792301228811</v>
      </c>
      <c r="N6" s="187">
        <v>9.2035772542733971E-2</v>
      </c>
      <c r="O6" s="187">
        <v>1.4102180877225094E-2</v>
      </c>
      <c r="P6" s="187">
        <v>0.21806061036715546</v>
      </c>
      <c r="Q6" s="187">
        <v>2.2960364436739919E-4</v>
      </c>
      <c r="R6" s="187">
        <v>5.546133660798283E-5</v>
      </c>
      <c r="S6" s="187">
        <v>1.2824623847086812E-3</v>
      </c>
      <c r="T6" s="187">
        <v>1.4132584141313771E-4</v>
      </c>
      <c r="U6" s="187">
        <v>2.0869097227877679E-4</v>
      </c>
      <c r="V6" s="187">
        <v>3.6905497971078543E-5</v>
      </c>
      <c r="W6" s="187">
        <v>1.6318317166750148E-5</v>
      </c>
      <c r="X6" s="187">
        <v>4.3144561875460234E-5</v>
      </c>
      <c r="Y6" s="187">
        <v>3.7122706327026186E-5</v>
      </c>
      <c r="Z6" s="187">
        <v>4.295033702609756E-4</v>
      </c>
      <c r="AA6" s="187">
        <v>3.306726926066532E-6</v>
      </c>
      <c r="AB6" s="187">
        <v>0</v>
      </c>
      <c r="AC6" s="187">
        <v>1.3356921709482285E-3</v>
      </c>
      <c r="AD6" s="187">
        <v>3.1862508688531376E-5</v>
      </c>
      <c r="AE6" s="187">
        <v>0</v>
      </c>
      <c r="AF6" s="187">
        <v>3.0978214958945184E-6</v>
      </c>
      <c r="AG6" s="187">
        <v>6.1639814779472033E-6</v>
      </c>
      <c r="AH6" s="188">
        <v>7.4567496579117244E-6</v>
      </c>
      <c r="AI6" s="189">
        <v>7.2712683984367167E-6</v>
      </c>
      <c r="AJ6" s="187">
        <v>8.0874508140219608E-6</v>
      </c>
      <c r="AK6" s="187">
        <v>5.6462974768075114E-6</v>
      </c>
      <c r="AL6" s="187">
        <v>6.7832907506371282E-4</v>
      </c>
      <c r="AM6" s="187">
        <v>6.0670973269060031E-5</v>
      </c>
      <c r="AN6" s="187">
        <v>6.3420126956745205E-5</v>
      </c>
      <c r="AO6" s="187">
        <v>2.7142266900025517E-5</v>
      </c>
      <c r="AP6" s="187">
        <v>2.7992788612806519E-5</v>
      </c>
      <c r="AQ6" s="187">
        <v>1.5623625528856234E-5</v>
      </c>
      <c r="AR6" s="187">
        <v>8.2021585720143437E-6</v>
      </c>
      <c r="AS6" s="187">
        <v>1.3605095593581874E-5</v>
      </c>
      <c r="AT6" s="187">
        <v>1.2322574076152972E-5</v>
      </c>
      <c r="AU6" s="187">
        <v>7.9727140345450198E-6</v>
      </c>
      <c r="AV6" s="187">
        <v>8.3681948114858248E-6</v>
      </c>
      <c r="AW6" s="187">
        <v>3.0502385467710019E-6</v>
      </c>
      <c r="AX6" s="187">
        <v>1.840433597837813E-4</v>
      </c>
      <c r="AY6" s="187">
        <v>1.2144580900340255E-5</v>
      </c>
      <c r="AZ6" s="187">
        <v>7.4738081419760667E-6</v>
      </c>
      <c r="BA6" s="187">
        <v>1.4968997401298256E-5</v>
      </c>
      <c r="BB6" s="187">
        <v>8.2716847251447411E-5</v>
      </c>
      <c r="BC6" s="187">
        <v>5.595795927924206E-5</v>
      </c>
      <c r="BD6" s="188">
        <v>1.1208263429173903E-3</v>
      </c>
      <c r="BE6" s="189">
        <v>4.7711554990151192E-3</v>
      </c>
      <c r="BF6" s="187">
        <v>7.9606255449420809E-4</v>
      </c>
      <c r="BG6" s="187">
        <v>7.3561409003095866E-6</v>
      </c>
      <c r="BH6" s="187">
        <v>2.1696587292083985E-2</v>
      </c>
      <c r="BI6" s="187">
        <v>2.0331446342583066E-2</v>
      </c>
      <c r="BJ6" s="187">
        <v>1.2949765886166486E-4</v>
      </c>
      <c r="BK6" s="187">
        <v>5.7616054812436408E-4</v>
      </c>
      <c r="BL6" s="187">
        <v>1.9007814379539715E-5</v>
      </c>
      <c r="BM6" s="187">
        <v>4.0784094923466874E-5</v>
      </c>
      <c r="BN6" s="190">
        <v>1.8545390694025294</v>
      </c>
      <c r="BO6" s="147"/>
      <c r="BP6" s="147"/>
      <c r="BQ6" s="147"/>
      <c r="BR6" s="147"/>
      <c r="BS6" s="149"/>
      <c r="BT6" s="147"/>
      <c r="BU6" s="147"/>
      <c r="BV6" s="147"/>
      <c r="BW6" s="147"/>
      <c r="BX6" s="147"/>
      <c r="BY6" s="147"/>
      <c r="BZ6" s="147"/>
      <c r="CA6" s="147"/>
      <c r="CB6" s="147"/>
      <c r="CC6" s="147"/>
      <c r="CD6" s="147"/>
      <c r="CE6" s="147"/>
      <c r="CF6" s="147"/>
      <c r="CG6" s="149"/>
      <c r="CH6" s="147"/>
      <c r="CI6" s="147"/>
      <c r="CJ6" s="147"/>
      <c r="CK6" s="147"/>
      <c r="CL6" s="147"/>
      <c r="CM6" s="147"/>
      <c r="CN6" s="147"/>
      <c r="CO6" s="149"/>
      <c r="CP6" s="147"/>
      <c r="CQ6" s="149"/>
    </row>
    <row r="7" spans="1:96" s="136" customFormat="1" ht="10.9" customHeight="1" x14ac:dyDescent="0.2">
      <c r="A7" s="174" t="s">
        <v>261</v>
      </c>
      <c r="B7" s="186" t="s">
        <v>2</v>
      </c>
      <c r="C7" s="187">
        <v>8.0769465283369209E-3</v>
      </c>
      <c r="D7" s="187">
        <v>1.0231863199514164</v>
      </c>
      <c r="E7" s="187">
        <v>0.11114208075252535</v>
      </c>
      <c r="F7" s="187">
        <v>3.9499889241840988E-3</v>
      </c>
      <c r="G7" s="187">
        <v>2.7764328549140693E-5</v>
      </c>
      <c r="H7" s="187">
        <v>4.6849291409524988E-5</v>
      </c>
      <c r="I7" s="187">
        <v>1.0134335469799151E-5</v>
      </c>
      <c r="J7" s="187">
        <v>0</v>
      </c>
      <c r="K7" s="187">
        <v>5.2677419249458013E-2</v>
      </c>
      <c r="L7" s="188">
        <v>6.4572910258294742E-5</v>
      </c>
      <c r="M7" s="189">
        <v>3.2809001875973233E-3</v>
      </c>
      <c r="N7" s="187">
        <v>3.2827869023976425E-3</v>
      </c>
      <c r="O7" s="187">
        <v>4.9391909372863987E-4</v>
      </c>
      <c r="P7" s="187">
        <v>2.2886718549617973E-2</v>
      </c>
      <c r="Q7" s="187">
        <v>7.9400017124846862E-3</v>
      </c>
      <c r="R7" s="187">
        <v>2.8062764347570853E-3</v>
      </c>
      <c r="S7" s="187">
        <v>2.3300222959659274E-5</v>
      </c>
      <c r="T7" s="187">
        <v>1.8957414192018829E-5</v>
      </c>
      <c r="U7" s="187">
        <v>2.2405680863447737E-4</v>
      </c>
      <c r="V7" s="187">
        <v>3.9174571280948011E-5</v>
      </c>
      <c r="W7" s="187">
        <v>2.1412365776622137E-5</v>
      </c>
      <c r="X7" s="187">
        <v>1.6947866813944143E-4</v>
      </c>
      <c r="Y7" s="187">
        <v>1.1128257712704759E-4</v>
      </c>
      <c r="Z7" s="187">
        <v>1.5678773791723752E-3</v>
      </c>
      <c r="AA7" s="187">
        <v>1.0949360946918285E-6</v>
      </c>
      <c r="AB7" s="187">
        <v>0</v>
      </c>
      <c r="AC7" s="187">
        <v>7.7449497901804654E-3</v>
      </c>
      <c r="AD7" s="187">
        <v>7.4084904177310136E-5</v>
      </c>
      <c r="AE7" s="187">
        <v>0</v>
      </c>
      <c r="AF7" s="187">
        <v>3.070160320577537E-6</v>
      </c>
      <c r="AG7" s="187">
        <v>6.677977908291349E-6</v>
      </c>
      <c r="AH7" s="188">
        <v>7.4767137444754038E-6</v>
      </c>
      <c r="AI7" s="189">
        <v>9.8153232450284326E-6</v>
      </c>
      <c r="AJ7" s="187">
        <v>1.5042371330233353E-5</v>
      </c>
      <c r="AK7" s="187">
        <v>1.0434756593449323E-5</v>
      </c>
      <c r="AL7" s="187">
        <v>4.1622488317127101E-4</v>
      </c>
      <c r="AM7" s="187">
        <v>8.7323239417730088E-6</v>
      </c>
      <c r="AN7" s="187">
        <v>3.8417916273352946E-4</v>
      </c>
      <c r="AO7" s="187">
        <v>1.3777514244813123E-5</v>
      </c>
      <c r="AP7" s="187">
        <v>2.4603047280168664E-3</v>
      </c>
      <c r="AQ7" s="187">
        <v>5.9784688680368102E-4</v>
      </c>
      <c r="AR7" s="187">
        <v>5.4201902519343804E-6</v>
      </c>
      <c r="AS7" s="187">
        <v>8.0515057160606415E-6</v>
      </c>
      <c r="AT7" s="187">
        <v>8.7255507689366838E-6</v>
      </c>
      <c r="AU7" s="187">
        <v>7.1779697393906599E-5</v>
      </c>
      <c r="AV7" s="187">
        <v>5.2816936634375232E-6</v>
      </c>
      <c r="AW7" s="187">
        <v>3.0142181705270645E-6</v>
      </c>
      <c r="AX7" s="187">
        <v>1.6071221680866422E-5</v>
      </c>
      <c r="AY7" s="187">
        <v>2.8306405140735858E-6</v>
      </c>
      <c r="AZ7" s="187">
        <v>1.2543028494756112E-5</v>
      </c>
      <c r="BA7" s="187">
        <v>2.6057955266923474E-5</v>
      </c>
      <c r="BB7" s="187">
        <v>8.7309921950179551E-6</v>
      </c>
      <c r="BC7" s="187">
        <v>1.661230492466296E-4</v>
      </c>
      <c r="BD7" s="188">
        <v>1.4672437317222512E-4</v>
      </c>
      <c r="BE7" s="189">
        <v>3.7123961930939016E-4</v>
      </c>
      <c r="BF7" s="187">
        <v>4.2507730512507554E-4</v>
      </c>
      <c r="BG7" s="187">
        <v>1.6392329591312215E-5</v>
      </c>
      <c r="BH7" s="187">
        <v>2.0818499462604552E-3</v>
      </c>
      <c r="BI7" s="187">
        <v>3.0303071559363197E-3</v>
      </c>
      <c r="BJ7" s="187">
        <v>1.1817048716251332E-3</v>
      </c>
      <c r="BK7" s="187">
        <v>1.35822264313903E-3</v>
      </c>
      <c r="BL7" s="187">
        <v>3.0561382690734443E-5</v>
      </c>
      <c r="BM7" s="187">
        <v>1.5054303829485859E-5</v>
      </c>
      <c r="BN7" s="190">
        <v>1.2627936952660226</v>
      </c>
      <c r="BO7" s="147"/>
      <c r="BP7" s="147"/>
      <c r="BQ7" s="147"/>
      <c r="BR7" s="147"/>
      <c r="BS7" s="149"/>
      <c r="BT7" s="147"/>
      <c r="BU7" s="147"/>
      <c r="BV7" s="147"/>
      <c r="BW7" s="147"/>
      <c r="BX7" s="147"/>
      <c r="BY7" s="147"/>
      <c r="BZ7" s="147"/>
      <c r="CA7" s="147"/>
      <c r="CB7" s="147"/>
      <c r="CC7" s="147"/>
      <c r="CD7" s="147"/>
      <c r="CE7" s="147"/>
      <c r="CF7" s="147"/>
      <c r="CG7" s="149"/>
      <c r="CH7" s="147"/>
      <c r="CI7" s="147"/>
      <c r="CJ7" s="147"/>
      <c r="CK7" s="147"/>
      <c r="CL7" s="147"/>
      <c r="CM7" s="147"/>
      <c r="CN7" s="147"/>
      <c r="CO7" s="149"/>
      <c r="CP7" s="147"/>
      <c r="CQ7" s="149"/>
    </row>
    <row r="8" spans="1:96" s="136" customFormat="1" ht="10.9" customHeight="1" x14ac:dyDescent="0.2">
      <c r="A8" s="174" t="s">
        <v>262</v>
      </c>
      <c r="B8" s="186" t="s">
        <v>3</v>
      </c>
      <c r="C8" s="187">
        <v>1.0980422490325138E-2</v>
      </c>
      <c r="D8" s="187">
        <v>3.9316001957140405E-2</v>
      </c>
      <c r="E8" s="187">
        <v>1.0633242685997153</v>
      </c>
      <c r="F8" s="187">
        <v>3.1064333341861254E-2</v>
      </c>
      <c r="G8" s="187">
        <v>7.9505218469517737E-5</v>
      </c>
      <c r="H8" s="187">
        <v>5.4497093857433141E-5</v>
      </c>
      <c r="I8" s="187">
        <v>8.136310207208065E-6</v>
      </c>
      <c r="J8" s="187">
        <v>0</v>
      </c>
      <c r="K8" s="187">
        <v>0.5038139162105375</v>
      </c>
      <c r="L8" s="188">
        <v>4.2593499207118935E-4</v>
      </c>
      <c r="M8" s="189">
        <v>4.4647290611890223E-3</v>
      </c>
      <c r="N8" s="187">
        <v>2.5094302391066487E-2</v>
      </c>
      <c r="O8" s="187">
        <v>3.7495216874557508E-3</v>
      </c>
      <c r="P8" s="187">
        <v>9.6230695375800739E-3</v>
      </c>
      <c r="Q8" s="187">
        <v>1.1558955392299867E-2</v>
      </c>
      <c r="R8" s="187">
        <v>2.0183619721675771E-3</v>
      </c>
      <c r="S8" s="187">
        <v>3.7259736381719006E-5</v>
      </c>
      <c r="T8" s="187">
        <v>2.1790618742786024E-5</v>
      </c>
      <c r="U8" s="187">
        <v>2.0676927277679623E-4</v>
      </c>
      <c r="V8" s="187">
        <v>3.8122609982646308E-5</v>
      </c>
      <c r="W8" s="187">
        <v>2.2105923899033036E-5</v>
      </c>
      <c r="X8" s="187">
        <v>1.4964081951113319E-3</v>
      </c>
      <c r="Y8" s="187">
        <v>3.1027506628909858E-5</v>
      </c>
      <c r="Z8" s="187">
        <v>8.2829404057636294E-4</v>
      </c>
      <c r="AA8" s="187">
        <v>3.1178714680700205E-6</v>
      </c>
      <c r="AB8" s="187">
        <v>0</v>
      </c>
      <c r="AC8" s="187">
        <v>7.3883444394079345E-2</v>
      </c>
      <c r="AD8" s="187">
        <v>2.3643887670437193E-5</v>
      </c>
      <c r="AE8" s="187">
        <v>0</v>
      </c>
      <c r="AF8" s="187">
        <v>6.164932353915757E-6</v>
      </c>
      <c r="AG8" s="187">
        <v>9.8916171510907083E-6</v>
      </c>
      <c r="AH8" s="188">
        <v>9.622750993185147E-6</v>
      </c>
      <c r="AI8" s="189">
        <v>2.1679560580421797E-5</v>
      </c>
      <c r="AJ8" s="187">
        <v>4.1738382688488326E-5</v>
      </c>
      <c r="AK8" s="187">
        <v>2.8983624194454903E-5</v>
      </c>
      <c r="AL8" s="187">
        <v>2.5176164599995251E-4</v>
      </c>
      <c r="AM8" s="187">
        <v>3.4946182513474908E-5</v>
      </c>
      <c r="AN8" s="187">
        <v>2.2523572105244483E-5</v>
      </c>
      <c r="AO8" s="187">
        <v>7.7189797707279497E-6</v>
      </c>
      <c r="AP8" s="187">
        <v>1.0136154017208793E-4</v>
      </c>
      <c r="AQ8" s="187">
        <v>2.95691967767344E-5</v>
      </c>
      <c r="AR8" s="187">
        <v>7.2508200417584353E-6</v>
      </c>
      <c r="AS8" s="187">
        <v>1.4117190951156458E-5</v>
      </c>
      <c r="AT8" s="187">
        <v>4.1427695018551405E-6</v>
      </c>
      <c r="AU8" s="187">
        <v>8.091882637827353E-6</v>
      </c>
      <c r="AV8" s="187">
        <v>3.5649811639663953E-6</v>
      </c>
      <c r="AW8" s="187">
        <v>1.3339142943274028E-6</v>
      </c>
      <c r="AX8" s="187">
        <v>9.8338578430059526E-5</v>
      </c>
      <c r="AY8" s="187">
        <v>7.3016944480297547E-6</v>
      </c>
      <c r="AZ8" s="187">
        <v>1.6549482247979424E-5</v>
      </c>
      <c r="BA8" s="187">
        <v>2.0597997151119992E-5</v>
      </c>
      <c r="BB8" s="187">
        <v>4.7437493131829316E-5</v>
      </c>
      <c r="BC8" s="187">
        <v>7.2752627618138553E-4</v>
      </c>
      <c r="BD8" s="188">
        <v>7.2947964397055451E-4</v>
      </c>
      <c r="BE8" s="189">
        <v>2.7977296015078788E-3</v>
      </c>
      <c r="BF8" s="187">
        <v>3.6959384902346198E-5</v>
      </c>
      <c r="BG8" s="187">
        <v>5.502885409209773E-6</v>
      </c>
      <c r="BH8" s="187">
        <v>1.5130378869179905E-2</v>
      </c>
      <c r="BI8" s="187">
        <v>2.587539621258015E-2</v>
      </c>
      <c r="BJ8" s="187">
        <v>6.7126191779154644E-5</v>
      </c>
      <c r="BK8" s="187">
        <v>5.1637686886982725E-4</v>
      </c>
      <c r="BL8" s="187">
        <v>2.6221012986601325E-5</v>
      </c>
      <c r="BM8" s="187">
        <v>4.1069924772459384E-5</v>
      </c>
      <c r="BN8" s="190">
        <v>1.8289163959746999</v>
      </c>
      <c r="BO8" s="147"/>
      <c r="BP8" s="147"/>
      <c r="BQ8" s="147"/>
      <c r="BR8" s="147"/>
      <c r="BS8" s="149"/>
      <c r="BT8" s="147"/>
      <c r="BU8" s="147"/>
      <c r="BV8" s="147"/>
      <c r="BW8" s="147"/>
      <c r="BX8" s="147"/>
      <c r="BY8" s="147"/>
      <c r="BZ8" s="147"/>
      <c r="CA8" s="147"/>
      <c r="CB8" s="147"/>
      <c r="CC8" s="147"/>
      <c r="CD8" s="147"/>
      <c r="CE8" s="147"/>
      <c r="CF8" s="147"/>
      <c r="CG8" s="149"/>
      <c r="CH8" s="147"/>
      <c r="CI8" s="147"/>
      <c r="CJ8" s="147"/>
      <c r="CK8" s="147"/>
      <c r="CL8" s="147"/>
      <c r="CM8" s="147"/>
      <c r="CN8" s="147"/>
      <c r="CO8" s="149"/>
      <c r="CP8" s="147"/>
      <c r="CQ8" s="149"/>
    </row>
    <row r="9" spans="1:96" s="136" customFormat="1" ht="10.9" customHeight="1" x14ac:dyDescent="0.2">
      <c r="A9" s="174" t="s">
        <v>263</v>
      </c>
      <c r="B9" s="186" t="s">
        <v>4</v>
      </c>
      <c r="C9" s="187">
        <v>8.8610175822168999E-2</v>
      </c>
      <c r="D9" s="187">
        <v>4.6561414560927557E-2</v>
      </c>
      <c r="E9" s="187">
        <v>5.4720337118063372E-2</v>
      </c>
      <c r="F9" s="187">
        <v>1.0021085051627285</v>
      </c>
      <c r="G9" s="187">
        <v>2.0734854944150658E-4</v>
      </c>
      <c r="H9" s="187">
        <v>3.4519160256108601E-5</v>
      </c>
      <c r="I9" s="187">
        <v>2.4454110662406506E-6</v>
      </c>
      <c r="J9" s="187">
        <v>0</v>
      </c>
      <c r="K9" s="187">
        <v>2.6055963827148611E-2</v>
      </c>
      <c r="L9" s="188">
        <v>1.2325314698985663E-4</v>
      </c>
      <c r="M9" s="189">
        <v>3.5958987866474855E-2</v>
      </c>
      <c r="N9" s="187">
        <v>9.2090163228420487E-3</v>
      </c>
      <c r="O9" s="187">
        <v>1.407281756542728E-3</v>
      </c>
      <c r="P9" s="187">
        <v>2.0200077026672564E-2</v>
      </c>
      <c r="Q9" s="187">
        <v>8.9492028550862174E-4</v>
      </c>
      <c r="R9" s="187">
        <v>2.2079317860077905E-4</v>
      </c>
      <c r="S9" s="187">
        <v>1.1376637687534724E-4</v>
      </c>
      <c r="T9" s="187">
        <v>1.6281106087764897E-5</v>
      </c>
      <c r="U9" s="187">
        <v>3.9413414499386864E-5</v>
      </c>
      <c r="V9" s="187">
        <v>8.7287091894820288E-6</v>
      </c>
      <c r="W9" s="187">
        <v>6.1363505093922425E-6</v>
      </c>
      <c r="X9" s="187">
        <v>8.3269492586597656E-5</v>
      </c>
      <c r="Y9" s="187">
        <v>1.4750754722974117E-5</v>
      </c>
      <c r="Z9" s="187">
        <v>1.6686716863616052E-4</v>
      </c>
      <c r="AA9" s="187">
        <v>9.2612398103622334E-7</v>
      </c>
      <c r="AB9" s="187">
        <v>0</v>
      </c>
      <c r="AC9" s="187">
        <v>3.8172154936545266E-3</v>
      </c>
      <c r="AD9" s="187">
        <v>1.0460980398768455E-5</v>
      </c>
      <c r="AE9" s="187">
        <v>0</v>
      </c>
      <c r="AF9" s="187">
        <v>2.3679663253438231E-6</v>
      </c>
      <c r="AG9" s="187">
        <v>3.5302415755984362E-6</v>
      </c>
      <c r="AH9" s="188">
        <v>3.4857966220917014E-6</v>
      </c>
      <c r="AI9" s="189">
        <v>8.2834875634113076E-6</v>
      </c>
      <c r="AJ9" s="187">
        <v>1.5728200773965747E-5</v>
      </c>
      <c r="AK9" s="187">
        <v>1.0740972314004261E-5</v>
      </c>
      <c r="AL9" s="187">
        <v>9.5115240614770106E-5</v>
      </c>
      <c r="AM9" s="187">
        <v>8.5607120432444679E-6</v>
      </c>
      <c r="AN9" s="187">
        <v>2.3789369075347523E-5</v>
      </c>
      <c r="AO9" s="187">
        <v>3.7318562069186254E-6</v>
      </c>
      <c r="AP9" s="187">
        <v>1.1436911717631596E-4</v>
      </c>
      <c r="AQ9" s="187">
        <v>2.9379893490196155E-5</v>
      </c>
      <c r="AR9" s="187">
        <v>2.9562011135348872E-6</v>
      </c>
      <c r="AS9" s="187">
        <v>4.9204236132561855E-6</v>
      </c>
      <c r="AT9" s="187">
        <v>1.8855779755141003E-6</v>
      </c>
      <c r="AU9" s="187">
        <v>4.9765262209157988E-6</v>
      </c>
      <c r="AV9" s="187">
        <v>1.4199005133565626E-6</v>
      </c>
      <c r="AW9" s="187">
        <v>5.276896057126008E-7</v>
      </c>
      <c r="AX9" s="187">
        <v>2.168549570147613E-5</v>
      </c>
      <c r="AY9" s="187">
        <v>1.6619249157234902E-6</v>
      </c>
      <c r="AZ9" s="187">
        <v>7.7213908139865189E-6</v>
      </c>
      <c r="BA9" s="187">
        <v>1.1003414115370552E-5</v>
      </c>
      <c r="BB9" s="187">
        <v>9.8680346785106423E-6</v>
      </c>
      <c r="BC9" s="187">
        <v>2.7818427081966547E-4</v>
      </c>
      <c r="BD9" s="188">
        <v>1.3714796185792833E-4</v>
      </c>
      <c r="BE9" s="189">
        <v>5.5433038447947204E-4</v>
      </c>
      <c r="BF9" s="187">
        <v>8.8786823102757786E-5</v>
      </c>
      <c r="BG9" s="187">
        <v>2.3936586683389623E-6</v>
      </c>
      <c r="BH9" s="187">
        <v>2.6475210067726843E-3</v>
      </c>
      <c r="BI9" s="187">
        <v>3.0602448843612311E-3</v>
      </c>
      <c r="BJ9" s="187">
        <v>5.112629229286202E-4</v>
      </c>
      <c r="BK9" s="187">
        <v>1.3243919425958046E-4</v>
      </c>
      <c r="BL9" s="187">
        <v>4.5379805268143835E-6</v>
      </c>
      <c r="BM9" s="187">
        <v>1.1329078970270449E-5</v>
      </c>
      <c r="BN9" s="190">
        <v>1.2984087427663704</v>
      </c>
      <c r="BO9" s="147"/>
      <c r="BP9" s="147"/>
      <c r="BQ9" s="147"/>
      <c r="BR9" s="147"/>
      <c r="BS9" s="149"/>
      <c r="BT9" s="147"/>
      <c r="BU9" s="147"/>
      <c r="BV9" s="147"/>
      <c r="BW9" s="147"/>
      <c r="BX9" s="147"/>
      <c r="BY9" s="147"/>
      <c r="BZ9" s="147"/>
      <c r="CA9" s="147"/>
      <c r="CB9" s="147"/>
      <c r="CC9" s="147"/>
      <c r="CD9" s="147"/>
      <c r="CE9" s="147"/>
      <c r="CF9" s="147"/>
      <c r="CG9" s="149"/>
      <c r="CH9" s="147"/>
      <c r="CI9" s="147"/>
      <c r="CJ9" s="147"/>
      <c r="CK9" s="147"/>
      <c r="CL9" s="147"/>
      <c r="CM9" s="147"/>
      <c r="CN9" s="147"/>
      <c r="CO9" s="149"/>
      <c r="CP9" s="147"/>
      <c r="CQ9" s="149"/>
    </row>
    <row r="10" spans="1:96" s="136" customFormat="1" ht="10.9" customHeight="1" x14ac:dyDescent="0.2">
      <c r="A10" s="174" t="s">
        <v>264</v>
      </c>
      <c r="B10" s="186" t="s">
        <v>5</v>
      </c>
      <c r="C10" s="187">
        <v>5.1870865831953722E-4</v>
      </c>
      <c r="D10" s="187">
        <v>1.3397928753910494E-4</v>
      </c>
      <c r="E10" s="187">
        <v>5.8093683897788488E-4</v>
      </c>
      <c r="F10" s="187">
        <v>8.1042169786586999E-5</v>
      </c>
      <c r="G10" s="187">
        <v>1.2156622282292471</v>
      </c>
      <c r="H10" s="187">
        <v>7.1775888586552491E-4</v>
      </c>
      <c r="I10" s="187">
        <v>2.5484359553658005E-4</v>
      </c>
      <c r="J10" s="187">
        <v>0</v>
      </c>
      <c r="K10" s="187">
        <v>3.8914440987794106E-4</v>
      </c>
      <c r="L10" s="188">
        <v>4.6178380239366671E-4</v>
      </c>
      <c r="M10" s="189">
        <v>2.2824206311187209E-4</v>
      </c>
      <c r="N10" s="187">
        <v>2.2001130581739974E-3</v>
      </c>
      <c r="O10" s="187">
        <v>1.4190637198671833E-4</v>
      </c>
      <c r="P10" s="187">
        <v>7.8443702296141372E-4</v>
      </c>
      <c r="Q10" s="187">
        <v>8.0335662268093931E-5</v>
      </c>
      <c r="R10" s="187">
        <v>9.7974547365366297E-5</v>
      </c>
      <c r="S10" s="187">
        <v>0.33078698183072597</v>
      </c>
      <c r="T10" s="187">
        <v>3.4222697656559005E-2</v>
      </c>
      <c r="U10" s="187">
        <v>2.5951484257838706E-2</v>
      </c>
      <c r="V10" s="187">
        <v>3.520548144597368E-3</v>
      </c>
      <c r="W10" s="187">
        <v>1.181507137215499E-3</v>
      </c>
      <c r="X10" s="187">
        <v>1.2353394084259599E-4</v>
      </c>
      <c r="Y10" s="187">
        <v>4.5733870473499099E-5</v>
      </c>
      <c r="Z10" s="187">
        <v>5.9124565370955167E-4</v>
      </c>
      <c r="AA10" s="187">
        <v>7.7739196956741995E-6</v>
      </c>
      <c r="AB10" s="187">
        <v>0</v>
      </c>
      <c r="AC10" s="187">
        <v>8.5927393655022173E-3</v>
      </c>
      <c r="AD10" s="187">
        <v>3.3099651409709781E-4</v>
      </c>
      <c r="AE10" s="187">
        <v>0</v>
      </c>
      <c r="AF10" s="187">
        <v>2.5640156431464887E-5</v>
      </c>
      <c r="AG10" s="187">
        <v>6.6462894935823813E-5</v>
      </c>
      <c r="AH10" s="188">
        <v>3.3106804869190268E-4</v>
      </c>
      <c r="AI10" s="189">
        <v>7.9694183158096464E-5</v>
      </c>
      <c r="AJ10" s="187">
        <v>1.2619807368368014E-4</v>
      </c>
      <c r="AK10" s="187">
        <v>2.516147728894735E-4</v>
      </c>
      <c r="AL10" s="187">
        <v>2.7000214647115331E-3</v>
      </c>
      <c r="AM10" s="187">
        <v>7.1518192332118224E-5</v>
      </c>
      <c r="AN10" s="187">
        <v>1.3785385855027791E-2</v>
      </c>
      <c r="AO10" s="187">
        <v>4.0122475782564861E-3</v>
      </c>
      <c r="AP10" s="187">
        <v>4.9767863402878487E-4</v>
      </c>
      <c r="AQ10" s="187">
        <v>8.2354593007554736E-4</v>
      </c>
      <c r="AR10" s="187">
        <v>4.3119528363496371E-4</v>
      </c>
      <c r="AS10" s="187">
        <v>1.8729821940748509E-4</v>
      </c>
      <c r="AT10" s="187">
        <v>1.9558297629322421E-4</v>
      </c>
      <c r="AU10" s="187">
        <v>1.9588084488896793E-4</v>
      </c>
      <c r="AV10" s="187">
        <v>8.8055465925080401E-5</v>
      </c>
      <c r="AW10" s="187">
        <v>1.8043386167989581E-4</v>
      </c>
      <c r="AX10" s="187">
        <v>1.5330089041543831E-4</v>
      </c>
      <c r="AY10" s="187">
        <v>3.589642750225023E-5</v>
      </c>
      <c r="AZ10" s="187">
        <v>8.5157232469309791E-5</v>
      </c>
      <c r="BA10" s="187">
        <v>4.3396560663166669E-4</v>
      </c>
      <c r="BB10" s="187">
        <v>7.7720568162652188E-5</v>
      </c>
      <c r="BC10" s="187">
        <v>1.1000769915780578E-4</v>
      </c>
      <c r="BD10" s="188">
        <v>1.3740816913793071E-4</v>
      </c>
      <c r="BE10" s="189">
        <v>4.5399653979744564E-4</v>
      </c>
      <c r="BF10" s="187">
        <v>1.7518597386720819E-4</v>
      </c>
      <c r="BG10" s="187">
        <v>9.7454777979830615E-5</v>
      </c>
      <c r="BH10" s="187">
        <v>3.9414162169359142E-3</v>
      </c>
      <c r="BI10" s="187">
        <v>3.607994576060352E-3</v>
      </c>
      <c r="BJ10" s="187">
        <v>2.4541871362269405E-4</v>
      </c>
      <c r="BK10" s="187">
        <v>3.1182121571985652E-4</v>
      </c>
      <c r="BL10" s="187">
        <v>1.2433564143856893E-3</v>
      </c>
      <c r="BM10" s="187">
        <v>5.4931424171706846E-5</v>
      </c>
      <c r="BN10" s="190">
        <v>1.6629032317767387</v>
      </c>
      <c r="BO10" s="147"/>
      <c r="BP10" s="147"/>
      <c r="BQ10" s="147"/>
      <c r="BR10" s="147"/>
      <c r="BS10" s="149"/>
      <c r="BT10" s="147"/>
      <c r="BU10" s="147"/>
      <c r="BV10" s="147"/>
      <c r="BW10" s="147"/>
      <c r="BX10" s="147"/>
      <c r="BY10" s="147"/>
      <c r="BZ10" s="147"/>
      <c r="CA10" s="147"/>
      <c r="CB10" s="147"/>
      <c r="CC10" s="147"/>
      <c r="CD10" s="147"/>
      <c r="CE10" s="147"/>
      <c r="CF10" s="147"/>
      <c r="CG10" s="149"/>
      <c r="CH10" s="147"/>
      <c r="CI10" s="147"/>
      <c r="CJ10" s="147"/>
      <c r="CK10" s="147"/>
      <c r="CL10" s="147"/>
      <c r="CM10" s="147"/>
      <c r="CN10" s="147"/>
      <c r="CO10" s="149"/>
      <c r="CP10" s="147"/>
      <c r="CQ10" s="149"/>
    </row>
    <row r="11" spans="1:96" s="136" customFormat="1" ht="10.9" customHeight="1" x14ac:dyDescent="0.2">
      <c r="A11" s="191" t="s">
        <v>265</v>
      </c>
      <c r="B11" s="192" t="s">
        <v>6</v>
      </c>
      <c r="C11" s="193">
        <v>1.27978664727629E-6</v>
      </c>
      <c r="D11" s="193">
        <v>4.4639710173962701E-6</v>
      </c>
      <c r="E11" s="193">
        <v>2.811668161269128E-5</v>
      </c>
      <c r="F11" s="193">
        <v>2.9268069061523964E-6</v>
      </c>
      <c r="G11" s="193">
        <v>1.9655522739723979E-6</v>
      </c>
      <c r="H11" s="193">
        <v>1.0046000260106072</v>
      </c>
      <c r="I11" s="193">
        <v>3.1303671084295579E-7</v>
      </c>
      <c r="J11" s="193">
        <v>0</v>
      </c>
      <c r="K11" s="193">
        <v>2.6459670531479284E-5</v>
      </c>
      <c r="L11" s="194">
        <v>0.11353082834614102</v>
      </c>
      <c r="M11" s="195">
        <v>1.0495619903217085E-6</v>
      </c>
      <c r="N11" s="193">
        <v>8.6509155131679854E-4</v>
      </c>
      <c r="O11" s="193">
        <v>1.7872360478703014E-5</v>
      </c>
      <c r="P11" s="193">
        <v>6.8637811036271167E-4</v>
      </c>
      <c r="Q11" s="193">
        <v>5.3751147351393718E-7</v>
      </c>
      <c r="R11" s="193">
        <v>2.4521788873468597E-7</v>
      </c>
      <c r="S11" s="193">
        <v>9.3001167046348698E-7</v>
      </c>
      <c r="T11" s="193">
        <v>3.5315270717624012E-7</v>
      </c>
      <c r="U11" s="193">
        <v>1.2920861505201731E-6</v>
      </c>
      <c r="V11" s="193">
        <v>4.5901891310887964E-7</v>
      </c>
      <c r="W11" s="193">
        <v>2.5468091209171109E-7</v>
      </c>
      <c r="X11" s="193">
        <v>2.9206337418524515E-7</v>
      </c>
      <c r="Y11" s="193">
        <v>4.8689779178614693E-7</v>
      </c>
      <c r="Z11" s="193">
        <v>3.9784318613194188E-6</v>
      </c>
      <c r="AA11" s="193">
        <v>1.4772247130748653E-7</v>
      </c>
      <c r="AB11" s="193">
        <v>0</v>
      </c>
      <c r="AC11" s="193">
        <v>3.2122508691294407E-6</v>
      </c>
      <c r="AD11" s="193">
        <v>5.9258410092949094E-7</v>
      </c>
      <c r="AE11" s="193">
        <v>0</v>
      </c>
      <c r="AF11" s="193">
        <v>6.9274697395239499E-8</v>
      </c>
      <c r="AG11" s="193">
        <v>2.3416713840813219E-7</v>
      </c>
      <c r="AH11" s="194">
        <v>2.0106309866829345E-7</v>
      </c>
      <c r="AI11" s="195">
        <v>1.4918462095831451E-7</v>
      </c>
      <c r="AJ11" s="193">
        <v>1.7101437697737254E-7</v>
      </c>
      <c r="AK11" s="193">
        <v>1.172277506473508E-7</v>
      </c>
      <c r="AL11" s="193">
        <v>2.2231745000431159E-7</v>
      </c>
      <c r="AM11" s="193">
        <v>2.7466975548368822E-6</v>
      </c>
      <c r="AN11" s="193">
        <v>3.3259821594032297E-7</v>
      </c>
      <c r="AO11" s="193">
        <v>2.9004397484626023E-7</v>
      </c>
      <c r="AP11" s="193">
        <v>3.4533937418082136E-7</v>
      </c>
      <c r="AQ11" s="193">
        <v>3.4437771189452209E-7</v>
      </c>
      <c r="AR11" s="193">
        <v>1.5469820586210214E-7</v>
      </c>
      <c r="AS11" s="193">
        <v>3.475595588780423E-7</v>
      </c>
      <c r="AT11" s="193">
        <v>2.1735696496958528E-7</v>
      </c>
      <c r="AU11" s="193">
        <v>2.2489614385707976E-7</v>
      </c>
      <c r="AV11" s="193">
        <v>1.9295666236855819E-7</v>
      </c>
      <c r="AW11" s="193">
        <v>9.3755786654743565E-8</v>
      </c>
      <c r="AX11" s="193">
        <v>8.6887074602388361E-6</v>
      </c>
      <c r="AY11" s="193">
        <v>5.8081925684819093E-7</v>
      </c>
      <c r="AZ11" s="193">
        <v>3.2265531235518245E-7</v>
      </c>
      <c r="BA11" s="193">
        <v>5.9056302173556067E-7</v>
      </c>
      <c r="BB11" s="193">
        <v>4.8712907021619652E-6</v>
      </c>
      <c r="BC11" s="193">
        <v>4.8323941708764486E-7</v>
      </c>
      <c r="BD11" s="194">
        <v>1.0575449927793415E-4</v>
      </c>
      <c r="BE11" s="195">
        <v>4.8481475530979992E-4</v>
      </c>
      <c r="BF11" s="193">
        <v>5.948192747827326E-7</v>
      </c>
      <c r="BG11" s="193">
        <v>1.9340111347469355E-7</v>
      </c>
      <c r="BH11" s="193">
        <v>1.9640308151223727E-3</v>
      </c>
      <c r="BI11" s="193">
        <v>2.9104472682090657E-3</v>
      </c>
      <c r="BJ11" s="193">
        <v>1.9200945144033766E-5</v>
      </c>
      <c r="BK11" s="193">
        <v>6.2318967401535868E-5</v>
      </c>
      <c r="BL11" s="193">
        <v>4.0534394351889213E-7</v>
      </c>
      <c r="BM11" s="193">
        <v>2.4371391355368318E-6</v>
      </c>
      <c r="BN11" s="196">
        <v>1.1253517428351705</v>
      </c>
      <c r="BO11" s="147"/>
      <c r="BP11" s="147"/>
      <c r="BQ11" s="147"/>
      <c r="BR11" s="147"/>
      <c r="BS11" s="149"/>
      <c r="BT11" s="147"/>
      <c r="BU11" s="147"/>
      <c r="BV11" s="147"/>
      <c r="BW11" s="147"/>
      <c r="BX11" s="147"/>
      <c r="BY11" s="147"/>
      <c r="BZ11" s="147"/>
      <c r="CA11" s="147"/>
      <c r="CB11" s="147"/>
      <c r="CC11" s="147"/>
      <c r="CD11" s="147"/>
      <c r="CE11" s="147"/>
      <c r="CF11" s="147"/>
      <c r="CG11" s="149"/>
      <c r="CH11" s="147"/>
      <c r="CI11" s="147"/>
      <c r="CJ11" s="147"/>
      <c r="CK11" s="147"/>
      <c r="CL11" s="147"/>
      <c r="CM11" s="147"/>
      <c r="CN11" s="147"/>
      <c r="CO11" s="149"/>
      <c r="CP11" s="147"/>
      <c r="CQ11" s="149"/>
    </row>
    <row r="12" spans="1:96" s="136" customFormat="1" ht="10.9" customHeight="1" x14ac:dyDescent="0.2">
      <c r="A12" s="174" t="s">
        <v>266</v>
      </c>
      <c r="B12" s="186" t="s">
        <v>385</v>
      </c>
      <c r="C12" s="187">
        <v>2.1456261397046492E-4</v>
      </c>
      <c r="D12" s="187">
        <v>6.5668219857027438E-4</v>
      </c>
      <c r="E12" s="187">
        <v>1.3971829654898862E-4</v>
      </c>
      <c r="F12" s="187">
        <v>1.7536392677537933E-4</v>
      </c>
      <c r="G12" s="187">
        <v>2.2968922351732722E-4</v>
      </c>
      <c r="H12" s="187">
        <v>1.3717407978245977E-5</v>
      </c>
      <c r="I12" s="187">
        <v>1.0016855534736318</v>
      </c>
      <c r="J12" s="187">
        <v>0</v>
      </c>
      <c r="K12" s="187">
        <v>1.270027818522221E-4</v>
      </c>
      <c r="L12" s="188">
        <v>5.5952670678638571E-5</v>
      </c>
      <c r="M12" s="189">
        <v>9.2391689213391047E-5</v>
      </c>
      <c r="N12" s="187">
        <v>1.4443993341368438E-4</v>
      </c>
      <c r="O12" s="187">
        <v>3.7220144549509997E-4</v>
      </c>
      <c r="P12" s="187">
        <v>1.4713609602375516E-4</v>
      </c>
      <c r="Q12" s="187">
        <v>1.7827585071756549E-4</v>
      </c>
      <c r="R12" s="187">
        <v>7.9175464959411671E-5</v>
      </c>
      <c r="S12" s="187">
        <v>9.5514755679965903E-5</v>
      </c>
      <c r="T12" s="187">
        <v>1.0715418002727895E-3</v>
      </c>
      <c r="U12" s="187">
        <v>3.0045016388089633E-3</v>
      </c>
      <c r="V12" s="187">
        <v>4.1628932353357469E-4</v>
      </c>
      <c r="W12" s="187">
        <v>1.6203826505521279E-4</v>
      </c>
      <c r="X12" s="187">
        <v>2.3280507537590221E-2</v>
      </c>
      <c r="Y12" s="187">
        <v>7.1418108606757557E-3</v>
      </c>
      <c r="Z12" s="187">
        <v>3.1017633982038813E-3</v>
      </c>
      <c r="AA12" s="187">
        <v>5.6682750819218515E-6</v>
      </c>
      <c r="AB12" s="187">
        <v>0</v>
      </c>
      <c r="AC12" s="187">
        <v>7.8189637433675958E-5</v>
      </c>
      <c r="AD12" s="187">
        <v>6.2602215373696271E-2</v>
      </c>
      <c r="AE12" s="187">
        <v>0</v>
      </c>
      <c r="AF12" s="187">
        <v>1.0773606429206442E-4</v>
      </c>
      <c r="AG12" s="187">
        <v>8.5289809912602061E-3</v>
      </c>
      <c r="AH12" s="188">
        <v>1.9262086201821382E-4</v>
      </c>
      <c r="AI12" s="189">
        <v>2.5387539798886417E-4</v>
      </c>
      <c r="AJ12" s="187">
        <v>9.0125715405580493E-4</v>
      </c>
      <c r="AK12" s="187">
        <v>1.5107978181449862E-4</v>
      </c>
      <c r="AL12" s="187">
        <v>1.6974106802350093E-3</v>
      </c>
      <c r="AM12" s="187">
        <v>2.3570550975316196E-5</v>
      </c>
      <c r="AN12" s="187">
        <v>3.8229063757093118E-3</v>
      </c>
      <c r="AO12" s="187">
        <v>2.7051152777173909E-3</v>
      </c>
      <c r="AP12" s="187">
        <v>2.0720843708049701E-2</v>
      </c>
      <c r="AQ12" s="187">
        <v>1.6648029006151692E-2</v>
      </c>
      <c r="AR12" s="187">
        <v>7.6966779409135317E-5</v>
      </c>
      <c r="AS12" s="187">
        <v>1.2110849896329807E-4</v>
      </c>
      <c r="AT12" s="187">
        <v>2.5026428476683152E-4</v>
      </c>
      <c r="AU12" s="187">
        <v>3.7637621685186972E-5</v>
      </c>
      <c r="AV12" s="187">
        <v>2.8360410133109782E-5</v>
      </c>
      <c r="AW12" s="187">
        <v>1.2163092872024201E-4</v>
      </c>
      <c r="AX12" s="187">
        <v>3.3543492536903353E-5</v>
      </c>
      <c r="AY12" s="187">
        <v>1.397700806477983E-5</v>
      </c>
      <c r="AZ12" s="187">
        <v>3.8623923862805796E-5</v>
      </c>
      <c r="BA12" s="187">
        <v>7.1432964012405469E-5</v>
      </c>
      <c r="BB12" s="187">
        <v>4.8645697729394361E-5</v>
      </c>
      <c r="BC12" s="187">
        <v>1.4564986709004563E-4</v>
      </c>
      <c r="BD12" s="188">
        <v>7.9893823017812771E-5</v>
      </c>
      <c r="BE12" s="189">
        <v>5.3554791189041924E-5</v>
      </c>
      <c r="BF12" s="187">
        <v>4.2484798497506216E-5</v>
      </c>
      <c r="BG12" s="187">
        <v>7.9629575000128843E-5</v>
      </c>
      <c r="BH12" s="187">
        <v>7.0034343252654965E-5</v>
      </c>
      <c r="BI12" s="187">
        <v>8.6363259827741028E-5</v>
      </c>
      <c r="BJ12" s="187">
        <v>1.2691863706586654E-4</v>
      </c>
      <c r="BK12" s="187">
        <v>8.4878929656731855E-5</v>
      </c>
      <c r="BL12" s="187">
        <v>3.4157520722494781E-4</v>
      </c>
      <c r="BM12" s="187">
        <v>4.2003089713913653E-4</v>
      </c>
      <c r="BN12" s="190">
        <v>1.1633985355284922</v>
      </c>
      <c r="BO12" s="147"/>
      <c r="BP12" s="147"/>
      <c r="BQ12" s="147"/>
      <c r="BR12" s="147"/>
      <c r="BS12" s="149"/>
      <c r="BT12" s="147"/>
      <c r="BU12" s="147"/>
      <c r="BV12" s="147"/>
      <c r="BW12" s="147"/>
      <c r="BX12" s="147"/>
      <c r="BY12" s="147"/>
      <c r="BZ12" s="147"/>
      <c r="CA12" s="147"/>
      <c r="CB12" s="147"/>
      <c r="CC12" s="147"/>
      <c r="CD12" s="147"/>
      <c r="CE12" s="147"/>
      <c r="CF12" s="147"/>
      <c r="CG12" s="149"/>
      <c r="CH12" s="147"/>
      <c r="CI12" s="147"/>
      <c r="CJ12" s="147"/>
      <c r="CK12" s="147"/>
      <c r="CL12" s="147"/>
      <c r="CM12" s="147"/>
      <c r="CN12" s="147"/>
      <c r="CO12" s="149"/>
      <c r="CP12" s="147"/>
      <c r="CQ12" s="149"/>
    </row>
    <row r="13" spans="1:96" s="136" customFormat="1" ht="10.9" customHeight="1" x14ac:dyDescent="0.2">
      <c r="A13" s="174" t="s">
        <v>267</v>
      </c>
      <c r="B13" s="186" t="s">
        <v>7</v>
      </c>
      <c r="C13" s="187">
        <v>0</v>
      </c>
      <c r="D13" s="187">
        <v>0</v>
      </c>
      <c r="E13" s="187">
        <v>0</v>
      </c>
      <c r="F13" s="187">
        <v>0</v>
      </c>
      <c r="G13" s="187">
        <v>0</v>
      </c>
      <c r="H13" s="187">
        <v>0</v>
      </c>
      <c r="I13" s="187">
        <v>0</v>
      </c>
      <c r="J13" s="187">
        <v>1</v>
      </c>
      <c r="K13" s="187">
        <v>0</v>
      </c>
      <c r="L13" s="188">
        <v>0</v>
      </c>
      <c r="M13" s="189">
        <v>0</v>
      </c>
      <c r="N13" s="187">
        <v>0</v>
      </c>
      <c r="O13" s="187">
        <v>0</v>
      </c>
      <c r="P13" s="187">
        <v>0</v>
      </c>
      <c r="Q13" s="187">
        <v>0</v>
      </c>
      <c r="R13" s="187">
        <v>0</v>
      </c>
      <c r="S13" s="187">
        <v>0</v>
      </c>
      <c r="T13" s="187">
        <v>0</v>
      </c>
      <c r="U13" s="187">
        <v>0</v>
      </c>
      <c r="V13" s="187">
        <v>0</v>
      </c>
      <c r="W13" s="187">
        <v>0</v>
      </c>
      <c r="X13" s="187">
        <v>0</v>
      </c>
      <c r="Y13" s="187">
        <v>0</v>
      </c>
      <c r="Z13" s="187">
        <v>0</v>
      </c>
      <c r="AA13" s="187">
        <v>0</v>
      </c>
      <c r="AB13" s="187">
        <v>0</v>
      </c>
      <c r="AC13" s="187">
        <v>0</v>
      </c>
      <c r="AD13" s="187">
        <v>0</v>
      </c>
      <c r="AE13" s="187">
        <v>0</v>
      </c>
      <c r="AF13" s="187">
        <v>0</v>
      </c>
      <c r="AG13" s="187">
        <v>0</v>
      </c>
      <c r="AH13" s="188">
        <v>0</v>
      </c>
      <c r="AI13" s="189">
        <v>0</v>
      </c>
      <c r="AJ13" s="187">
        <v>0</v>
      </c>
      <c r="AK13" s="187">
        <v>0</v>
      </c>
      <c r="AL13" s="187">
        <v>0</v>
      </c>
      <c r="AM13" s="187">
        <v>0</v>
      </c>
      <c r="AN13" s="187">
        <v>0</v>
      </c>
      <c r="AO13" s="187">
        <v>0</v>
      </c>
      <c r="AP13" s="187">
        <v>0</v>
      </c>
      <c r="AQ13" s="187">
        <v>0</v>
      </c>
      <c r="AR13" s="187">
        <v>0</v>
      </c>
      <c r="AS13" s="187">
        <v>0</v>
      </c>
      <c r="AT13" s="187">
        <v>0</v>
      </c>
      <c r="AU13" s="187">
        <v>0</v>
      </c>
      <c r="AV13" s="187">
        <v>0</v>
      </c>
      <c r="AW13" s="187">
        <v>0</v>
      </c>
      <c r="AX13" s="187">
        <v>0</v>
      </c>
      <c r="AY13" s="187">
        <v>0</v>
      </c>
      <c r="AZ13" s="187">
        <v>0</v>
      </c>
      <c r="BA13" s="187">
        <v>0</v>
      </c>
      <c r="BB13" s="187">
        <v>0</v>
      </c>
      <c r="BC13" s="187">
        <v>0</v>
      </c>
      <c r="BD13" s="188">
        <v>0</v>
      </c>
      <c r="BE13" s="189">
        <v>0</v>
      </c>
      <c r="BF13" s="187">
        <v>0</v>
      </c>
      <c r="BG13" s="187">
        <v>0</v>
      </c>
      <c r="BH13" s="187">
        <v>0</v>
      </c>
      <c r="BI13" s="187">
        <v>0</v>
      </c>
      <c r="BJ13" s="187">
        <v>0</v>
      </c>
      <c r="BK13" s="187">
        <v>0</v>
      </c>
      <c r="BL13" s="187">
        <v>0</v>
      </c>
      <c r="BM13" s="187">
        <v>0</v>
      </c>
      <c r="BN13" s="190">
        <v>1</v>
      </c>
      <c r="BO13" s="147"/>
      <c r="BP13" s="147"/>
      <c r="BQ13" s="147"/>
      <c r="BR13" s="147"/>
      <c r="BS13" s="149"/>
      <c r="BT13" s="147"/>
      <c r="BU13" s="147"/>
      <c r="BV13" s="147"/>
      <c r="BW13" s="147"/>
      <c r="BX13" s="147"/>
      <c r="BY13" s="147"/>
      <c r="BZ13" s="147"/>
      <c r="CA13" s="147"/>
      <c r="CB13" s="147"/>
      <c r="CC13" s="147"/>
      <c r="CD13" s="147"/>
      <c r="CE13" s="147"/>
      <c r="CF13" s="147"/>
      <c r="CG13" s="149"/>
      <c r="CH13" s="147"/>
      <c r="CI13" s="147"/>
      <c r="CJ13" s="147"/>
      <c r="CK13" s="147"/>
      <c r="CL13" s="147"/>
      <c r="CM13" s="147"/>
      <c r="CN13" s="147"/>
      <c r="CO13" s="149"/>
      <c r="CP13" s="147"/>
      <c r="CQ13" s="149"/>
    </row>
    <row r="14" spans="1:96" s="136" customFormat="1" ht="10.9" customHeight="1" x14ac:dyDescent="0.2">
      <c r="A14" s="174" t="s">
        <v>268</v>
      </c>
      <c r="B14" s="186" t="s">
        <v>386</v>
      </c>
      <c r="C14" s="187">
        <v>2.757304123215165E-5</v>
      </c>
      <c r="D14" s="187">
        <v>8.2082751419830565E-5</v>
      </c>
      <c r="E14" s="187">
        <v>9.7177696488472208E-4</v>
      </c>
      <c r="F14" s="187">
        <v>5.817813275380089E-5</v>
      </c>
      <c r="G14" s="187">
        <v>6.2685084966768783E-5</v>
      </c>
      <c r="H14" s="187">
        <v>5.7212296622632158E-5</v>
      </c>
      <c r="I14" s="187">
        <v>8.2676697220015015E-6</v>
      </c>
      <c r="J14" s="187">
        <v>0</v>
      </c>
      <c r="K14" s="187">
        <v>1.0654282453705382</v>
      </c>
      <c r="L14" s="188">
        <v>4.0836093095469097E-4</v>
      </c>
      <c r="M14" s="189">
        <v>2.2030267579372285E-5</v>
      </c>
      <c r="N14" s="187">
        <v>2.9266599023531653E-2</v>
      </c>
      <c r="O14" s="187">
        <v>7.1605550528687422E-3</v>
      </c>
      <c r="P14" s="187">
        <v>8.9351828977675945E-3</v>
      </c>
      <c r="Q14" s="187">
        <v>2.7785848405479265E-5</v>
      </c>
      <c r="R14" s="187">
        <v>1.438663056378377E-3</v>
      </c>
      <c r="S14" s="187">
        <v>2.756908761046267E-5</v>
      </c>
      <c r="T14" s="187">
        <v>1.2306007416493049E-5</v>
      </c>
      <c r="U14" s="187">
        <v>3.7036717189809426E-4</v>
      </c>
      <c r="V14" s="187">
        <v>5.2437446952891398E-5</v>
      </c>
      <c r="W14" s="187">
        <v>2.2916386538853983E-5</v>
      </c>
      <c r="X14" s="187">
        <v>6.1864009517008778E-6</v>
      </c>
      <c r="Y14" s="187">
        <v>1.3096452959310989E-5</v>
      </c>
      <c r="Z14" s="187">
        <v>1.3692131392984621E-3</v>
      </c>
      <c r="AA14" s="187">
        <v>2.4687001621616288E-6</v>
      </c>
      <c r="AB14" s="187">
        <v>0</v>
      </c>
      <c r="AC14" s="187">
        <v>8.5936168868622057E-2</v>
      </c>
      <c r="AD14" s="187">
        <v>1.3525570536867421E-5</v>
      </c>
      <c r="AE14" s="187">
        <v>0</v>
      </c>
      <c r="AF14" s="187">
        <v>1.2983154462470361E-6</v>
      </c>
      <c r="AG14" s="187">
        <v>3.898479646553022E-6</v>
      </c>
      <c r="AH14" s="188">
        <v>4.1634576255342092E-6</v>
      </c>
      <c r="AI14" s="189">
        <v>3.1418103161041112E-6</v>
      </c>
      <c r="AJ14" s="187">
        <v>4.2703956917086586E-6</v>
      </c>
      <c r="AK14" s="187">
        <v>3.2224987601786678E-6</v>
      </c>
      <c r="AL14" s="187">
        <v>4.3459458440607085E-4</v>
      </c>
      <c r="AM14" s="187">
        <v>4.3716623282903506E-5</v>
      </c>
      <c r="AN14" s="187">
        <v>7.1184460651726169E-6</v>
      </c>
      <c r="AO14" s="187">
        <v>6.1200590945340493E-6</v>
      </c>
      <c r="AP14" s="187">
        <v>6.0434541658745373E-6</v>
      </c>
      <c r="AQ14" s="187">
        <v>5.8420347899704855E-6</v>
      </c>
      <c r="AR14" s="187">
        <v>2.6296156537424122E-6</v>
      </c>
      <c r="AS14" s="187">
        <v>7.4086700046506762E-6</v>
      </c>
      <c r="AT14" s="187">
        <v>4.1725772903373098E-6</v>
      </c>
      <c r="AU14" s="187">
        <v>3.8082132854290815E-6</v>
      </c>
      <c r="AV14" s="187">
        <v>3.4060497111235729E-6</v>
      </c>
      <c r="AW14" s="187">
        <v>1.37645392033143E-6</v>
      </c>
      <c r="AX14" s="187">
        <v>1.3756263595303501E-4</v>
      </c>
      <c r="AY14" s="187">
        <v>9.5556920612246803E-6</v>
      </c>
      <c r="AZ14" s="187">
        <v>4.5588510916069129E-6</v>
      </c>
      <c r="BA14" s="187">
        <v>1.1822868215123042E-5</v>
      </c>
      <c r="BB14" s="187">
        <v>8.0590222267281524E-5</v>
      </c>
      <c r="BC14" s="187">
        <v>1.5560488313417269E-5</v>
      </c>
      <c r="BD14" s="188">
        <v>9.6239290314485454E-4</v>
      </c>
      <c r="BE14" s="189">
        <v>3.466964818773237E-3</v>
      </c>
      <c r="BF14" s="187">
        <v>1.51265332184003E-5</v>
      </c>
      <c r="BG14" s="187">
        <v>3.6289510771824418E-6</v>
      </c>
      <c r="BH14" s="187">
        <v>2.1000899237829173E-2</v>
      </c>
      <c r="BI14" s="187">
        <v>4.1204981314020936E-2</v>
      </c>
      <c r="BJ14" s="187">
        <v>6.8031763369580697E-6</v>
      </c>
      <c r="BK14" s="187">
        <v>7.1939275750151444E-4</v>
      </c>
      <c r="BL14" s="187">
        <v>2.4599725972252392E-5</v>
      </c>
      <c r="BM14" s="187">
        <v>3.9008251812074756E-5</v>
      </c>
      <c r="BN14" s="190">
        <v>1.2700311337893178</v>
      </c>
      <c r="BO14" s="147"/>
      <c r="BP14" s="147"/>
      <c r="BQ14" s="147"/>
      <c r="BR14" s="147"/>
      <c r="BS14" s="149"/>
      <c r="BT14" s="147"/>
      <c r="BU14" s="147"/>
      <c r="BV14" s="147"/>
      <c r="BW14" s="147"/>
      <c r="BX14" s="147"/>
      <c r="BY14" s="147"/>
      <c r="BZ14" s="147"/>
      <c r="CA14" s="147"/>
      <c r="CB14" s="147"/>
      <c r="CC14" s="147"/>
      <c r="CD14" s="147"/>
      <c r="CE14" s="147"/>
      <c r="CF14" s="147"/>
      <c r="CG14" s="149"/>
      <c r="CH14" s="147"/>
      <c r="CI14" s="147"/>
      <c r="CJ14" s="147"/>
      <c r="CK14" s="147"/>
      <c r="CL14" s="147"/>
      <c r="CM14" s="147"/>
      <c r="CN14" s="147"/>
      <c r="CO14" s="149"/>
      <c r="CP14" s="147"/>
      <c r="CQ14" s="149"/>
    </row>
    <row r="15" spans="1:96" s="136" customFormat="1" ht="10.9" customHeight="1" x14ac:dyDescent="0.2">
      <c r="A15" s="197" t="s">
        <v>269</v>
      </c>
      <c r="B15" s="198" t="s">
        <v>8</v>
      </c>
      <c r="C15" s="199">
        <v>1.7686945169535669E-6</v>
      </c>
      <c r="D15" s="199">
        <v>6.4578510124303556E-6</v>
      </c>
      <c r="E15" s="199">
        <v>4.5397661642365461E-5</v>
      </c>
      <c r="F15" s="199">
        <v>4.1545133462221756E-6</v>
      </c>
      <c r="G15" s="199">
        <v>3.9085698851373338E-6</v>
      </c>
      <c r="H15" s="199">
        <v>3.4503500299817207E-3</v>
      </c>
      <c r="I15" s="199">
        <v>2.2900717658343485E-7</v>
      </c>
      <c r="J15" s="199">
        <v>0</v>
      </c>
      <c r="K15" s="199">
        <v>6.1259581837028228E-5</v>
      </c>
      <c r="L15" s="200">
        <v>1.0095138011169089</v>
      </c>
      <c r="M15" s="201">
        <v>1.2606536689335727E-6</v>
      </c>
      <c r="N15" s="199">
        <v>1.8577687931841955E-3</v>
      </c>
      <c r="O15" s="199">
        <v>3.8170221299541357E-5</v>
      </c>
      <c r="P15" s="199">
        <v>9.842223005832615E-4</v>
      </c>
      <c r="Q15" s="199">
        <v>7.5353511030180573E-7</v>
      </c>
      <c r="R15" s="199">
        <v>2.9671047090639802E-7</v>
      </c>
      <c r="S15" s="199">
        <v>1.3464333314283869E-6</v>
      </c>
      <c r="T15" s="199">
        <v>3.4555221261430789E-7</v>
      </c>
      <c r="U15" s="199">
        <v>2.337120768415634E-6</v>
      </c>
      <c r="V15" s="199">
        <v>5.041347400134207E-7</v>
      </c>
      <c r="W15" s="199">
        <v>2.6919811150566128E-7</v>
      </c>
      <c r="X15" s="199">
        <v>3.102722272794248E-7</v>
      </c>
      <c r="Y15" s="199">
        <v>7.2399912629145872E-7</v>
      </c>
      <c r="Z15" s="199">
        <v>8.3303718946890687E-6</v>
      </c>
      <c r="AA15" s="199">
        <v>9.7554332440153856E-8</v>
      </c>
      <c r="AB15" s="199">
        <v>0</v>
      </c>
      <c r="AC15" s="199">
        <v>6.5280985498262907E-6</v>
      </c>
      <c r="AD15" s="199">
        <v>6.4948556620305692E-7</v>
      </c>
      <c r="AE15" s="199">
        <v>0</v>
      </c>
      <c r="AF15" s="199">
        <v>5.7401519336001952E-8</v>
      </c>
      <c r="AG15" s="199">
        <v>1.6837013990903202E-7</v>
      </c>
      <c r="AH15" s="200">
        <v>1.5234382895060336E-7</v>
      </c>
      <c r="AI15" s="201">
        <v>1.4386343321721361E-7</v>
      </c>
      <c r="AJ15" s="199">
        <v>1.9815221038201298E-7</v>
      </c>
      <c r="AK15" s="199">
        <v>1.3179140358521178E-7</v>
      </c>
      <c r="AL15" s="199">
        <v>2.451273366104405E-7</v>
      </c>
      <c r="AM15" s="199">
        <v>1.7612517524284247E-6</v>
      </c>
      <c r="AN15" s="199">
        <v>2.776441987352468E-7</v>
      </c>
      <c r="AO15" s="199">
        <v>2.2110794778511938E-7</v>
      </c>
      <c r="AP15" s="199">
        <v>2.7333455846199659E-7</v>
      </c>
      <c r="AQ15" s="199">
        <v>2.5403985748726759E-7</v>
      </c>
      <c r="AR15" s="199">
        <v>1.2399267109415498E-7</v>
      </c>
      <c r="AS15" s="199">
        <v>2.5219518895645447E-7</v>
      </c>
      <c r="AT15" s="199">
        <v>1.6429478713644973E-7</v>
      </c>
      <c r="AU15" s="199">
        <v>1.8350823939970825E-7</v>
      </c>
      <c r="AV15" s="199">
        <v>1.4399977366925438E-7</v>
      </c>
      <c r="AW15" s="199">
        <v>8.781363636783422E-8</v>
      </c>
      <c r="AX15" s="199">
        <v>5.5327462552462682E-6</v>
      </c>
      <c r="AY15" s="199">
        <v>3.8707708323986306E-7</v>
      </c>
      <c r="AZ15" s="199">
        <v>2.5174367636113551E-7</v>
      </c>
      <c r="BA15" s="199">
        <v>4.1806294725372022E-7</v>
      </c>
      <c r="BB15" s="199">
        <v>1.0009274083364483E-5</v>
      </c>
      <c r="BC15" s="199">
        <v>1.6558837796646691E-6</v>
      </c>
      <c r="BD15" s="200">
        <v>1.0514796044094527E-4</v>
      </c>
      <c r="BE15" s="201">
        <v>5.2029076989738214E-4</v>
      </c>
      <c r="BF15" s="199">
        <v>8.0199678273508238E-7</v>
      </c>
      <c r="BG15" s="199">
        <v>1.6627810697428574E-7</v>
      </c>
      <c r="BH15" s="199">
        <v>2.0291050866951821E-3</v>
      </c>
      <c r="BI15" s="199">
        <v>2.7520262180963087E-3</v>
      </c>
      <c r="BJ15" s="199">
        <v>5.3047846330071698E-7</v>
      </c>
      <c r="BK15" s="199">
        <v>6.5283926820031195E-5</v>
      </c>
      <c r="BL15" s="199">
        <v>3.4172963740439411E-7</v>
      </c>
      <c r="BM15" s="199">
        <v>2.9111451675757385E-6</v>
      </c>
      <c r="BN15" s="202">
        <v>1.0214909420719018</v>
      </c>
      <c r="BO15" s="147"/>
      <c r="BP15" s="147"/>
      <c r="BQ15" s="147"/>
      <c r="BR15" s="147"/>
      <c r="BS15" s="149"/>
      <c r="BT15" s="147"/>
      <c r="BU15" s="147"/>
      <c r="BV15" s="147"/>
      <c r="BW15" s="147"/>
      <c r="BX15" s="147"/>
      <c r="BY15" s="147"/>
      <c r="BZ15" s="147"/>
      <c r="CA15" s="147"/>
      <c r="CB15" s="147"/>
      <c r="CC15" s="147"/>
      <c r="CD15" s="147"/>
      <c r="CE15" s="147"/>
      <c r="CF15" s="147"/>
      <c r="CG15" s="149"/>
      <c r="CH15" s="147"/>
      <c r="CI15" s="147"/>
      <c r="CJ15" s="147"/>
      <c r="CK15" s="147"/>
      <c r="CL15" s="147"/>
      <c r="CM15" s="147"/>
      <c r="CN15" s="147"/>
      <c r="CO15" s="149"/>
      <c r="CP15" s="147"/>
      <c r="CQ15" s="149"/>
    </row>
    <row r="16" spans="1:96" s="136" customFormat="1" ht="10.9" customHeight="1" x14ac:dyDescent="0.2">
      <c r="A16" s="174" t="s">
        <v>270</v>
      </c>
      <c r="B16" s="186" t="s">
        <v>9</v>
      </c>
      <c r="C16" s="187">
        <v>6.3706138652296258E-5</v>
      </c>
      <c r="D16" s="187">
        <v>2.3411031271613805E-4</v>
      </c>
      <c r="E16" s="187">
        <v>2.2119613018575122E-3</v>
      </c>
      <c r="F16" s="187">
        <v>1.4803763219416557E-4</v>
      </c>
      <c r="G16" s="187">
        <v>2.8606532891814079E-3</v>
      </c>
      <c r="H16" s="187">
        <v>7.7101440240589595E-5</v>
      </c>
      <c r="I16" s="187">
        <v>7.594392646515535E-6</v>
      </c>
      <c r="J16" s="187">
        <v>0</v>
      </c>
      <c r="K16" s="187">
        <v>1.6605819427763433E-3</v>
      </c>
      <c r="L16" s="188">
        <v>4.2707905778713312E-4</v>
      </c>
      <c r="M16" s="189">
        <v>1.0032473990577655</v>
      </c>
      <c r="N16" s="187">
        <v>4.7022357461942769E-2</v>
      </c>
      <c r="O16" s="187">
        <v>3.0893862481132985E-3</v>
      </c>
      <c r="P16" s="187">
        <v>3.170579925307402E-2</v>
      </c>
      <c r="Q16" s="187">
        <v>2.9876623914040247E-5</v>
      </c>
      <c r="R16" s="187">
        <v>1.0045388898098105E-5</v>
      </c>
      <c r="S16" s="187">
        <v>2.3194283493248621E-3</v>
      </c>
      <c r="T16" s="187">
        <v>2.4410035849909277E-4</v>
      </c>
      <c r="U16" s="187">
        <v>2.284144135402892E-4</v>
      </c>
      <c r="V16" s="187">
        <v>3.5505448489182593E-5</v>
      </c>
      <c r="W16" s="187">
        <v>1.3663966580360875E-5</v>
      </c>
      <c r="X16" s="187">
        <v>9.4746937539699321E-6</v>
      </c>
      <c r="Y16" s="187">
        <v>1.8862306096296073E-5</v>
      </c>
      <c r="Z16" s="187">
        <v>2.1135247054870757E-4</v>
      </c>
      <c r="AA16" s="187">
        <v>1.7149276965457357E-6</v>
      </c>
      <c r="AB16" s="187">
        <v>0</v>
      </c>
      <c r="AC16" s="187">
        <v>2.2556530391329584E-4</v>
      </c>
      <c r="AD16" s="187">
        <v>1.7874267398326248E-5</v>
      </c>
      <c r="AE16" s="187">
        <v>0</v>
      </c>
      <c r="AF16" s="187">
        <v>1.6832705180475495E-6</v>
      </c>
      <c r="AG16" s="187">
        <v>3.3283917513688672E-6</v>
      </c>
      <c r="AH16" s="188">
        <v>5.4235994614579438E-6</v>
      </c>
      <c r="AI16" s="189">
        <v>3.8207557737147369E-6</v>
      </c>
      <c r="AJ16" s="187">
        <v>3.7450325040806353E-6</v>
      </c>
      <c r="AK16" s="187">
        <v>3.3950099913799413E-6</v>
      </c>
      <c r="AL16" s="187">
        <v>2.3762280516101877E-5</v>
      </c>
      <c r="AM16" s="187">
        <v>3.1909682950562276E-5</v>
      </c>
      <c r="AN16" s="187">
        <v>1.0075708497303699E-4</v>
      </c>
      <c r="AO16" s="187">
        <v>3.4156204672217552E-5</v>
      </c>
      <c r="AP16" s="187">
        <v>9.1611976901433226E-6</v>
      </c>
      <c r="AQ16" s="187">
        <v>1.0722053144767683E-5</v>
      </c>
      <c r="AR16" s="187">
        <v>6.5485429206766174E-6</v>
      </c>
      <c r="AS16" s="187">
        <v>8.1899846898743262E-6</v>
      </c>
      <c r="AT16" s="187">
        <v>7.9019796495484886E-6</v>
      </c>
      <c r="AU16" s="187">
        <v>4.4991356194267254E-6</v>
      </c>
      <c r="AV16" s="187">
        <v>5.1246316611397515E-6</v>
      </c>
      <c r="AW16" s="187">
        <v>2.5868711199779568E-6</v>
      </c>
      <c r="AX16" s="187">
        <v>9.6210010677683281E-5</v>
      </c>
      <c r="AY16" s="187">
        <v>6.4858159947106285E-6</v>
      </c>
      <c r="AZ16" s="187">
        <v>4.0260830263569942E-6</v>
      </c>
      <c r="BA16" s="187">
        <v>9.4632520084575529E-6</v>
      </c>
      <c r="BB16" s="187">
        <v>6.0355050478230896E-5</v>
      </c>
      <c r="BC16" s="187">
        <v>9.5191281658280446E-6</v>
      </c>
      <c r="BD16" s="188">
        <v>6.1633560570576687E-4</v>
      </c>
      <c r="BE16" s="189">
        <v>2.3915387597130341E-3</v>
      </c>
      <c r="BF16" s="187">
        <v>4.8513132597136034E-4</v>
      </c>
      <c r="BG16" s="187">
        <v>4.5124604517117544E-6</v>
      </c>
      <c r="BH16" s="187">
        <v>1.2793611825959176E-2</v>
      </c>
      <c r="BI16" s="187">
        <v>1.2766235893373359E-2</v>
      </c>
      <c r="BJ16" s="187">
        <v>2.1319161892533142E-5</v>
      </c>
      <c r="BK16" s="187">
        <v>3.4012371513410456E-4</v>
      </c>
      <c r="BL16" s="187">
        <v>1.499922524120495E-5</v>
      </c>
      <c r="BM16" s="187">
        <v>2.2777609032070285E-5</v>
      </c>
      <c r="BN16" s="190">
        <v>1.1260310066800348</v>
      </c>
      <c r="BO16" s="147"/>
      <c r="BP16" s="147"/>
      <c r="BQ16" s="147"/>
      <c r="BR16" s="147"/>
      <c r="BS16" s="149"/>
      <c r="BT16" s="147"/>
      <c r="BU16" s="147"/>
      <c r="BV16" s="147"/>
      <c r="BW16" s="147"/>
      <c r="BX16" s="147"/>
      <c r="BY16" s="147"/>
      <c r="BZ16" s="147"/>
      <c r="CA16" s="147"/>
      <c r="CB16" s="147"/>
      <c r="CC16" s="147"/>
      <c r="CD16" s="147"/>
      <c r="CE16" s="147"/>
      <c r="CF16" s="147"/>
      <c r="CG16" s="149"/>
      <c r="CH16" s="147"/>
      <c r="CI16" s="147"/>
      <c r="CJ16" s="147"/>
      <c r="CK16" s="147"/>
      <c r="CL16" s="147"/>
      <c r="CM16" s="147"/>
      <c r="CN16" s="147"/>
      <c r="CO16" s="149"/>
      <c r="CP16" s="147"/>
      <c r="CQ16" s="149"/>
    </row>
    <row r="17" spans="1:95" s="136" customFormat="1" ht="10.9" customHeight="1" x14ac:dyDescent="0.2">
      <c r="A17" s="174" t="s">
        <v>271</v>
      </c>
      <c r="B17" s="186" t="s">
        <v>10</v>
      </c>
      <c r="C17" s="187">
        <v>2.2991519199074958E-4</v>
      </c>
      <c r="D17" s="187">
        <v>8.1022792256479589E-4</v>
      </c>
      <c r="E17" s="187">
        <v>1.1587979788618122E-2</v>
      </c>
      <c r="F17" s="187">
        <v>5.5187832135621996E-4</v>
      </c>
      <c r="G17" s="187">
        <v>2.1694718073298415E-3</v>
      </c>
      <c r="H17" s="187">
        <v>6.3114061341263013E-4</v>
      </c>
      <c r="I17" s="187">
        <v>1.2701187978677226E-5</v>
      </c>
      <c r="J17" s="187">
        <v>0</v>
      </c>
      <c r="K17" s="187">
        <v>1.9362924877100979E-2</v>
      </c>
      <c r="L17" s="188">
        <v>7.1933173620741557E-3</v>
      </c>
      <c r="M17" s="189">
        <v>2.6523891329157946E-4</v>
      </c>
      <c r="N17" s="187">
        <v>1.0740643930736347</v>
      </c>
      <c r="O17" s="187">
        <v>2.189087859589648E-2</v>
      </c>
      <c r="P17" s="187">
        <v>7.928248243291576E-2</v>
      </c>
      <c r="Q17" s="187">
        <v>1.8328667512752377E-4</v>
      </c>
      <c r="R17" s="187">
        <v>6.0271921451893398E-5</v>
      </c>
      <c r="S17" s="187">
        <v>6.1141737926144327E-4</v>
      </c>
      <c r="T17" s="187">
        <v>8.7637818870782842E-5</v>
      </c>
      <c r="U17" s="187">
        <v>1.2251935023521281E-3</v>
      </c>
      <c r="V17" s="187">
        <v>1.6446929976152806E-4</v>
      </c>
      <c r="W17" s="187">
        <v>6.908109533852196E-5</v>
      </c>
      <c r="X17" s="187">
        <v>4.3988638448446305E-5</v>
      </c>
      <c r="Y17" s="187">
        <v>3.1686376468562522E-4</v>
      </c>
      <c r="Z17" s="187">
        <v>4.6240550133492143E-3</v>
      </c>
      <c r="AA17" s="187">
        <v>2.8317071746419768E-6</v>
      </c>
      <c r="AB17" s="187">
        <v>0</v>
      </c>
      <c r="AC17" s="187">
        <v>1.9445460165888266E-3</v>
      </c>
      <c r="AD17" s="187">
        <v>2.0676772038217926E-4</v>
      </c>
      <c r="AE17" s="187">
        <v>0</v>
      </c>
      <c r="AF17" s="187">
        <v>2.5696862965319994E-6</v>
      </c>
      <c r="AG17" s="187">
        <v>6.4759132143920839E-6</v>
      </c>
      <c r="AH17" s="188">
        <v>8.0192338914748548E-6</v>
      </c>
      <c r="AI17" s="189">
        <v>6.3178275189951714E-6</v>
      </c>
      <c r="AJ17" s="187">
        <v>1.0754016435125903E-5</v>
      </c>
      <c r="AK17" s="187">
        <v>7.1718854029875372E-6</v>
      </c>
      <c r="AL17" s="187">
        <v>4.274529036853746E-5</v>
      </c>
      <c r="AM17" s="187">
        <v>4.3911373741187026E-5</v>
      </c>
      <c r="AN17" s="187">
        <v>3.9702090551628309E-5</v>
      </c>
      <c r="AO17" s="187">
        <v>2.3977570227138638E-5</v>
      </c>
      <c r="AP17" s="187">
        <v>1.7318469974664541E-5</v>
      </c>
      <c r="AQ17" s="187">
        <v>1.3065469684889981E-5</v>
      </c>
      <c r="AR17" s="187">
        <v>5.0738705159902109E-6</v>
      </c>
      <c r="AS17" s="187">
        <v>9.7249493507977665E-6</v>
      </c>
      <c r="AT17" s="187">
        <v>1.0313996155220896E-5</v>
      </c>
      <c r="AU17" s="187">
        <v>5.5721639857963506E-6</v>
      </c>
      <c r="AV17" s="187">
        <v>5.7204185394750287E-6</v>
      </c>
      <c r="AW17" s="187">
        <v>2.4780615640469129E-6</v>
      </c>
      <c r="AX17" s="187">
        <v>1.3425613922492418E-4</v>
      </c>
      <c r="AY17" s="187">
        <v>9.548174840800528E-6</v>
      </c>
      <c r="AZ17" s="187">
        <v>5.332380222270929E-6</v>
      </c>
      <c r="BA17" s="187">
        <v>2.6643534363966161E-5</v>
      </c>
      <c r="BB17" s="187">
        <v>9.2883520321774597E-5</v>
      </c>
      <c r="BC17" s="187">
        <v>2.5284614366402926E-5</v>
      </c>
      <c r="BD17" s="188">
        <v>1.2061555100320992E-3</v>
      </c>
      <c r="BE17" s="189">
        <v>4.1862110677861782E-3</v>
      </c>
      <c r="BF17" s="187">
        <v>2.9217362252437272E-4</v>
      </c>
      <c r="BG17" s="187">
        <v>6.8436579711149571E-6</v>
      </c>
      <c r="BH17" s="187">
        <v>1.6914468732864806E-2</v>
      </c>
      <c r="BI17" s="187">
        <v>3.6399617343028254E-2</v>
      </c>
      <c r="BJ17" s="187">
        <v>2.4581790318028788E-5</v>
      </c>
      <c r="BK17" s="187">
        <v>5.8986521613422973E-4</v>
      </c>
      <c r="BL17" s="187">
        <v>6.7722798343393035E-5</v>
      </c>
      <c r="BM17" s="187">
        <v>4.8602171759873637E-5</v>
      </c>
      <c r="BN17" s="190">
        <v>1.2878840632024782</v>
      </c>
      <c r="BO17" s="147"/>
      <c r="BP17" s="147"/>
      <c r="BQ17" s="147"/>
      <c r="BR17" s="147"/>
      <c r="BS17" s="149"/>
      <c r="BT17" s="147"/>
      <c r="BU17" s="147"/>
      <c r="BV17" s="147"/>
      <c r="BW17" s="147"/>
      <c r="BX17" s="147"/>
      <c r="BY17" s="147"/>
      <c r="BZ17" s="147"/>
      <c r="CA17" s="147"/>
      <c r="CB17" s="147"/>
      <c r="CC17" s="147"/>
      <c r="CD17" s="147"/>
      <c r="CE17" s="147"/>
      <c r="CF17" s="147"/>
      <c r="CG17" s="149"/>
      <c r="CH17" s="147"/>
      <c r="CI17" s="147"/>
      <c r="CJ17" s="147"/>
      <c r="CK17" s="147"/>
      <c r="CL17" s="147"/>
      <c r="CM17" s="147"/>
      <c r="CN17" s="147"/>
      <c r="CO17" s="149"/>
      <c r="CP17" s="147"/>
      <c r="CQ17" s="149"/>
    </row>
    <row r="18" spans="1:95" s="136" customFormat="1" ht="10.9" customHeight="1" x14ac:dyDescent="0.2">
      <c r="A18" s="174" t="s">
        <v>272</v>
      </c>
      <c r="B18" s="186" t="s">
        <v>11</v>
      </c>
      <c r="C18" s="187">
        <v>8.8607409082440449E-6</v>
      </c>
      <c r="D18" s="187">
        <v>1.1518194163075299E-5</v>
      </c>
      <c r="E18" s="187">
        <v>8.9368741386829724E-5</v>
      </c>
      <c r="F18" s="187">
        <v>9.8588130908610532E-6</v>
      </c>
      <c r="G18" s="187">
        <v>8.9372336139045622E-6</v>
      </c>
      <c r="H18" s="187">
        <v>4.2667835412455828E-3</v>
      </c>
      <c r="I18" s="187">
        <v>1.04093240532595E-5</v>
      </c>
      <c r="J18" s="187">
        <v>0</v>
      </c>
      <c r="K18" s="187">
        <v>8.5436739076866892E-4</v>
      </c>
      <c r="L18" s="188">
        <v>6.3197789812989092E-4</v>
      </c>
      <c r="M18" s="189">
        <v>1.595693975498133E-5</v>
      </c>
      <c r="N18" s="187">
        <v>4.9164271155313004E-4</v>
      </c>
      <c r="O18" s="187">
        <v>1.0115321531629395</v>
      </c>
      <c r="P18" s="187">
        <v>6.050526748857959E-5</v>
      </c>
      <c r="Q18" s="187">
        <v>7.8225561727352273E-6</v>
      </c>
      <c r="R18" s="187">
        <v>8.3045960309330935E-6</v>
      </c>
      <c r="S18" s="187">
        <v>1.583353535703162E-5</v>
      </c>
      <c r="T18" s="187">
        <v>1.1079478204880688E-5</v>
      </c>
      <c r="U18" s="187">
        <v>1.1587239862635619E-5</v>
      </c>
      <c r="V18" s="187">
        <v>1.2264860612608665E-5</v>
      </c>
      <c r="W18" s="187">
        <v>7.6305221544320458E-6</v>
      </c>
      <c r="X18" s="187">
        <v>6.2076801845913679E-6</v>
      </c>
      <c r="Y18" s="187">
        <v>7.383916703359296E-6</v>
      </c>
      <c r="Z18" s="187">
        <v>1.0681571578849336E-5</v>
      </c>
      <c r="AA18" s="187">
        <v>4.4577835813477489E-6</v>
      </c>
      <c r="AB18" s="187">
        <v>0</v>
      </c>
      <c r="AC18" s="187">
        <v>8.0573113358328776E-5</v>
      </c>
      <c r="AD18" s="187">
        <v>1.3998631593227937E-5</v>
      </c>
      <c r="AE18" s="187">
        <v>0</v>
      </c>
      <c r="AF18" s="187">
        <v>2.4953930640624476E-6</v>
      </c>
      <c r="AG18" s="187">
        <v>8.3697875331386325E-6</v>
      </c>
      <c r="AH18" s="188">
        <v>7.2576530892482048E-6</v>
      </c>
      <c r="AI18" s="189">
        <v>5.5890945584568095E-6</v>
      </c>
      <c r="AJ18" s="187">
        <v>5.5079681721784019E-6</v>
      </c>
      <c r="AK18" s="187">
        <v>4.1731118111733805E-6</v>
      </c>
      <c r="AL18" s="187">
        <v>7.4516782272344283E-6</v>
      </c>
      <c r="AM18" s="187">
        <v>8.1075293310009153E-5</v>
      </c>
      <c r="AN18" s="187">
        <v>1.2462386096402132E-5</v>
      </c>
      <c r="AO18" s="187">
        <v>1.0366253442579042E-5</v>
      </c>
      <c r="AP18" s="187">
        <v>1.1337435164439617E-5</v>
      </c>
      <c r="AQ18" s="187">
        <v>1.1824162907316127E-5</v>
      </c>
      <c r="AR18" s="187">
        <v>5.0350180012415489E-6</v>
      </c>
      <c r="AS18" s="187">
        <v>1.0643321257129327E-5</v>
      </c>
      <c r="AT18" s="187">
        <v>6.9332442667388594E-6</v>
      </c>
      <c r="AU18" s="187">
        <v>4.0419830285713243E-5</v>
      </c>
      <c r="AV18" s="187">
        <v>5.7690680438791624E-6</v>
      </c>
      <c r="AW18" s="187">
        <v>1.6867447668665544E-6</v>
      </c>
      <c r="AX18" s="187">
        <v>2.5551021449054292E-4</v>
      </c>
      <c r="AY18" s="187">
        <v>1.6401657779496989E-5</v>
      </c>
      <c r="AZ18" s="187">
        <v>4.6290585531195657E-6</v>
      </c>
      <c r="BA18" s="187">
        <v>8.1575933857015776E-6</v>
      </c>
      <c r="BB18" s="187">
        <v>1.3361434938482897E-5</v>
      </c>
      <c r="BC18" s="187">
        <v>6.7803950937972361E-6</v>
      </c>
      <c r="BD18" s="188">
        <v>2.9141198298421528E-4</v>
      </c>
      <c r="BE18" s="189">
        <v>1.0139101264708119E-3</v>
      </c>
      <c r="BF18" s="187">
        <v>8.1926932041855568E-6</v>
      </c>
      <c r="BG18" s="187">
        <v>7.2027943870700581E-6</v>
      </c>
      <c r="BH18" s="187">
        <v>1.2021419263963481E-2</v>
      </c>
      <c r="BI18" s="187">
        <v>2.753080934393631E-2</v>
      </c>
      <c r="BJ18" s="187">
        <v>5.6122993499045792E-6</v>
      </c>
      <c r="BK18" s="187">
        <v>2.6091667001567969E-4</v>
      </c>
      <c r="BL18" s="187">
        <v>1.5276181257240287E-5</v>
      </c>
      <c r="BM18" s="187">
        <v>3.7489589509672464E-4</v>
      </c>
      <c r="BN18" s="190">
        <v>1.0602630504933963</v>
      </c>
      <c r="BO18" s="147"/>
      <c r="BP18" s="147"/>
      <c r="BQ18" s="147"/>
      <c r="BR18" s="147"/>
      <c r="BS18" s="149"/>
      <c r="BT18" s="147"/>
      <c r="BU18" s="147"/>
      <c r="BV18" s="147"/>
      <c r="BW18" s="147"/>
      <c r="BX18" s="147"/>
      <c r="BY18" s="147"/>
      <c r="BZ18" s="147"/>
      <c r="CA18" s="147"/>
      <c r="CB18" s="147"/>
      <c r="CC18" s="147"/>
      <c r="CD18" s="147"/>
      <c r="CE18" s="147"/>
      <c r="CF18" s="147"/>
      <c r="CG18" s="149"/>
      <c r="CH18" s="147"/>
      <c r="CI18" s="147"/>
      <c r="CJ18" s="147"/>
      <c r="CK18" s="147"/>
      <c r="CL18" s="147"/>
      <c r="CM18" s="147"/>
      <c r="CN18" s="147"/>
      <c r="CO18" s="149"/>
      <c r="CP18" s="147"/>
      <c r="CQ18" s="149"/>
    </row>
    <row r="19" spans="1:95" s="136" customFormat="1" ht="10.9" customHeight="1" x14ac:dyDescent="0.2">
      <c r="A19" s="174" t="s">
        <v>273</v>
      </c>
      <c r="B19" s="203" t="s">
        <v>387</v>
      </c>
      <c r="C19" s="187">
        <v>1.4656893703625469E-3</v>
      </c>
      <c r="D19" s="187">
        <v>5.8190370465638604E-3</v>
      </c>
      <c r="E19" s="187">
        <v>2.9755363643113569E-2</v>
      </c>
      <c r="F19" s="187">
        <v>3.3777678678134876E-3</v>
      </c>
      <c r="G19" s="187">
        <v>5.2940251961321761E-6</v>
      </c>
      <c r="H19" s="187">
        <v>1.0641559598242273E-3</v>
      </c>
      <c r="I19" s="187">
        <v>7.8470775405192317E-7</v>
      </c>
      <c r="J19" s="187">
        <v>0</v>
      </c>
      <c r="K19" s="187">
        <v>1.4100207085445789E-2</v>
      </c>
      <c r="L19" s="188">
        <v>1.3398275929882831E-4</v>
      </c>
      <c r="M19" s="189">
        <v>5.9526647877213945E-4</v>
      </c>
      <c r="N19" s="187">
        <v>8.086304190892638E-4</v>
      </c>
      <c r="O19" s="187">
        <v>1.2176049090209747E-4</v>
      </c>
      <c r="P19" s="187">
        <v>1.0019189103956909</v>
      </c>
      <c r="Q19" s="187">
        <v>3.5784356869670696E-4</v>
      </c>
      <c r="R19" s="187">
        <v>7.0347826511033329E-5</v>
      </c>
      <c r="S19" s="187">
        <v>3.2016919000381072E-6</v>
      </c>
      <c r="T19" s="187">
        <v>2.496585003574292E-6</v>
      </c>
      <c r="U19" s="187">
        <v>8.5494124025816098E-6</v>
      </c>
      <c r="V19" s="187">
        <v>2.8026822667003219E-6</v>
      </c>
      <c r="W19" s="187">
        <v>2.5971074442996303E-6</v>
      </c>
      <c r="X19" s="187">
        <v>9.2233430571309844E-5</v>
      </c>
      <c r="Y19" s="187">
        <v>4.5644292634827688E-6</v>
      </c>
      <c r="Z19" s="187">
        <v>4.4758181058769629E-5</v>
      </c>
      <c r="AA19" s="187">
        <v>3.7583470280659576E-7</v>
      </c>
      <c r="AB19" s="187">
        <v>0</v>
      </c>
      <c r="AC19" s="187">
        <v>2.0691619606303243E-3</v>
      </c>
      <c r="AD19" s="187">
        <v>3.1463272222748632E-6</v>
      </c>
      <c r="AE19" s="187">
        <v>0</v>
      </c>
      <c r="AF19" s="187">
        <v>1.21084689670654E-6</v>
      </c>
      <c r="AG19" s="187">
        <v>1.831967874531955E-6</v>
      </c>
      <c r="AH19" s="188">
        <v>1.7123101979990831E-6</v>
      </c>
      <c r="AI19" s="189">
        <v>4.4236582894912701E-6</v>
      </c>
      <c r="AJ19" s="187">
        <v>8.6183380920755416E-6</v>
      </c>
      <c r="AK19" s="187">
        <v>5.9022905828759288E-6</v>
      </c>
      <c r="AL19" s="187">
        <v>1.4021001166230649E-5</v>
      </c>
      <c r="AM19" s="187">
        <v>1.9050676045716041E-6</v>
      </c>
      <c r="AN19" s="187">
        <v>3.1457600135020764E-6</v>
      </c>
      <c r="AO19" s="187">
        <v>8.6374217487034496E-7</v>
      </c>
      <c r="AP19" s="187">
        <v>2.8939661161361227E-5</v>
      </c>
      <c r="AQ19" s="187">
        <v>4.2217517024338294E-6</v>
      </c>
      <c r="AR19" s="187">
        <v>1.2566140724819782E-6</v>
      </c>
      <c r="AS19" s="187">
        <v>2.1119696322046667E-6</v>
      </c>
      <c r="AT19" s="187">
        <v>4.0709997437688313E-7</v>
      </c>
      <c r="AU19" s="187">
        <v>5.520798396244299E-6</v>
      </c>
      <c r="AV19" s="187">
        <v>3.446949151199857E-7</v>
      </c>
      <c r="AW19" s="187">
        <v>1.2024201160797464E-7</v>
      </c>
      <c r="AX19" s="187">
        <v>3.4242364843770262E-6</v>
      </c>
      <c r="AY19" s="187">
        <v>3.5122947175208049E-7</v>
      </c>
      <c r="AZ19" s="187">
        <v>3.3971339418474105E-6</v>
      </c>
      <c r="BA19" s="187">
        <v>4.0844017517710028E-6</v>
      </c>
      <c r="BB19" s="187">
        <v>1.6117925301291687E-6</v>
      </c>
      <c r="BC19" s="187">
        <v>1.5614554847170675E-4</v>
      </c>
      <c r="BD19" s="188">
        <v>2.553992895044437E-5</v>
      </c>
      <c r="BE19" s="189">
        <v>8.4552411732741474E-5</v>
      </c>
      <c r="BF19" s="187">
        <v>4.1236857762313832E-6</v>
      </c>
      <c r="BG19" s="187">
        <v>7.6400869152202523E-7</v>
      </c>
      <c r="BH19" s="187">
        <v>4.5200180065884494E-4</v>
      </c>
      <c r="BI19" s="187">
        <v>7.5120998395829003E-4</v>
      </c>
      <c r="BJ19" s="187">
        <v>1.2558786145128121E-4</v>
      </c>
      <c r="BK19" s="187">
        <v>2.1550699872478506E-5</v>
      </c>
      <c r="BL19" s="187">
        <v>1.7371048775434128E-6</v>
      </c>
      <c r="BM19" s="187">
        <v>4.3412314968056375E-6</v>
      </c>
      <c r="BN19" s="190">
        <v>1.0635559101623775</v>
      </c>
      <c r="BO19" s="147"/>
      <c r="BP19" s="147"/>
      <c r="BQ19" s="147"/>
      <c r="BR19" s="147"/>
      <c r="BS19" s="149"/>
      <c r="BT19" s="147"/>
      <c r="BU19" s="147"/>
      <c r="BV19" s="147"/>
      <c r="BW19" s="147"/>
      <c r="BX19" s="147"/>
      <c r="BY19" s="147"/>
      <c r="BZ19" s="147"/>
      <c r="CA19" s="147"/>
      <c r="CB19" s="147"/>
      <c r="CC19" s="147"/>
      <c r="CD19" s="147"/>
      <c r="CE19" s="147"/>
      <c r="CF19" s="147"/>
      <c r="CG19" s="149"/>
      <c r="CH19" s="147"/>
      <c r="CI19" s="147"/>
      <c r="CJ19" s="147"/>
      <c r="CK19" s="147"/>
      <c r="CL19" s="147"/>
      <c r="CM19" s="147"/>
      <c r="CN19" s="147"/>
      <c r="CO19" s="149"/>
      <c r="CP19" s="147"/>
      <c r="CQ19" s="149"/>
    </row>
    <row r="20" spans="1:95" s="136" customFormat="1" ht="10.9" customHeight="1" x14ac:dyDescent="0.2">
      <c r="A20" s="174" t="s">
        <v>274</v>
      </c>
      <c r="B20" s="186" t="s">
        <v>12</v>
      </c>
      <c r="C20" s="187">
        <v>1.0310091965305293E-5</v>
      </c>
      <c r="D20" s="187">
        <v>8.519521684718271E-6</v>
      </c>
      <c r="E20" s="187">
        <v>8.455124604141322E-6</v>
      </c>
      <c r="F20" s="187">
        <v>1.4449448916416955E-5</v>
      </c>
      <c r="G20" s="187">
        <v>1.2811087561312098E-4</v>
      </c>
      <c r="H20" s="187">
        <v>1.0883145766389314E-3</v>
      </c>
      <c r="I20" s="187">
        <v>1.2109733912910493E-5</v>
      </c>
      <c r="J20" s="187">
        <v>0</v>
      </c>
      <c r="K20" s="187">
        <v>8.7761424181818657E-6</v>
      </c>
      <c r="L20" s="188">
        <v>1.2796346654890428E-4</v>
      </c>
      <c r="M20" s="189">
        <v>7.273679327650365E-6</v>
      </c>
      <c r="N20" s="187">
        <v>7.6256988106164454E-6</v>
      </c>
      <c r="O20" s="187">
        <v>4.1325434072435993E-6</v>
      </c>
      <c r="P20" s="187">
        <v>7.5182299486862958E-6</v>
      </c>
      <c r="Q20" s="187">
        <v>1.0127527701591676</v>
      </c>
      <c r="R20" s="187">
        <v>1.7291601839233211E-2</v>
      </c>
      <c r="S20" s="187">
        <v>6.1697018859684013E-5</v>
      </c>
      <c r="T20" s="187">
        <v>4.3732318856768614E-4</v>
      </c>
      <c r="U20" s="187">
        <v>1.7305080657960316E-4</v>
      </c>
      <c r="V20" s="187">
        <v>2.2124927272908454E-4</v>
      </c>
      <c r="W20" s="187">
        <v>4.3391822947546404E-5</v>
      </c>
      <c r="X20" s="187">
        <v>7.4656353646086277E-5</v>
      </c>
      <c r="Y20" s="187">
        <v>3.8132753863816407E-6</v>
      </c>
      <c r="Z20" s="187">
        <v>5.8356776246324956E-6</v>
      </c>
      <c r="AA20" s="187">
        <v>1.0757465935693106E-6</v>
      </c>
      <c r="AB20" s="187">
        <v>0</v>
      </c>
      <c r="AC20" s="187">
        <v>2.119829251422815E-3</v>
      </c>
      <c r="AD20" s="187">
        <v>2.1267759787996239E-5</v>
      </c>
      <c r="AE20" s="187">
        <v>0</v>
      </c>
      <c r="AF20" s="187">
        <v>1.6342034422642003E-6</v>
      </c>
      <c r="AG20" s="187">
        <v>5.0165109778939989E-6</v>
      </c>
      <c r="AH20" s="188">
        <v>1.9358731641675697E-5</v>
      </c>
      <c r="AI20" s="189">
        <v>1.3788662424722206E-5</v>
      </c>
      <c r="AJ20" s="187">
        <v>2.8251909911183707E-5</v>
      </c>
      <c r="AK20" s="187">
        <v>6.1245320300601757E-5</v>
      </c>
      <c r="AL20" s="187">
        <v>8.5126982457443956E-5</v>
      </c>
      <c r="AM20" s="187">
        <v>1.7721410631323675E-5</v>
      </c>
      <c r="AN20" s="187">
        <v>3.6401950640527038E-5</v>
      </c>
      <c r="AO20" s="187">
        <v>1.4286083692491175E-4</v>
      </c>
      <c r="AP20" s="187">
        <v>1.6507421738804757E-5</v>
      </c>
      <c r="AQ20" s="187">
        <v>1.1031835592213113E-5</v>
      </c>
      <c r="AR20" s="187">
        <v>7.3442473116187111E-6</v>
      </c>
      <c r="AS20" s="187">
        <v>9.8299773904681274E-6</v>
      </c>
      <c r="AT20" s="187">
        <v>1.7144544433575378E-5</v>
      </c>
      <c r="AU20" s="187">
        <v>2.6335420283016859E-5</v>
      </c>
      <c r="AV20" s="187">
        <v>9.3319161507441039E-6</v>
      </c>
      <c r="AW20" s="187">
        <v>7.9140601454397023E-6</v>
      </c>
      <c r="AX20" s="187">
        <v>4.3939322411051565E-5</v>
      </c>
      <c r="AY20" s="187">
        <v>7.8976254160291721E-6</v>
      </c>
      <c r="AZ20" s="187">
        <v>8.2081684832915341E-6</v>
      </c>
      <c r="BA20" s="187">
        <v>3.373523452257542E-5</v>
      </c>
      <c r="BB20" s="187">
        <v>1.2851811883532877E-5</v>
      </c>
      <c r="BC20" s="187">
        <v>8.2585370449119469E-6</v>
      </c>
      <c r="BD20" s="188">
        <v>1.2868203610534577E-5</v>
      </c>
      <c r="BE20" s="189">
        <v>1.4920347420160995E-5</v>
      </c>
      <c r="BF20" s="187">
        <v>2.8687091015525383E-5</v>
      </c>
      <c r="BG20" s="187">
        <v>3.0655463169542742E-5</v>
      </c>
      <c r="BH20" s="187">
        <v>4.5346125285047008E-5</v>
      </c>
      <c r="BI20" s="187">
        <v>1.0299309767397545E-5</v>
      </c>
      <c r="BJ20" s="187">
        <v>1.3563048654744345E-4</v>
      </c>
      <c r="BK20" s="187">
        <v>3.2832576700718057E-5</v>
      </c>
      <c r="BL20" s="187">
        <v>9.3012119722676867E-4</v>
      </c>
      <c r="BM20" s="187">
        <v>2.1025106772019407E-5</v>
      </c>
      <c r="BN20" s="190">
        <v>1.036535243856018</v>
      </c>
      <c r="BO20" s="147"/>
      <c r="BP20" s="147"/>
      <c r="BQ20" s="147"/>
      <c r="BR20" s="147"/>
      <c r="BS20" s="149"/>
      <c r="BT20" s="147"/>
      <c r="BU20" s="147"/>
      <c r="BV20" s="147"/>
      <c r="BW20" s="147"/>
      <c r="BX20" s="147"/>
      <c r="BY20" s="147"/>
      <c r="BZ20" s="147"/>
      <c r="CA20" s="147"/>
      <c r="CB20" s="147"/>
      <c r="CC20" s="147"/>
      <c r="CD20" s="147"/>
      <c r="CE20" s="147"/>
      <c r="CF20" s="147"/>
      <c r="CG20" s="149"/>
      <c r="CH20" s="147"/>
      <c r="CI20" s="147"/>
      <c r="CJ20" s="147"/>
      <c r="CK20" s="147"/>
      <c r="CL20" s="147"/>
      <c r="CM20" s="147"/>
      <c r="CN20" s="147"/>
      <c r="CO20" s="149"/>
      <c r="CP20" s="147"/>
      <c r="CQ20" s="149"/>
    </row>
    <row r="21" spans="1:95" s="136" customFormat="1" ht="10.9" customHeight="1" x14ac:dyDescent="0.2">
      <c r="A21" s="191" t="s">
        <v>275</v>
      </c>
      <c r="B21" s="192" t="s">
        <v>13</v>
      </c>
      <c r="C21" s="193">
        <v>7.7939615768411345E-5</v>
      </c>
      <c r="D21" s="193">
        <v>7.2991683940225939E-5</v>
      </c>
      <c r="E21" s="193">
        <v>2.4090345357804784E-5</v>
      </c>
      <c r="F21" s="193">
        <v>6.0056624118640648E-5</v>
      </c>
      <c r="G21" s="193">
        <v>9.0570167478976988E-6</v>
      </c>
      <c r="H21" s="193">
        <v>2.1330022363160676E-4</v>
      </c>
      <c r="I21" s="193">
        <v>1.2221208166134998E-4</v>
      </c>
      <c r="J21" s="193">
        <v>0</v>
      </c>
      <c r="K21" s="193">
        <v>3.5147354983346714E-5</v>
      </c>
      <c r="L21" s="194">
        <v>4.6193266489775176E-5</v>
      </c>
      <c r="M21" s="195">
        <v>4.0317751876235711E-5</v>
      </c>
      <c r="N21" s="193">
        <v>3.6217350507452058E-5</v>
      </c>
      <c r="O21" s="193">
        <v>1.6185314914214749E-5</v>
      </c>
      <c r="P21" s="193">
        <v>2.7421066555969869E-5</v>
      </c>
      <c r="Q21" s="193">
        <v>7.975374675639883E-6</v>
      </c>
      <c r="R21" s="193">
        <v>1.0001773693761005</v>
      </c>
      <c r="S21" s="193">
        <v>3.595448911536859E-5</v>
      </c>
      <c r="T21" s="193">
        <v>4.7007404455094361E-5</v>
      </c>
      <c r="U21" s="193">
        <v>2.7931621428320576E-5</v>
      </c>
      <c r="V21" s="193">
        <v>4.8248697835131033E-5</v>
      </c>
      <c r="W21" s="193">
        <v>1.7097173898595992E-5</v>
      </c>
      <c r="X21" s="193">
        <v>5.4500500137551033E-5</v>
      </c>
      <c r="Y21" s="193">
        <v>9.6992967854167141E-6</v>
      </c>
      <c r="Z21" s="193">
        <v>2.5512749080133031E-5</v>
      </c>
      <c r="AA21" s="193">
        <v>1.2342532998722829E-6</v>
      </c>
      <c r="AB21" s="193">
        <v>0</v>
      </c>
      <c r="AC21" s="193">
        <v>1.1206075005872928E-5</v>
      </c>
      <c r="AD21" s="193">
        <v>3.5405468392144451E-5</v>
      </c>
      <c r="AE21" s="193">
        <v>0</v>
      </c>
      <c r="AF21" s="193">
        <v>2.5741434788892673E-6</v>
      </c>
      <c r="AG21" s="193">
        <v>7.9384849184598254E-6</v>
      </c>
      <c r="AH21" s="194">
        <v>2.3235319886877475E-5</v>
      </c>
      <c r="AI21" s="195">
        <v>2.1843954816920838E-5</v>
      </c>
      <c r="AJ21" s="193">
        <v>5.0605669626841418E-5</v>
      </c>
      <c r="AK21" s="193">
        <v>2.0930106548264587E-5</v>
      </c>
      <c r="AL21" s="193">
        <v>1.952530800797435E-5</v>
      </c>
      <c r="AM21" s="193">
        <v>4.5684127870388884E-5</v>
      </c>
      <c r="AN21" s="193">
        <v>6.3112174511934947E-5</v>
      </c>
      <c r="AO21" s="193">
        <v>4.0308493716130696E-5</v>
      </c>
      <c r="AP21" s="193">
        <v>2.9214310293230023E-5</v>
      </c>
      <c r="AQ21" s="193">
        <v>2.7923666897074267E-5</v>
      </c>
      <c r="AR21" s="193">
        <v>1.1217340516783876E-5</v>
      </c>
      <c r="AS21" s="193">
        <v>1.7044001189787213E-5</v>
      </c>
      <c r="AT21" s="193">
        <v>3.3425225028617924E-5</v>
      </c>
      <c r="AU21" s="193">
        <v>7.3243904842141769E-5</v>
      </c>
      <c r="AV21" s="193">
        <v>3.8500093276789078E-5</v>
      </c>
      <c r="AW21" s="193">
        <v>6.4208990847143692E-6</v>
      </c>
      <c r="AX21" s="193">
        <v>3.7957055643865766E-5</v>
      </c>
      <c r="AY21" s="193">
        <v>3.6047364120529432E-5</v>
      </c>
      <c r="AZ21" s="193">
        <v>1.8470205030280718E-5</v>
      </c>
      <c r="BA21" s="193">
        <v>3.3918091954977767E-5</v>
      </c>
      <c r="BB21" s="193">
        <v>4.8019539936460473E-5</v>
      </c>
      <c r="BC21" s="193">
        <v>2.0247992947719494E-5</v>
      </c>
      <c r="BD21" s="194">
        <v>7.3213852185291116E-5</v>
      </c>
      <c r="BE21" s="195">
        <v>7.6822044151728366E-5</v>
      </c>
      <c r="BF21" s="193">
        <v>4.0731746191290086E-4</v>
      </c>
      <c r="BG21" s="193">
        <v>4.4631303974767646E-5</v>
      </c>
      <c r="BH21" s="193">
        <v>1.9513428322013641E-4</v>
      </c>
      <c r="BI21" s="193">
        <v>2.5702759011931355E-5</v>
      </c>
      <c r="BJ21" s="193">
        <v>9.441510105412081E-5</v>
      </c>
      <c r="BK21" s="193">
        <v>9.370433472293681E-5</v>
      </c>
      <c r="BL21" s="193">
        <v>5.4926319139482984E-5</v>
      </c>
      <c r="BM21" s="193">
        <v>2.3279802120803374E-5</v>
      </c>
      <c r="BN21" s="196">
        <v>1.0030968269124017</v>
      </c>
      <c r="BO21" s="147"/>
      <c r="BP21" s="147"/>
      <c r="BQ21" s="147"/>
      <c r="BR21" s="147"/>
      <c r="BS21" s="149"/>
      <c r="BT21" s="147"/>
      <c r="BU21" s="147"/>
      <c r="BV21" s="147"/>
      <c r="BW21" s="147"/>
      <c r="BX21" s="147"/>
      <c r="BY21" s="147"/>
      <c r="BZ21" s="147"/>
      <c r="CA21" s="147"/>
      <c r="CB21" s="147"/>
      <c r="CC21" s="147"/>
      <c r="CD21" s="147"/>
      <c r="CE21" s="147"/>
      <c r="CF21" s="147"/>
      <c r="CG21" s="149"/>
      <c r="CH21" s="147"/>
      <c r="CI21" s="147"/>
      <c r="CJ21" s="147"/>
      <c r="CK21" s="147"/>
      <c r="CL21" s="147"/>
      <c r="CM21" s="147"/>
      <c r="CN21" s="147"/>
      <c r="CO21" s="149"/>
      <c r="CP21" s="147"/>
      <c r="CQ21" s="149"/>
    </row>
    <row r="22" spans="1:95" s="136" customFormat="1" ht="10.9" customHeight="1" x14ac:dyDescent="0.2">
      <c r="A22" s="174" t="s">
        <v>276</v>
      </c>
      <c r="B22" s="186" t="s">
        <v>388</v>
      </c>
      <c r="C22" s="187">
        <v>2.4588551829958966E-4</v>
      </c>
      <c r="D22" s="187">
        <v>3.0704531729830524E-4</v>
      </c>
      <c r="E22" s="187">
        <v>1.7878610243721035E-3</v>
      </c>
      <c r="F22" s="187">
        <v>2.4458623788729025E-4</v>
      </c>
      <c r="G22" s="187">
        <v>1.980691431140596E-3</v>
      </c>
      <c r="H22" s="187">
        <v>1.7276980209115218E-3</v>
      </c>
      <c r="I22" s="187">
        <v>8.3356558069052895E-4</v>
      </c>
      <c r="J22" s="187">
        <v>0</v>
      </c>
      <c r="K22" s="187">
        <v>1.1294166511516129E-3</v>
      </c>
      <c r="L22" s="188">
        <v>9.0486813315625173E-4</v>
      </c>
      <c r="M22" s="189">
        <v>1.5614142820875469E-4</v>
      </c>
      <c r="N22" s="187">
        <v>3.6355864126698818E-4</v>
      </c>
      <c r="O22" s="187">
        <v>3.0659160841240042E-4</v>
      </c>
      <c r="P22" s="187">
        <v>1.2607407795309257E-3</v>
      </c>
      <c r="Q22" s="187">
        <v>2.4159356875333858E-4</v>
      </c>
      <c r="R22" s="187">
        <v>3.0509879036974709E-4</v>
      </c>
      <c r="S22" s="187">
        <v>1.0911506528277255</v>
      </c>
      <c r="T22" s="187">
        <v>0.11283958593975837</v>
      </c>
      <c r="U22" s="187">
        <v>7.9094433215732979E-2</v>
      </c>
      <c r="V22" s="187">
        <v>1.0800514030507901E-2</v>
      </c>
      <c r="W22" s="187">
        <v>3.6039180383609375E-3</v>
      </c>
      <c r="X22" s="187">
        <v>4.0474200536592887E-4</v>
      </c>
      <c r="Y22" s="187">
        <v>1.4552667739261307E-4</v>
      </c>
      <c r="Z22" s="187">
        <v>2.5390210245070647E-4</v>
      </c>
      <c r="AA22" s="187">
        <v>2.5108876995418297E-5</v>
      </c>
      <c r="AB22" s="187">
        <v>0</v>
      </c>
      <c r="AC22" s="187">
        <v>2.4816556550380395E-4</v>
      </c>
      <c r="AD22" s="187">
        <v>1.0818150641489896E-3</v>
      </c>
      <c r="AE22" s="187">
        <v>0</v>
      </c>
      <c r="AF22" s="187">
        <v>8.2992643992149044E-5</v>
      </c>
      <c r="AG22" s="187">
        <v>2.1564012475933428E-4</v>
      </c>
      <c r="AH22" s="188">
        <v>1.0877620929450461E-3</v>
      </c>
      <c r="AI22" s="189">
        <v>2.5858928139340065E-4</v>
      </c>
      <c r="AJ22" s="187">
        <v>4.0371102807464586E-4</v>
      </c>
      <c r="AK22" s="187">
        <v>8.2748201202061361E-4</v>
      </c>
      <c r="AL22" s="187">
        <v>8.8838903411373078E-3</v>
      </c>
      <c r="AM22" s="187">
        <v>2.3127025832571921E-4</v>
      </c>
      <c r="AN22" s="187">
        <v>4.5397217799610159E-2</v>
      </c>
      <c r="AO22" s="187">
        <v>1.2973356207958716E-2</v>
      </c>
      <c r="AP22" s="187">
        <v>1.3107252028374036E-3</v>
      </c>
      <c r="AQ22" s="187">
        <v>2.7141427308067121E-3</v>
      </c>
      <c r="AR22" s="187">
        <v>1.415006105025725E-3</v>
      </c>
      <c r="AS22" s="187">
        <v>6.0471530976576959E-4</v>
      </c>
      <c r="AT22" s="187">
        <v>6.3249958435118096E-4</v>
      </c>
      <c r="AU22" s="187">
        <v>6.4246512438045206E-4</v>
      </c>
      <c r="AV22" s="187">
        <v>2.8366002207616119E-4</v>
      </c>
      <c r="AW22" s="187">
        <v>5.8297627654444839E-4</v>
      </c>
      <c r="AX22" s="187">
        <v>4.9841538408259677E-4</v>
      </c>
      <c r="AY22" s="187">
        <v>1.1467723314376708E-4</v>
      </c>
      <c r="AZ22" s="187">
        <v>2.7476251332922728E-4</v>
      </c>
      <c r="BA22" s="187">
        <v>1.3326159771573968E-3</v>
      </c>
      <c r="BB22" s="187">
        <v>2.1043563321494071E-4</v>
      </c>
      <c r="BC22" s="187">
        <v>3.4970041753779702E-4</v>
      </c>
      <c r="BD22" s="188">
        <v>2.1184187926174991E-4</v>
      </c>
      <c r="BE22" s="189">
        <v>2.616708166439747E-4</v>
      </c>
      <c r="BF22" s="187">
        <v>5.6030741144151217E-4</v>
      </c>
      <c r="BG22" s="187">
        <v>3.1391370837762183E-4</v>
      </c>
      <c r="BH22" s="187">
        <v>4.7196850148515323E-4</v>
      </c>
      <c r="BI22" s="187">
        <v>8.9485761508121143E-4</v>
      </c>
      <c r="BJ22" s="187">
        <v>8.0088518865088006E-4</v>
      </c>
      <c r="BK22" s="187">
        <v>6.3723488356465306E-4</v>
      </c>
      <c r="BL22" s="187">
        <v>3.7979922494086687E-3</v>
      </c>
      <c r="BM22" s="187">
        <v>1.6458317010720777E-4</v>
      </c>
      <c r="BN22" s="190">
        <v>1.4008876718038863</v>
      </c>
      <c r="BO22" s="147"/>
      <c r="BP22" s="147"/>
      <c r="BQ22" s="147"/>
      <c r="BR22" s="147"/>
      <c r="BS22" s="149"/>
      <c r="BT22" s="147"/>
      <c r="BU22" s="147"/>
      <c r="BV22" s="147"/>
      <c r="BW22" s="147"/>
      <c r="BX22" s="147"/>
      <c r="BY22" s="147"/>
      <c r="BZ22" s="147"/>
      <c r="CA22" s="147"/>
      <c r="CB22" s="147"/>
      <c r="CC22" s="147"/>
      <c r="CD22" s="147"/>
      <c r="CE22" s="147"/>
      <c r="CF22" s="147"/>
      <c r="CG22" s="149"/>
      <c r="CH22" s="147"/>
      <c r="CI22" s="147"/>
      <c r="CJ22" s="147"/>
      <c r="CK22" s="147"/>
      <c r="CL22" s="147"/>
      <c r="CM22" s="147"/>
      <c r="CN22" s="147"/>
      <c r="CO22" s="149"/>
      <c r="CP22" s="147"/>
      <c r="CQ22" s="149"/>
    </row>
    <row r="23" spans="1:95" s="136" customFormat="1" ht="10.9" customHeight="1" x14ac:dyDescent="0.2">
      <c r="A23" s="174" t="s">
        <v>277</v>
      </c>
      <c r="B23" s="186" t="s">
        <v>14</v>
      </c>
      <c r="C23" s="187">
        <v>5.9966349754456267E-5</v>
      </c>
      <c r="D23" s="187">
        <v>9.7744658164231413E-5</v>
      </c>
      <c r="E23" s="187">
        <v>5.2085572830568929E-5</v>
      </c>
      <c r="F23" s="187">
        <v>5.3197376652614499E-5</v>
      </c>
      <c r="G23" s="187">
        <v>5.8216531240756219E-5</v>
      </c>
      <c r="H23" s="187">
        <v>1.2661702818376344E-4</v>
      </c>
      <c r="I23" s="187">
        <v>3.3104535522969242E-4</v>
      </c>
      <c r="J23" s="187">
        <v>0</v>
      </c>
      <c r="K23" s="187">
        <v>1.443856837152807E-4</v>
      </c>
      <c r="L23" s="188">
        <v>9.2507641811971273E-5</v>
      </c>
      <c r="M23" s="189">
        <v>6.2053529128174947E-5</v>
      </c>
      <c r="N23" s="187">
        <v>1.4746383491037016E-4</v>
      </c>
      <c r="O23" s="187">
        <v>9.4129301578407218E-5</v>
      </c>
      <c r="P23" s="187">
        <v>6.5769821470855979E-5</v>
      </c>
      <c r="Q23" s="187">
        <v>9.5153016640637356E-5</v>
      </c>
      <c r="R23" s="187">
        <v>2.8695821451637436E-4</v>
      </c>
      <c r="S23" s="187">
        <v>1.3571076304081064E-4</v>
      </c>
      <c r="T23" s="187">
        <v>1.005385987186888</v>
      </c>
      <c r="U23" s="187">
        <v>2.5139190617631287E-4</v>
      </c>
      <c r="V23" s="187">
        <v>3.0360033342742879E-4</v>
      </c>
      <c r="W23" s="187">
        <v>1.143071440421745E-4</v>
      </c>
      <c r="X23" s="187">
        <v>1.3098187508700881E-4</v>
      </c>
      <c r="Y23" s="187">
        <v>1.690349935537961E-4</v>
      </c>
      <c r="Z23" s="187">
        <v>3.0594426083809304E-4</v>
      </c>
      <c r="AA23" s="187">
        <v>1.2053146984651472E-5</v>
      </c>
      <c r="AB23" s="187">
        <v>0</v>
      </c>
      <c r="AC23" s="187">
        <v>5.8768112352370555E-5</v>
      </c>
      <c r="AD23" s="187">
        <v>2.425133742159419E-4</v>
      </c>
      <c r="AE23" s="187">
        <v>0</v>
      </c>
      <c r="AF23" s="187">
        <v>3.555217332857348E-5</v>
      </c>
      <c r="AG23" s="187">
        <v>8.578186350428645E-5</v>
      </c>
      <c r="AH23" s="188">
        <v>1.1157671973028902E-4</v>
      </c>
      <c r="AI23" s="189">
        <v>1.1871365739782722E-4</v>
      </c>
      <c r="AJ23" s="187">
        <v>2.400936087016066E-4</v>
      </c>
      <c r="AK23" s="187">
        <v>2.2394037912138747E-4</v>
      </c>
      <c r="AL23" s="187">
        <v>5.7667524328656192E-4</v>
      </c>
      <c r="AM23" s="187">
        <v>1.3042789724809517E-4</v>
      </c>
      <c r="AN23" s="187">
        <v>2.4551847795752876E-3</v>
      </c>
      <c r="AO23" s="187">
        <v>4.1165972843776157E-3</v>
      </c>
      <c r="AP23" s="187">
        <v>1.0897556530663065E-4</v>
      </c>
      <c r="AQ23" s="187">
        <v>1.0262292657359833E-4</v>
      </c>
      <c r="AR23" s="187">
        <v>2.9400082074682347E-4</v>
      </c>
      <c r="AS23" s="187">
        <v>3.0648228682784567E-4</v>
      </c>
      <c r="AT23" s="187">
        <v>7.4890823901645317E-4</v>
      </c>
      <c r="AU23" s="187">
        <v>3.0255927170689227E-4</v>
      </c>
      <c r="AV23" s="187">
        <v>5.4848901814556631E-4</v>
      </c>
      <c r="AW23" s="187">
        <v>2.8268653766493236E-4</v>
      </c>
      <c r="AX23" s="187">
        <v>2.714758019631469E-4</v>
      </c>
      <c r="AY23" s="187">
        <v>1.1850450959538174E-4</v>
      </c>
      <c r="AZ23" s="187">
        <v>5.7014396271905341E-4</v>
      </c>
      <c r="BA23" s="187">
        <v>6.0715632422974784E-4</v>
      </c>
      <c r="BB23" s="187">
        <v>2.5531273877586362E-4</v>
      </c>
      <c r="BC23" s="187">
        <v>4.0328917127312891E-4</v>
      </c>
      <c r="BD23" s="188">
        <v>5.8529296899161238E-4</v>
      </c>
      <c r="BE23" s="189">
        <v>6.9860233435634002E-4</v>
      </c>
      <c r="BF23" s="187">
        <v>2.4519534274477246E-3</v>
      </c>
      <c r="BG23" s="187">
        <v>3.1599274381410115E-4</v>
      </c>
      <c r="BH23" s="187">
        <v>7.3886393526741926E-4</v>
      </c>
      <c r="BI23" s="187">
        <v>6.1695330259711452E-4</v>
      </c>
      <c r="BJ23" s="187">
        <v>1.2268618373822487E-3</v>
      </c>
      <c r="BK23" s="187">
        <v>5.0933019399460034E-4</v>
      </c>
      <c r="BL23" s="187">
        <v>7.1175441645039084E-5</v>
      </c>
      <c r="BM23" s="187">
        <v>1.356163323491353E-4</v>
      </c>
      <c r="BN23" s="190">
        <v>1.0292433803110965</v>
      </c>
      <c r="BO23" s="147"/>
      <c r="BP23" s="147"/>
      <c r="BQ23" s="147"/>
      <c r="BR23" s="147"/>
      <c r="BS23" s="149"/>
      <c r="BT23" s="147"/>
      <c r="BU23" s="147"/>
      <c r="BV23" s="147"/>
      <c r="BW23" s="147"/>
      <c r="BX23" s="147"/>
      <c r="BY23" s="147"/>
      <c r="BZ23" s="147"/>
      <c r="CA23" s="147"/>
      <c r="CB23" s="147"/>
      <c r="CC23" s="147"/>
      <c r="CD23" s="147"/>
      <c r="CE23" s="147"/>
      <c r="CF23" s="147"/>
      <c r="CG23" s="149"/>
      <c r="CH23" s="147"/>
      <c r="CI23" s="147"/>
      <c r="CJ23" s="147"/>
      <c r="CK23" s="147"/>
      <c r="CL23" s="147"/>
      <c r="CM23" s="147"/>
      <c r="CN23" s="147"/>
      <c r="CO23" s="149"/>
      <c r="CP23" s="147"/>
      <c r="CQ23" s="149"/>
    </row>
    <row r="24" spans="1:95" s="136" customFormat="1" ht="10.9" customHeight="1" x14ac:dyDescent="0.2">
      <c r="A24" s="174" t="s">
        <v>278</v>
      </c>
      <c r="B24" s="186" t="s">
        <v>389</v>
      </c>
      <c r="C24" s="187">
        <v>3.5860501103163818E-4</v>
      </c>
      <c r="D24" s="187">
        <v>2.1867395335662231E-4</v>
      </c>
      <c r="E24" s="187">
        <v>1.6128426267462853E-4</v>
      </c>
      <c r="F24" s="187">
        <v>5.6898323924526326E-4</v>
      </c>
      <c r="G24" s="187">
        <v>2.0923954044148777E-4</v>
      </c>
      <c r="H24" s="187">
        <v>1.6776718924154977E-4</v>
      </c>
      <c r="I24" s="187">
        <v>2.9825032757096884E-4</v>
      </c>
      <c r="J24" s="187">
        <v>0</v>
      </c>
      <c r="K24" s="187">
        <v>5.4903003759763144E-4</v>
      </c>
      <c r="L24" s="188">
        <v>3.9185590748560997E-4</v>
      </c>
      <c r="M24" s="189">
        <v>2.6653104471591443E-4</v>
      </c>
      <c r="N24" s="187">
        <v>5.3322331048110923E-4</v>
      </c>
      <c r="O24" s="187">
        <v>4.2654103376003389E-4</v>
      </c>
      <c r="P24" s="187">
        <v>1.9208794572153707E-4</v>
      </c>
      <c r="Q24" s="187">
        <v>1.1307750978870817E-4</v>
      </c>
      <c r="R24" s="187">
        <v>1.8314145156554976E-3</v>
      </c>
      <c r="S24" s="187">
        <v>3.1120377504169792E-3</v>
      </c>
      <c r="T24" s="187">
        <v>7.8373305760482855E-3</v>
      </c>
      <c r="U24" s="187">
        <v>1.1040684787333075</v>
      </c>
      <c r="V24" s="187">
        <v>0.13718756964405385</v>
      </c>
      <c r="W24" s="187">
        <v>4.8903006130666775E-2</v>
      </c>
      <c r="X24" s="187">
        <v>1.6467261021021047E-4</v>
      </c>
      <c r="Y24" s="187">
        <v>1.9579151073653646E-4</v>
      </c>
      <c r="Z24" s="187">
        <v>1.5104510627308981E-3</v>
      </c>
      <c r="AA24" s="187">
        <v>1.9945189219493518E-5</v>
      </c>
      <c r="AB24" s="187">
        <v>0</v>
      </c>
      <c r="AC24" s="187">
        <v>2.1704565891957479E-4</v>
      </c>
      <c r="AD24" s="187">
        <v>8.7887367054521632E-4</v>
      </c>
      <c r="AE24" s="187">
        <v>0</v>
      </c>
      <c r="AF24" s="187">
        <v>4.0080802249908123E-5</v>
      </c>
      <c r="AG24" s="187">
        <v>9.615302445949381E-5</v>
      </c>
      <c r="AH24" s="188">
        <v>2.6371129123118757E-4</v>
      </c>
      <c r="AI24" s="189">
        <v>4.1025921429791178E-4</v>
      </c>
      <c r="AJ24" s="187">
        <v>1.7707764622163511E-3</v>
      </c>
      <c r="AK24" s="187">
        <v>1.1922741148594295E-4</v>
      </c>
      <c r="AL24" s="187">
        <v>3.0539802523073746E-3</v>
      </c>
      <c r="AM24" s="187">
        <v>5.1137329981203335E-4</v>
      </c>
      <c r="AN24" s="187">
        <v>2.190234582288291E-3</v>
      </c>
      <c r="AO24" s="187">
        <v>1.1043609280127487E-3</v>
      </c>
      <c r="AP24" s="187">
        <v>3.4137113392512938E-4</v>
      </c>
      <c r="AQ24" s="187">
        <v>2.0147749064981273E-4</v>
      </c>
      <c r="AR24" s="187">
        <v>2.1521033728677638E-4</v>
      </c>
      <c r="AS24" s="187">
        <v>2.2248671615633387E-4</v>
      </c>
      <c r="AT24" s="187">
        <v>3.6264664992272328E-4</v>
      </c>
      <c r="AU24" s="187">
        <v>1.8905461265631237E-4</v>
      </c>
      <c r="AV24" s="187">
        <v>8.407787161202069E-4</v>
      </c>
      <c r="AW24" s="187">
        <v>1.7730342110076997E-4</v>
      </c>
      <c r="AX24" s="187">
        <v>6.0530486351757003E-4</v>
      </c>
      <c r="AY24" s="187">
        <v>3.8319402374732957E-4</v>
      </c>
      <c r="AZ24" s="187">
        <v>4.539278177357904E-4</v>
      </c>
      <c r="BA24" s="187">
        <v>1.6225126413392126E-2</v>
      </c>
      <c r="BB24" s="187">
        <v>3.9569895197830705E-4</v>
      </c>
      <c r="BC24" s="187">
        <v>1.6188808547196354E-3</v>
      </c>
      <c r="BD24" s="188">
        <v>3.384665747237232E-4</v>
      </c>
      <c r="BE24" s="189">
        <v>7.9034433694648342E-4</v>
      </c>
      <c r="BF24" s="187">
        <v>1.9859731881896811E-3</v>
      </c>
      <c r="BG24" s="187">
        <v>9.3982760018313644E-4</v>
      </c>
      <c r="BH24" s="187">
        <v>5.7058476952766334E-4</v>
      </c>
      <c r="BI24" s="187">
        <v>2.2328934208997613E-4</v>
      </c>
      <c r="BJ24" s="187">
        <v>6.9496848857956203E-4</v>
      </c>
      <c r="BK24" s="187">
        <v>4.9298613978038567E-4</v>
      </c>
      <c r="BL24" s="187">
        <v>5.1067723193018909E-2</v>
      </c>
      <c r="BM24" s="187">
        <v>7.3578843060995115E-4</v>
      </c>
      <c r="BN24" s="190">
        <v>1.4000143387005428</v>
      </c>
      <c r="BO24" s="147"/>
      <c r="BP24" s="147"/>
      <c r="BQ24" s="147"/>
      <c r="BR24" s="147"/>
      <c r="BS24" s="149"/>
      <c r="BT24" s="147"/>
      <c r="BU24" s="147"/>
      <c r="BV24" s="147"/>
      <c r="BW24" s="147"/>
      <c r="BX24" s="147"/>
      <c r="BY24" s="147"/>
      <c r="BZ24" s="147"/>
      <c r="CA24" s="147"/>
      <c r="CB24" s="147"/>
      <c r="CC24" s="147"/>
      <c r="CD24" s="147"/>
      <c r="CE24" s="147"/>
      <c r="CF24" s="147"/>
      <c r="CG24" s="149"/>
      <c r="CH24" s="147"/>
      <c r="CI24" s="147"/>
      <c r="CJ24" s="147"/>
      <c r="CK24" s="147"/>
      <c r="CL24" s="147"/>
      <c r="CM24" s="147"/>
      <c r="CN24" s="147"/>
      <c r="CO24" s="149"/>
      <c r="CP24" s="147"/>
      <c r="CQ24" s="149"/>
    </row>
    <row r="25" spans="1:95" s="136" customFormat="1" ht="10.9" customHeight="1" x14ac:dyDescent="0.2">
      <c r="A25" s="197" t="s">
        <v>279</v>
      </c>
      <c r="B25" s="198" t="s">
        <v>15</v>
      </c>
      <c r="C25" s="199">
        <v>1.907469450760764E-3</v>
      </c>
      <c r="D25" s="199">
        <v>3.0829986759244553E-4</v>
      </c>
      <c r="E25" s="199">
        <v>3.760243467615853E-4</v>
      </c>
      <c r="F25" s="199">
        <v>2.6362118247724147E-3</v>
      </c>
      <c r="G25" s="199">
        <v>3.075324730347636E-4</v>
      </c>
      <c r="H25" s="199">
        <v>1.2544367477278364E-4</v>
      </c>
      <c r="I25" s="199">
        <v>8.3310438832423985E-5</v>
      </c>
      <c r="J25" s="199">
        <v>0</v>
      </c>
      <c r="K25" s="199">
        <v>1.5403996209083261E-3</v>
      </c>
      <c r="L25" s="200">
        <v>8.3894367919631831E-4</v>
      </c>
      <c r="M25" s="201">
        <v>8.8649298274481967E-4</v>
      </c>
      <c r="N25" s="199">
        <v>1.1032688860432441E-3</v>
      </c>
      <c r="O25" s="199">
        <v>1.6724530954075085E-3</v>
      </c>
      <c r="P25" s="199">
        <v>6.055044295796404E-4</v>
      </c>
      <c r="Q25" s="199">
        <v>6.9854546220528957E-5</v>
      </c>
      <c r="R25" s="199">
        <v>3.9251310317571563E-4</v>
      </c>
      <c r="S25" s="199">
        <v>1.7569168185656899E-4</v>
      </c>
      <c r="T25" s="199">
        <v>1.0119010816743758E-3</v>
      </c>
      <c r="U25" s="199">
        <v>1.8979540303031733E-4</v>
      </c>
      <c r="V25" s="199">
        <v>1.0003746717345938</v>
      </c>
      <c r="W25" s="199">
        <v>1.4451291701789095E-4</v>
      </c>
      <c r="X25" s="199">
        <v>3.9394539883418522E-4</v>
      </c>
      <c r="Y25" s="199">
        <v>7.4473461430315334E-5</v>
      </c>
      <c r="Z25" s="199">
        <v>1.3905199375928445E-3</v>
      </c>
      <c r="AA25" s="199">
        <v>6.7140985600593555E-6</v>
      </c>
      <c r="AB25" s="199">
        <v>0</v>
      </c>
      <c r="AC25" s="199">
        <v>8.0144557203341285E-4</v>
      </c>
      <c r="AD25" s="199">
        <v>3.4521997489225456E-4</v>
      </c>
      <c r="AE25" s="199">
        <v>0</v>
      </c>
      <c r="AF25" s="199">
        <v>1.2665173737062678E-5</v>
      </c>
      <c r="AG25" s="199">
        <v>4.6612979016439573E-5</v>
      </c>
      <c r="AH25" s="200">
        <v>1.3383999458012807E-4</v>
      </c>
      <c r="AI25" s="201">
        <v>1.0402809458773443E-4</v>
      </c>
      <c r="AJ25" s="199">
        <v>2.0658955799969663E-4</v>
      </c>
      <c r="AK25" s="199">
        <v>3.2503854953386939E-5</v>
      </c>
      <c r="AL25" s="199">
        <v>2.9926904625254862E-4</v>
      </c>
      <c r="AM25" s="199">
        <v>1.6390887351293813E-4</v>
      </c>
      <c r="AN25" s="199">
        <v>9.3289293248977992E-5</v>
      </c>
      <c r="AO25" s="199">
        <v>1.9392685564117643E-4</v>
      </c>
      <c r="AP25" s="199">
        <v>1.1617050589001538E-4</v>
      </c>
      <c r="AQ25" s="199">
        <v>6.5646115271064789E-5</v>
      </c>
      <c r="AR25" s="199">
        <v>3.3841003182480616E-5</v>
      </c>
      <c r="AS25" s="199">
        <v>4.0861604175609676E-5</v>
      </c>
      <c r="AT25" s="199">
        <v>1.1663944960438075E-4</v>
      </c>
      <c r="AU25" s="199">
        <v>6.1639628333952606E-4</v>
      </c>
      <c r="AV25" s="199">
        <v>2.1975854159549598E-4</v>
      </c>
      <c r="AW25" s="199">
        <v>3.5089588171982387E-5</v>
      </c>
      <c r="AX25" s="199">
        <v>1.5795899230929691E-4</v>
      </c>
      <c r="AY25" s="199">
        <v>1.3061588649170857E-4</v>
      </c>
      <c r="AZ25" s="199">
        <v>9.9771202729053167E-5</v>
      </c>
      <c r="BA25" s="199">
        <v>1.5545836179703837E-4</v>
      </c>
      <c r="BB25" s="199">
        <v>8.6708196753090515E-5</v>
      </c>
      <c r="BC25" s="199">
        <v>2.0774723237814606E-4</v>
      </c>
      <c r="BD25" s="200">
        <v>1.9980800324793216E-4</v>
      </c>
      <c r="BE25" s="201">
        <v>5.5448746956345669E-4</v>
      </c>
      <c r="BF25" s="199">
        <v>3.148708327324915E-4</v>
      </c>
      <c r="BG25" s="199">
        <v>1.5598911850983458E-4</v>
      </c>
      <c r="BH25" s="199">
        <v>2.6807626459401224E-4</v>
      </c>
      <c r="BI25" s="199">
        <v>4.6773243894903825E-4</v>
      </c>
      <c r="BJ25" s="199">
        <v>1.2454209622309555E-4</v>
      </c>
      <c r="BK25" s="199">
        <v>1.9032970936920369E-4</v>
      </c>
      <c r="BL25" s="199">
        <v>2.2667042079743259E-2</v>
      </c>
      <c r="BM25" s="199">
        <v>1.1467799056737982E-4</v>
      </c>
      <c r="BN25" s="202">
        <v>1.0461894663720381</v>
      </c>
      <c r="BO25" s="147"/>
      <c r="BP25" s="147"/>
      <c r="BQ25" s="147"/>
      <c r="BR25" s="147"/>
      <c r="BS25" s="149"/>
      <c r="BT25" s="147"/>
      <c r="BU25" s="147"/>
      <c r="BV25" s="147"/>
      <c r="BW25" s="147"/>
      <c r="BX25" s="147"/>
      <c r="BY25" s="147"/>
      <c r="BZ25" s="147"/>
      <c r="CA25" s="147"/>
      <c r="CB25" s="147"/>
      <c r="CC25" s="147"/>
      <c r="CD25" s="147"/>
      <c r="CE25" s="147"/>
      <c r="CF25" s="147"/>
      <c r="CG25" s="149"/>
      <c r="CH25" s="147"/>
      <c r="CI25" s="147"/>
      <c r="CJ25" s="147"/>
      <c r="CK25" s="147"/>
      <c r="CL25" s="147"/>
      <c r="CM25" s="147"/>
      <c r="CN25" s="147"/>
      <c r="CO25" s="149"/>
      <c r="CP25" s="147"/>
      <c r="CQ25" s="149"/>
    </row>
    <row r="26" spans="1:95" s="136" customFormat="1" ht="10.9" customHeight="1" x14ac:dyDescent="0.2">
      <c r="A26" s="174" t="s">
        <v>280</v>
      </c>
      <c r="B26" s="186" t="s">
        <v>16</v>
      </c>
      <c r="C26" s="187">
        <v>3.1997449931694738E-4</v>
      </c>
      <c r="D26" s="187">
        <v>4.1304780752630694E-4</v>
      </c>
      <c r="E26" s="187">
        <v>2.9223077332943709E-4</v>
      </c>
      <c r="F26" s="187">
        <v>3.4281137676443318E-4</v>
      </c>
      <c r="G26" s="187">
        <v>2.0503486159776141E-4</v>
      </c>
      <c r="H26" s="187">
        <v>4.7368255675947539E-4</v>
      </c>
      <c r="I26" s="187">
        <v>8.3634611730625886E-4</v>
      </c>
      <c r="J26" s="187">
        <v>0</v>
      </c>
      <c r="K26" s="187">
        <v>3.2245332879948137E-3</v>
      </c>
      <c r="L26" s="188">
        <v>2.0007080371875581E-3</v>
      </c>
      <c r="M26" s="189">
        <v>1.5484290530602724E-3</v>
      </c>
      <c r="N26" s="187">
        <v>3.6694126616110163E-3</v>
      </c>
      <c r="O26" s="187">
        <v>7.9921132727687506E-4</v>
      </c>
      <c r="P26" s="187">
        <v>6.5384704724764573E-4</v>
      </c>
      <c r="Q26" s="187">
        <v>3.972079420212717E-4</v>
      </c>
      <c r="R26" s="187">
        <v>2.0591203880878585E-3</v>
      </c>
      <c r="S26" s="187">
        <v>6.4347022426564278E-4</v>
      </c>
      <c r="T26" s="187">
        <v>2.3197606955650024E-3</v>
      </c>
      <c r="U26" s="187">
        <v>4.8653005291340363E-4</v>
      </c>
      <c r="V26" s="187">
        <v>3.5646183750445066E-3</v>
      </c>
      <c r="W26" s="187">
        <v>1.0192875884084398</v>
      </c>
      <c r="X26" s="187">
        <v>4.2866692462192201E-4</v>
      </c>
      <c r="Y26" s="187">
        <v>3.2336144324112152E-4</v>
      </c>
      <c r="Z26" s="187">
        <v>2.0419022331859393E-3</v>
      </c>
      <c r="AA26" s="187">
        <v>6.0538895134329183E-5</v>
      </c>
      <c r="AB26" s="187">
        <v>0</v>
      </c>
      <c r="AC26" s="187">
        <v>6.1491996494216156E-4</v>
      </c>
      <c r="AD26" s="187">
        <v>5.7893321354298528E-4</v>
      </c>
      <c r="AE26" s="187">
        <v>0</v>
      </c>
      <c r="AF26" s="187">
        <v>1.3475220364677493E-4</v>
      </c>
      <c r="AG26" s="187">
        <v>3.2789507559263629E-4</v>
      </c>
      <c r="AH26" s="188">
        <v>7.6318652684593299E-4</v>
      </c>
      <c r="AI26" s="189">
        <v>8.9691489806649927E-4</v>
      </c>
      <c r="AJ26" s="187">
        <v>1.3535614183041256E-3</v>
      </c>
      <c r="AK26" s="187">
        <v>6.5786936427008637E-4</v>
      </c>
      <c r="AL26" s="187">
        <v>1.1508311155514388E-3</v>
      </c>
      <c r="AM26" s="187">
        <v>1.5097449448007838E-3</v>
      </c>
      <c r="AN26" s="187">
        <v>6.9704872392394068E-4</v>
      </c>
      <c r="AO26" s="187">
        <v>7.1399661148510956E-4</v>
      </c>
      <c r="AP26" s="187">
        <v>7.4765339201988295E-4</v>
      </c>
      <c r="AQ26" s="187">
        <v>5.7549920696455404E-4</v>
      </c>
      <c r="AR26" s="187">
        <v>1.5547252606527737E-3</v>
      </c>
      <c r="AS26" s="187">
        <v>1.6088466750512008E-3</v>
      </c>
      <c r="AT26" s="187">
        <v>1.461773939442856E-3</v>
      </c>
      <c r="AU26" s="187">
        <v>2.6465869475550655E-3</v>
      </c>
      <c r="AV26" s="187">
        <v>6.9204054362482677E-3</v>
      </c>
      <c r="AW26" s="187">
        <v>5.0695186594279626E-4</v>
      </c>
      <c r="AX26" s="187">
        <v>1.0722085693559652E-3</v>
      </c>
      <c r="AY26" s="187">
        <v>2.8366627298827161E-3</v>
      </c>
      <c r="AZ26" s="187">
        <v>2.9731897744001367E-3</v>
      </c>
      <c r="BA26" s="187">
        <v>1.2214258941067169E-2</v>
      </c>
      <c r="BB26" s="187">
        <v>2.6770176892131478E-3</v>
      </c>
      <c r="BC26" s="187">
        <v>4.128733886874421E-3</v>
      </c>
      <c r="BD26" s="188">
        <v>1.515787840274454E-3</v>
      </c>
      <c r="BE26" s="189">
        <v>8.1142252729275645E-4</v>
      </c>
      <c r="BF26" s="187">
        <v>1.229770322074151E-2</v>
      </c>
      <c r="BG26" s="187">
        <v>1.9148389176552544E-3</v>
      </c>
      <c r="BH26" s="187">
        <v>8.4085607778302781E-4</v>
      </c>
      <c r="BI26" s="187">
        <v>8.568471825072581E-4</v>
      </c>
      <c r="BJ26" s="187">
        <v>5.5793577488283458E-3</v>
      </c>
      <c r="BK26" s="187">
        <v>1.6458626192811365E-3</v>
      </c>
      <c r="BL26" s="187">
        <v>5.1065417265415273E-4</v>
      </c>
      <c r="BM26" s="187">
        <v>7.6875858458358133E-4</v>
      </c>
      <c r="BN26" s="190">
        <v>1.124458292256745</v>
      </c>
      <c r="BO26" s="147"/>
      <c r="BP26" s="147"/>
      <c r="BQ26" s="147"/>
      <c r="BR26" s="147"/>
      <c r="BS26" s="149"/>
      <c r="BT26" s="147"/>
      <c r="BU26" s="147"/>
      <c r="BV26" s="147"/>
      <c r="BW26" s="147"/>
      <c r="BX26" s="147"/>
      <c r="BY26" s="147"/>
      <c r="BZ26" s="147"/>
      <c r="CA26" s="147"/>
      <c r="CB26" s="147"/>
      <c r="CC26" s="147"/>
      <c r="CD26" s="147"/>
      <c r="CE26" s="147"/>
      <c r="CF26" s="147"/>
      <c r="CG26" s="149"/>
      <c r="CH26" s="147"/>
      <c r="CI26" s="147"/>
      <c r="CJ26" s="147"/>
      <c r="CK26" s="147"/>
      <c r="CL26" s="147"/>
      <c r="CM26" s="147"/>
      <c r="CN26" s="147"/>
      <c r="CO26" s="149"/>
      <c r="CP26" s="147"/>
      <c r="CQ26" s="149"/>
    </row>
    <row r="27" spans="1:95" s="136" customFormat="1" ht="10.9" customHeight="1" x14ac:dyDescent="0.2">
      <c r="A27" s="174" t="s">
        <v>281</v>
      </c>
      <c r="B27" s="186" t="s">
        <v>17</v>
      </c>
      <c r="C27" s="187">
        <v>4.7917132442315043E-3</v>
      </c>
      <c r="D27" s="187">
        <v>3.9474881481403185E-3</v>
      </c>
      <c r="E27" s="187">
        <v>5.0736676037793258E-4</v>
      </c>
      <c r="F27" s="187">
        <v>6.025875581564706E-5</v>
      </c>
      <c r="G27" s="187">
        <v>1.6583217860075195E-5</v>
      </c>
      <c r="H27" s="187">
        <v>1.9738140333127017E-6</v>
      </c>
      <c r="I27" s="187">
        <v>3.2794896854169979E-7</v>
      </c>
      <c r="J27" s="187">
        <v>0</v>
      </c>
      <c r="K27" s="187">
        <v>2.4765498070452398E-4</v>
      </c>
      <c r="L27" s="188">
        <v>5.9824148199519678E-6</v>
      </c>
      <c r="M27" s="189">
        <v>1.94451809737016E-3</v>
      </c>
      <c r="N27" s="187">
        <v>4.4280718152694206E-4</v>
      </c>
      <c r="O27" s="187">
        <v>7.5254067602323311E-5</v>
      </c>
      <c r="P27" s="187">
        <v>1.1061170095236399E-3</v>
      </c>
      <c r="Q27" s="187">
        <v>3.4057851651768669E-5</v>
      </c>
      <c r="R27" s="187">
        <v>1.1397660871056823E-5</v>
      </c>
      <c r="S27" s="187">
        <v>7.9109533466000721E-6</v>
      </c>
      <c r="T27" s="187">
        <v>1.4114749925969578E-6</v>
      </c>
      <c r="U27" s="187">
        <v>4.0074961846625186E-6</v>
      </c>
      <c r="V27" s="187">
        <v>1.0176479100983466E-6</v>
      </c>
      <c r="W27" s="187">
        <v>6.1792856853636002E-7</v>
      </c>
      <c r="X27" s="187">
        <v>1.0172813175985174</v>
      </c>
      <c r="Y27" s="187">
        <v>1.1069713657709439E-4</v>
      </c>
      <c r="Z27" s="187">
        <v>9.7181299136138809E-5</v>
      </c>
      <c r="AA27" s="187">
        <v>7.157306562171305E-8</v>
      </c>
      <c r="AB27" s="187">
        <v>0</v>
      </c>
      <c r="AC27" s="187">
        <v>3.6934493614754861E-5</v>
      </c>
      <c r="AD27" s="187">
        <v>7.703142503210099E-7</v>
      </c>
      <c r="AE27" s="187">
        <v>0</v>
      </c>
      <c r="AF27" s="187">
        <v>1.4874755634116151E-7</v>
      </c>
      <c r="AG27" s="187">
        <v>1.084898464585488E-7</v>
      </c>
      <c r="AH27" s="188">
        <v>3.3719707244379449E-7</v>
      </c>
      <c r="AI27" s="189">
        <v>2.1663791523470655E-7</v>
      </c>
      <c r="AJ27" s="187">
        <v>4.7680030666437133E-7</v>
      </c>
      <c r="AK27" s="187">
        <v>2.9782952639414687E-7</v>
      </c>
      <c r="AL27" s="187">
        <v>1.0800309734678096E-5</v>
      </c>
      <c r="AM27" s="187">
        <v>4.3881717439443055E-7</v>
      </c>
      <c r="AN27" s="187">
        <v>2.0090403216726164E-6</v>
      </c>
      <c r="AO27" s="187">
        <v>3.3769096655472729E-7</v>
      </c>
      <c r="AP27" s="187">
        <v>2.996520749284083E-5</v>
      </c>
      <c r="AQ27" s="187">
        <v>1.3753811561535365E-5</v>
      </c>
      <c r="AR27" s="187">
        <v>4.3715253081755225E-6</v>
      </c>
      <c r="AS27" s="187">
        <v>2.1678669116562214E-7</v>
      </c>
      <c r="AT27" s="187">
        <v>7.9476183639875415E-7</v>
      </c>
      <c r="AU27" s="187">
        <v>4.0964033089980245E-7</v>
      </c>
      <c r="AV27" s="187">
        <v>1.1358360156730312E-7</v>
      </c>
      <c r="AW27" s="187">
        <v>7.3003313300947424E-8</v>
      </c>
      <c r="AX27" s="187">
        <v>1.0174770931498251E-6</v>
      </c>
      <c r="AY27" s="187">
        <v>1.0429838574947094E-7</v>
      </c>
      <c r="AZ27" s="187">
        <v>2.2920657269402362E-7</v>
      </c>
      <c r="BA27" s="187">
        <v>4.3584817295358563E-7</v>
      </c>
      <c r="BB27" s="187">
        <v>4.8019270087664116E-7</v>
      </c>
      <c r="BC27" s="187">
        <v>1.0898369819270968E-6</v>
      </c>
      <c r="BD27" s="188">
        <v>6.9099344939086234E-6</v>
      </c>
      <c r="BE27" s="189">
        <v>2.3999233707052644E-5</v>
      </c>
      <c r="BF27" s="187">
        <v>5.4420509920621155E-6</v>
      </c>
      <c r="BG27" s="187">
        <v>2.1182482476780922E-7</v>
      </c>
      <c r="BH27" s="187">
        <v>1.0972596707975641E-4</v>
      </c>
      <c r="BI27" s="187">
        <v>1.0696482196727314E-4</v>
      </c>
      <c r="BJ27" s="187">
        <v>1.776514100253712E-5</v>
      </c>
      <c r="BK27" s="187">
        <v>2.2642223639204043E-5</v>
      </c>
      <c r="BL27" s="187">
        <v>4.3519212701033974E-7</v>
      </c>
      <c r="BM27" s="187">
        <v>1.4292147790161885E-5</v>
      </c>
      <c r="BN27" s="190">
        <v>1.0311120543477497</v>
      </c>
      <c r="BO27" s="147"/>
      <c r="BP27" s="147"/>
      <c r="BQ27" s="147"/>
      <c r="BR27" s="147"/>
      <c r="BS27" s="149"/>
      <c r="BT27" s="147"/>
      <c r="BU27" s="147"/>
      <c r="BV27" s="147"/>
      <c r="BW27" s="147"/>
      <c r="BX27" s="147"/>
      <c r="BY27" s="147"/>
      <c r="BZ27" s="147"/>
      <c r="CA27" s="147"/>
      <c r="CB27" s="147"/>
      <c r="CC27" s="147"/>
      <c r="CD27" s="147"/>
      <c r="CE27" s="147"/>
      <c r="CF27" s="147"/>
      <c r="CG27" s="149"/>
      <c r="CH27" s="147"/>
      <c r="CI27" s="147"/>
      <c r="CJ27" s="147"/>
      <c r="CK27" s="147"/>
      <c r="CL27" s="147"/>
      <c r="CM27" s="147"/>
      <c r="CN27" s="147"/>
      <c r="CO27" s="149"/>
      <c r="CP27" s="147"/>
      <c r="CQ27" s="149"/>
    </row>
    <row r="28" spans="1:95" s="136" customFormat="1" ht="10.9" customHeight="1" x14ac:dyDescent="0.2">
      <c r="A28" s="174" t="s">
        <v>282</v>
      </c>
      <c r="B28" s="186" t="s">
        <v>285</v>
      </c>
      <c r="C28" s="187">
        <v>1.3595794181456762E-3</v>
      </c>
      <c r="D28" s="187">
        <v>2.4557767703199096E-3</v>
      </c>
      <c r="E28" s="187">
        <v>9.4394694596066145E-4</v>
      </c>
      <c r="F28" s="187">
        <v>6.7929307703354543E-4</v>
      </c>
      <c r="G28" s="187">
        <v>1.4041965544746957E-4</v>
      </c>
      <c r="H28" s="187">
        <v>3.7581536572514536E-4</v>
      </c>
      <c r="I28" s="187">
        <v>2.8397026648622196E-4</v>
      </c>
      <c r="J28" s="187">
        <v>0</v>
      </c>
      <c r="K28" s="187">
        <v>3.9604282764707675E-3</v>
      </c>
      <c r="L28" s="188">
        <v>2.346696206226382E-3</v>
      </c>
      <c r="M28" s="189">
        <v>5.7163488436462429E-4</v>
      </c>
      <c r="N28" s="187">
        <v>3.9131419204927916E-3</v>
      </c>
      <c r="O28" s="187">
        <v>3.2494310864847765E-3</v>
      </c>
      <c r="P28" s="187">
        <v>1.4836643031556154E-3</v>
      </c>
      <c r="Q28" s="187">
        <v>1.7031203791449873E-2</v>
      </c>
      <c r="R28" s="187">
        <v>1.0226819032022483E-3</v>
      </c>
      <c r="S28" s="187">
        <v>7.3470021774237992E-4</v>
      </c>
      <c r="T28" s="187">
        <v>3.1721912086371865E-3</v>
      </c>
      <c r="U28" s="187">
        <v>1.8766115933523082E-2</v>
      </c>
      <c r="V28" s="187">
        <v>5.4149064314125825E-3</v>
      </c>
      <c r="W28" s="187">
        <v>2.0806581497521699E-3</v>
      </c>
      <c r="X28" s="187">
        <v>6.7146908767702101E-2</v>
      </c>
      <c r="Y28" s="187">
        <v>1.1435471146672043</v>
      </c>
      <c r="Z28" s="187">
        <v>5.1584945075232709E-2</v>
      </c>
      <c r="AA28" s="187">
        <v>3.4553754753781466E-4</v>
      </c>
      <c r="AB28" s="187">
        <v>0</v>
      </c>
      <c r="AC28" s="187">
        <v>8.5407004663744287E-3</v>
      </c>
      <c r="AD28" s="187">
        <v>1.7508084184933146E-3</v>
      </c>
      <c r="AE28" s="187">
        <v>0</v>
      </c>
      <c r="AF28" s="187">
        <v>6.6968225012401645E-4</v>
      </c>
      <c r="AG28" s="187">
        <v>4.9654673086057982E-5</v>
      </c>
      <c r="AH28" s="188">
        <v>1.9376641719508849E-3</v>
      </c>
      <c r="AI28" s="189">
        <v>7.1619436847270436E-4</v>
      </c>
      <c r="AJ28" s="187">
        <v>3.1685208603264782E-3</v>
      </c>
      <c r="AK28" s="187">
        <v>1.4503403419660139E-3</v>
      </c>
      <c r="AL28" s="187">
        <v>6.1156349683134104E-2</v>
      </c>
      <c r="AM28" s="187">
        <v>2.9171105080262296E-4</v>
      </c>
      <c r="AN28" s="187">
        <v>3.359373242229539E-4</v>
      </c>
      <c r="AO28" s="187">
        <v>5.1978980877367151E-4</v>
      </c>
      <c r="AP28" s="187">
        <v>4.9160678679127916E-4</v>
      </c>
      <c r="AQ28" s="187">
        <v>7.1031968863291735E-4</v>
      </c>
      <c r="AR28" s="187">
        <v>2.1228886027283261E-4</v>
      </c>
      <c r="AS28" s="187">
        <v>2.0407446850955225E-4</v>
      </c>
      <c r="AT28" s="187">
        <v>5.681581235438448E-3</v>
      </c>
      <c r="AU28" s="187">
        <v>8.4638872772168798E-5</v>
      </c>
      <c r="AV28" s="187">
        <v>8.0426512965270133E-5</v>
      </c>
      <c r="AW28" s="187">
        <v>4.207425063461347E-5</v>
      </c>
      <c r="AX28" s="187">
        <v>1.3962337211790988E-4</v>
      </c>
      <c r="AY28" s="187">
        <v>3.8597686378112885E-5</v>
      </c>
      <c r="AZ28" s="187">
        <v>1.2364326417676184E-4</v>
      </c>
      <c r="BA28" s="187">
        <v>4.786186298343155E-4</v>
      </c>
      <c r="BB28" s="187">
        <v>1.8250341533420842E-4</v>
      </c>
      <c r="BC28" s="187">
        <v>6.9563429296965525E-4</v>
      </c>
      <c r="BD28" s="188">
        <v>1.1182372679157766E-3</v>
      </c>
      <c r="BE28" s="189">
        <v>3.9581803161098004E-4</v>
      </c>
      <c r="BF28" s="187">
        <v>1.2003879528925567E-4</v>
      </c>
      <c r="BG28" s="187">
        <v>1.929363544134339E-4</v>
      </c>
      <c r="BH28" s="187">
        <v>5.9474820662535255E-4</v>
      </c>
      <c r="BI28" s="187">
        <v>6.7858363067515855E-4</v>
      </c>
      <c r="BJ28" s="187">
        <v>2.1503026392276912E-4</v>
      </c>
      <c r="BK28" s="187">
        <v>1.0493947565545815E-3</v>
      </c>
      <c r="BL28" s="187">
        <v>1.115042211064583E-3</v>
      </c>
      <c r="BM28" s="187">
        <v>2.8510909452100094E-3</v>
      </c>
      <c r="BN28" s="190">
        <v>1.4306946670875473</v>
      </c>
      <c r="BO28" s="147"/>
      <c r="BP28" s="147"/>
      <c r="BQ28" s="147"/>
      <c r="BR28" s="147"/>
      <c r="BS28" s="149"/>
      <c r="BT28" s="147"/>
      <c r="BU28" s="147"/>
      <c r="BV28" s="147"/>
      <c r="BW28" s="147"/>
      <c r="BX28" s="147"/>
      <c r="BY28" s="147"/>
      <c r="BZ28" s="147"/>
      <c r="CA28" s="147"/>
      <c r="CB28" s="147"/>
      <c r="CC28" s="147"/>
      <c r="CD28" s="147"/>
      <c r="CE28" s="147"/>
      <c r="CF28" s="147"/>
      <c r="CG28" s="149"/>
      <c r="CH28" s="147"/>
      <c r="CI28" s="147"/>
      <c r="CJ28" s="147"/>
      <c r="CK28" s="147"/>
      <c r="CL28" s="147"/>
      <c r="CM28" s="147"/>
      <c r="CN28" s="147"/>
      <c r="CO28" s="149"/>
      <c r="CP28" s="147"/>
      <c r="CQ28" s="149"/>
    </row>
    <row r="29" spans="1:95" s="136" customFormat="1" ht="10.9" customHeight="1" x14ac:dyDescent="0.2">
      <c r="A29" s="174" t="s">
        <v>283</v>
      </c>
      <c r="B29" s="186" t="s">
        <v>288</v>
      </c>
      <c r="C29" s="187">
        <v>3.0688193215254746E-3</v>
      </c>
      <c r="D29" s="187">
        <v>7.0569214519578297E-4</v>
      </c>
      <c r="E29" s="187">
        <v>8.6741302428585982E-4</v>
      </c>
      <c r="F29" s="187">
        <v>1.9774201829034304E-3</v>
      </c>
      <c r="G29" s="187">
        <v>8.9211956377507689E-5</v>
      </c>
      <c r="H29" s="187">
        <v>3.4247735656806104E-4</v>
      </c>
      <c r="I29" s="187">
        <v>1.252447782746268E-3</v>
      </c>
      <c r="J29" s="187">
        <v>0</v>
      </c>
      <c r="K29" s="187">
        <v>5.4567321231698625E-4</v>
      </c>
      <c r="L29" s="188">
        <v>7.5527020988388528E-5</v>
      </c>
      <c r="M29" s="189">
        <v>1.2564986804817627E-3</v>
      </c>
      <c r="N29" s="187">
        <v>5.3293711569988569E-4</v>
      </c>
      <c r="O29" s="187">
        <v>2.2721574896240036E-4</v>
      </c>
      <c r="P29" s="187">
        <v>7.8156188621882766E-4</v>
      </c>
      <c r="Q29" s="187">
        <v>1.0320763547030432E-2</v>
      </c>
      <c r="R29" s="187">
        <v>2.7939140245315723E-3</v>
      </c>
      <c r="S29" s="187">
        <v>2.4015626386024759E-3</v>
      </c>
      <c r="T29" s="187">
        <v>2.0325655039337225E-3</v>
      </c>
      <c r="U29" s="187">
        <v>7.0830722622891454E-4</v>
      </c>
      <c r="V29" s="187">
        <v>1.2332617178777477E-3</v>
      </c>
      <c r="W29" s="187">
        <v>2.4138936599310493E-3</v>
      </c>
      <c r="X29" s="187">
        <v>3.2453862873342608E-4</v>
      </c>
      <c r="Y29" s="187">
        <v>4.9901909517949467E-4</v>
      </c>
      <c r="Z29" s="187">
        <v>1.0067561623488164</v>
      </c>
      <c r="AA29" s="187">
        <v>8.7521543121011101E-5</v>
      </c>
      <c r="AB29" s="187">
        <v>0</v>
      </c>
      <c r="AC29" s="187">
        <v>1.2187296825398479E-4</v>
      </c>
      <c r="AD29" s="187">
        <v>5.6146977522168349E-4</v>
      </c>
      <c r="AE29" s="187">
        <v>0</v>
      </c>
      <c r="AF29" s="187">
        <v>9.1657994145099406E-5</v>
      </c>
      <c r="AG29" s="187">
        <v>3.8733936773310266E-5</v>
      </c>
      <c r="AH29" s="188">
        <v>5.4206630024849968E-4</v>
      </c>
      <c r="AI29" s="189">
        <v>2.7976221240135212E-4</v>
      </c>
      <c r="AJ29" s="187">
        <v>3.1342917238564433E-4</v>
      </c>
      <c r="AK29" s="187">
        <v>7.4910255497714125E-4</v>
      </c>
      <c r="AL29" s="187">
        <v>1.1010958920654973E-3</v>
      </c>
      <c r="AM29" s="187">
        <v>6.0787440952679561E-5</v>
      </c>
      <c r="AN29" s="187">
        <v>5.0889436175025721E-4</v>
      </c>
      <c r="AO29" s="187">
        <v>6.7510790395846081E-4</v>
      </c>
      <c r="AP29" s="187">
        <v>2.7852762111237468E-4</v>
      </c>
      <c r="AQ29" s="187">
        <v>1.7882812187154236E-4</v>
      </c>
      <c r="AR29" s="187">
        <v>7.5966876042789076E-5</v>
      </c>
      <c r="AS29" s="187">
        <v>3.5067027526837941E-4</v>
      </c>
      <c r="AT29" s="187">
        <v>4.0650864617436464E-4</v>
      </c>
      <c r="AU29" s="187">
        <v>5.0238930451674234E-5</v>
      </c>
      <c r="AV29" s="187">
        <v>6.708264639256139E-5</v>
      </c>
      <c r="AW29" s="187">
        <v>4.7978336795871859E-5</v>
      </c>
      <c r="AX29" s="187">
        <v>7.1892831712348416E-5</v>
      </c>
      <c r="AY29" s="187">
        <v>7.1856317719320929E-5</v>
      </c>
      <c r="AZ29" s="187">
        <v>7.683672019694663E-5</v>
      </c>
      <c r="BA29" s="187">
        <v>3.7646663625044902E-4</v>
      </c>
      <c r="BB29" s="187">
        <v>9.0338401138828753E-5</v>
      </c>
      <c r="BC29" s="187">
        <v>1.1544539089611183E-4</v>
      </c>
      <c r="BD29" s="188">
        <v>9.7300574293675279E-3</v>
      </c>
      <c r="BE29" s="189">
        <v>5.1131416818722003E-4</v>
      </c>
      <c r="BF29" s="187">
        <v>2.3811067101477761E-4</v>
      </c>
      <c r="BG29" s="187">
        <v>3.5955866136413089E-4</v>
      </c>
      <c r="BH29" s="187">
        <v>3.5146002993813753E-4</v>
      </c>
      <c r="BI29" s="187">
        <v>2.8156961930588675E-4</v>
      </c>
      <c r="BJ29" s="187">
        <v>2.2512925077595609E-4</v>
      </c>
      <c r="BK29" s="187">
        <v>1.1048322737942625E-3</v>
      </c>
      <c r="BL29" s="187">
        <v>1.0718325428189708E-3</v>
      </c>
      <c r="BM29" s="187">
        <v>5.2383759428269042E-4</v>
      </c>
      <c r="BN29" s="190">
        <v>1.0629947258742631</v>
      </c>
      <c r="BO29" s="147"/>
      <c r="BP29" s="147"/>
      <c r="BQ29" s="147"/>
      <c r="BR29" s="147"/>
      <c r="BS29" s="149"/>
      <c r="BT29" s="147"/>
      <c r="BU29" s="147"/>
      <c r="BV29" s="147"/>
      <c r="BW29" s="147"/>
      <c r="BX29" s="147"/>
      <c r="BY29" s="147"/>
      <c r="BZ29" s="147"/>
      <c r="CA29" s="147"/>
      <c r="CB29" s="147"/>
      <c r="CC29" s="147"/>
      <c r="CD29" s="147"/>
      <c r="CE29" s="147"/>
      <c r="CF29" s="147"/>
      <c r="CG29" s="149"/>
      <c r="CH29" s="147"/>
      <c r="CI29" s="147"/>
      <c r="CJ29" s="147"/>
      <c r="CK29" s="147"/>
      <c r="CL29" s="147"/>
      <c r="CM29" s="147"/>
      <c r="CN29" s="147"/>
      <c r="CO29" s="149"/>
      <c r="CP29" s="147"/>
      <c r="CQ29" s="149"/>
    </row>
    <row r="30" spans="1:95" s="136" customFormat="1" ht="10.9" customHeight="1" x14ac:dyDescent="0.2">
      <c r="A30" s="174" t="s">
        <v>284</v>
      </c>
      <c r="B30" s="186" t="s">
        <v>390</v>
      </c>
      <c r="C30" s="187">
        <v>4.2789090485332437E-4</v>
      </c>
      <c r="D30" s="187">
        <v>3.3585838688221834E-4</v>
      </c>
      <c r="E30" s="187">
        <v>2.0445416582324895E-4</v>
      </c>
      <c r="F30" s="187">
        <v>2.2660134192014302E-4</v>
      </c>
      <c r="G30" s="187">
        <v>4.2823519132003513E-4</v>
      </c>
      <c r="H30" s="187">
        <v>1.2763896805686921E-3</v>
      </c>
      <c r="I30" s="187">
        <v>1.3817053981412409E-3</v>
      </c>
      <c r="J30" s="187">
        <v>0</v>
      </c>
      <c r="K30" s="187">
        <v>2.2049302749532155E-4</v>
      </c>
      <c r="L30" s="188">
        <v>2.8681951842029254E-4</v>
      </c>
      <c r="M30" s="189">
        <v>2.5833328440188558E-4</v>
      </c>
      <c r="N30" s="187">
        <v>2.7148400504243837E-4</v>
      </c>
      <c r="O30" s="187">
        <v>1.1955622931350287E-4</v>
      </c>
      <c r="P30" s="187">
        <v>3.872151529841541E-4</v>
      </c>
      <c r="Q30" s="187">
        <v>3.2055656256279046E-4</v>
      </c>
      <c r="R30" s="187">
        <v>9.5654852519868518E-5</v>
      </c>
      <c r="S30" s="187">
        <v>3.1261419291945495E-4</v>
      </c>
      <c r="T30" s="187">
        <v>1.7539603917942622E-4</v>
      </c>
      <c r="U30" s="187">
        <v>3.5941422361588781E-4</v>
      </c>
      <c r="V30" s="187">
        <v>1.9617508230609592E-4</v>
      </c>
      <c r="W30" s="187">
        <v>1.1569571435199006E-4</v>
      </c>
      <c r="X30" s="187">
        <v>5.5809314387241741E-4</v>
      </c>
      <c r="Y30" s="187">
        <v>3.1575009865136305E-3</v>
      </c>
      <c r="Z30" s="187">
        <v>2.8404200529842026E-4</v>
      </c>
      <c r="AA30" s="187">
        <v>1.0006550959552529</v>
      </c>
      <c r="AB30" s="187">
        <v>0</v>
      </c>
      <c r="AC30" s="187">
        <v>1.734714482326234E-4</v>
      </c>
      <c r="AD30" s="187">
        <v>5.6999321168172171E-4</v>
      </c>
      <c r="AE30" s="187">
        <v>0</v>
      </c>
      <c r="AF30" s="187">
        <v>1.3495774999597578E-4</v>
      </c>
      <c r="AG30" s="187">
        <v>1.674059964768705E-4</v>
      </c>
      <c r="AH30" s="188">
        <v>1.2316052496481636E-4</v>
      </c>
      <c r="AI30" s="189">
        <v>7.5694182962936398E-5</v>
      </c>
      <c r="AJ30" s="187">
        <v>8.383526357334891E-5</v>
      </c>
      <c r="AK30" s="187">
        <v>6.4124283496474585E-5</v>
      </c>
      <c r="AL30" s="187">
        <v>3.0039609354714478E-4</v>
      </c>
      <c r="AM30" s="187">
        <v>4.9442358106452117E-4</v>
      </c>
      <c r="AN30" s="187">
        <v>1.6619572171824396E-4</v>
      </c>
      <c r="AO30" s="187">
        <v>1.9009488600815294E-4</v>
      </c>
      <c r="AP30" s="187">
        <v>6.1584368476430649E-4</v>
      </c>
      <c r="AQ30" s="187">
        <v>2.311736588046673E-4</v>
      </c>
      <c r="AR30" s="187">
        <v>1.181905920246444E-3</v>
      </c>
      <c r="AS30" s="187">
        <v>2.1064596956982505E-3</v>
      </c>
      <c r="AT30" s="187">
        <v>3.917726658264108E-4</v>
      </c>
      <c r="AU30" s="187">
        <v>2.2010575111279144E-4</v>
      </c>
      <c r="AV30" s="187">
        <v>7.3122502414487098E-5</v>
      </c>
      <c r="AW30" s="187">
        <v>4.6470341725996215E-5</v>
      </c>
      <c r="AX30" s="187">
        <v>9.1632472264242988E-4</v>
      </c>
      <c r="AY30" s="187">
        <v>1.5809596331750438E-4</v>
      </c>
      <c r="AZ30" s="187">
        <v>7.4284170624847444E-5</v>
      </c>
      <c r="BA30" s="187">
        <v>1.0618040973730882E-4</v>
      </c>
      <c r="BB30" s="187">
        <v>2.2963706546150835E-4</v>
      </c>
      <c r="BC30" s="187">
        <v>1.7036970674995077E-4</v>
      </c>
      <c r="BD30" s="188">
        <v>9.944803177053698E-5</v>
      </c>
      <c r="BE30" s="189">
        <v>1.2088498129651642E-4</v>
      </c>
      <c r="BF30" s="187">
        <v>1.7114976900631479E-4</v>
      </c>
      <c r="BG30" s="187">
        <v>1.0224885046242774E-4</v>
      </c>
      <c r="BH30" s="187">
        <v>2.6187944028095478E-4</v>
      </c>
      <c r="BI30" s="187">
        <v>1.7281755448973987E-4</v>
      </c>
      <c r="BJ30" s="187">
        <v>3.5110386226698878E-4</v>
      </c>
      <c r="BK30" s="187">
        <v>2.6752461831098124E-4</v>
      </c>
      <c r="BL30" s="187">
        <v>8.4868063370643532E-5</v>
      </c>
      <c r="BM30" s="187">
        <v>4.9289867819751624E-4</v>
      </c>
      <c r="BN30" s="190">
        <v>1.0232455980978621</v>
      </c>
      <c r="BO30" s="147"/>
      <c r="BP30" s="147"/>
      <c r="BQ30" s="147"/>
      <c r="BR30" s="147"/>
      <c r="BS30" s="149"/>
      <c r="BT30" s="147"/>
      <c r="BU30" s="147"/>
      <c r="BV30" s="147"/>
      <c r="BW30" s="147"/>
      <c r="BX30" s="147"/>
      <c r="BY30" s="147"/>
      <c r="BZ30" s="147"/>
      <c r="CA30" s="147"/>
      <c r="CB30" s="147"/>
      <c r="CC30" s="147"/>
      <c r="CD30" s="147"/>
      <c r="CE30" s="147"/>
      <c r="CF30" s="147"/>
      <c r="CG30" s="149"/>
      <c r="CH30" s="147"/>
      <c r="CI30" s="147"/>
      <c r="CJ30" s="147"/>
      <c r="CK30" s="147"/>
      <c r="CL30" s="147"/>
      <c r="CM30" s="147"/>
      <c r="CN30" s="147"/>
      <c r="CO30" s="149"/>
      <c r="CP30" s="147"/>
      <c r="CQ30" s="149"/>
    </row>
    <row r="31" spans="1:95" s="136" customFormat="1" ht="10.9" customHeight="1" x14ac:dyDescent="0.2">
      <c r="A31" s="191" t="s">
        <v>286</v>
      </c>
      <c r="B31" s="192" t="s">
        <v>18</v>
      </c>
      <c r="C31" s="193">
        <v>0</v>
      </c>
      <c r="D31" s="193">
        <v>0</v>
      </c>
      <c r="E31" s="193">
        <v>0</v>
      </c>
      <c r="F31" s="193">
        <v>0</v>
      </c>
      <c r="G31" s="193">
        <v>0</v>
      </c>
      <c r="H31" s="193">
        <v>0</v>
      </c>
      <c r="I31" s="193">
        <v>0</v>
      </c>
      <c r="J31" s="193">
        <v>0</v>
      </c>
      <c r="K31" s="193">
        <v>0</v>
      </c>
      <c r="L31" s="194">
        <v>0</v>
      </c>
      <c r="M31" s="195">
        <v>0</v>
      </c>
      <c r="N31" s="193">
        <v>0</v>
      </c>
      <c r="O31" s="193">
        <v>0</v>
      </c>
      <c r="P31" s="193">
        <v>0</v>
      </c>
      <c r="Q31" s="193">
        <v>0</v>
      </c>
      <c r="R31" s="193">
        <v>0</v>
      </c>
      <c r="S31" s="193">
        <v>0</v>
      </c>
      <c r="T31" s="193">
        <v>0</v>
      </c>
      <c r="U31" s="193">
        <v>0</v>
      </c>
      <c r="V31" s="193">
        <v>0</v>
      </c>
      <c r="W31" s="193">
        <v>0</v>
      </c>
      <c r="X31" s="193">
        <v>0</v>
      </c>
      <c r="Y31" s="193">
        <v>0</v>
      </c>
      <c r="Z31" s="193">
        <v>0</v>
      </c>
      <c r="AA31" s="193">
        <v>0</v>
      </c>
      <c r="AB31" s="193">
        <v>1</v>
      </c>
      <c r="AC31" s="193">
        <v>0</v>
      </c>
      <c r="AD31" s="193">
        <v>0</v>
      </c>
      <c r="AE31" s="193">
        <v>0</v>
      </c>
      <c r="AF31" s="193">
        <v>0</v>
      </c>
      <c r="AG31" s="193">
        <v>0</v>
      </c>
      <c r="AH31" s="194">
        <v>0</v>
      </c>
      <c r="AI31" s="195">
        <v>0</v>
      </c>
      <c r="AJ31" s="193">
        <v>0</v>
      </c>
      <c r="AK31" s="193">
        <v>0</v>
      </c>
      <c r="AL31" s="193">
        <v>0</v>
      </c>
      <c r="AM31" s="193">
        <v>0</v>
      </c>
      <c r="AN31" s="193">
        <v>0</v>
      </c>
      <c r="AO31" s="193">
        <v>0</v>
      </c>
      <c r="AP31" s="193">
        <v>0</v>
      </c>
      <c r="AQ31" s="193">
        <v>0</v>
      </c>
      <c r="AR31" s="193">
        <v>0</v>
      </c>
      <c r="AS31" s="193">
        <v>0</v>
      </c>
      <c r="AT31" s="193">
        <v>0</v>
      </c>
      <c r="AU31" s="193">
        <v>0</v>
      </c>
      <c r="AV31" s="193">
        <v>0</v>
      </c>
      <c r="AW31" s="193">
        <v>0</v>
      </c>
      <c r="AX31" s="193">
        <v>0</v>
      </c>
      <c r="AY31" s="193">
        <v>0</v>
      </c>
      <c r="AZ31" s="193">
        <v>0</v>
      </c>
      <c r="BA31" s="193">
        <v>0</v>
      </c>
      <c r="BB31" s="193">
        <v>0</v>
      </c>
      <c r="BC31" s="193">
        <v>0</v>
      </c>
      <c r="BD31" s="194">
        <v>0</v>
      </c>
      <c r="BE31" s="195">
        <v>0</v>
      </c>
      <c r="BF31" s="193">
        <v>0</v>
      </c>
      <c r="BG31" s="193">
        <v>0</v>
      </c>
      <c r="BH31" s="193">
        <v>0</v>
      </c>
      <c r="BI31" s="193">
        <v>0</v>
      </c>
      <c r="BJ31" s="193">
        <v>0</v>
      </c>
      <c r="BK31" s="193">
        <v>0</v>
      </c>
      <c r="BL31" s="193">
        <v>0</v>
      </c>
      <c r="BM31" s="193">
        <v>0</v>
      </c>
      <c r="BN31" s="196">
        <v>1</v>
      </c>
      <c r="BO31" s="147"/>
      <c r="BP31" s="147"/>
      <c r="BQ31" s="147"/>
      <c r="BR31" s="147"/>
      <c r="BS31" s="149"/>
      <c r="BT31" s="147"/>
      <c r="BU31" s="147"/>
      <c r="BV31" s="147"/>
      <c r="BW31" s="147"/>
      <c r="BX31" s="147"/>
      <c r="BY31" s="147"/>
      <c r="BZ31" s="147"/>
      <c r="CA31" s="147"/>
      <c r="CB31" s="147"/>
      <c r="CC31" s="147"/>
      <c r="CD31" s="147"/>
      <c r="CE31" s="147"/>
      <c r="CF31" s="147"/>
      <c r="CG31" s="149"/>
      <c r="CH31" s="147"/>
      <c r="CI31" s="147"/>
      <c r="CJ31" s="147"/>
      <c r="CK31" s="147"/>
      <c r="CL31" s="147"/>
      <c r="CM31" s="147"/>
      <c r="CN31" s="147"/>
      <c r="CO31" s="149"/>
      <c r="CP31" s="147"/>
      <c r="CQ31" s="149"/>
    </row>
    <row r="32" spans="1:95" s="136" customFormat="1" ht="10.9" customHeight="1" x14ac:dyDescent="0.2">
      <c r="A32" s="174" t="s">
        <v>287</v>
      </c>
      <c r="B32" s="186" t="s">
        <v>391</v>
      </c>
      <c r="C32" s="187">
        <v>5.661433442591462E-7</v>
      </c>
      <c r="D32" s="187">
        <v>8.6005001927053099E-7</v>
      </c>
      <c r="E32" s="187">
        <v>2.2731817690929739E-7</v>
      </c>
      <c r="F32" s="187">
        <v>1.4539775020304675E-7</v>
      </c>
      <c r="G32" s="187">
        <v>5.4466692046734155E-7</v>
      </c>
      <c r="H32" s="187">
        <v>3.0862922274587775E-6</v>
      </c>
      <c r="I32" s="187">
        <v>1.7703909814565127E-5</v>
      </c>
      <c r="J32" s="187">
        <v>0</v>
      </c>
      <c r="K32" s="187">
        <v>3.2640761574566264E-7</v>
      </c>
      <c r="L32" s="188">
        <v>4.576047509851919E-7</v>
      </c>
      <c r="M32" s="189">
        <v>2.7943797432916794E-7</v>
      </c>
      <c r="N32" s="187">
        <v>4.004676987851574E-7</v>
      </c>
      <c r="O32" s="187">
        <v>1.7594729809326257E-7</v>
      </c>
      <c r="P32" s="187">
        <v>2.5974791833671947E-7</v>
      </c>
      <c r="Q32" s="187">
        <v>1.3934813116234399E-7</v>
      </c>
      <c r="R32" s="187">
        <v>5.5606362981701477E-6</v>
      </c>
      <c r="S32" s="187">
        <v>2.4241606175787609E-6</v>
      </c>
      <c r="T32" s="187">
        <v>5.3640226748785253E-6</v>
      </c>
      <c r="U32" s="187">
        <v>4.1109840353137347E-7</v>
      </c>
      <c r="V32" s="187">
        <v>1.9105312322295507E-7</v>
      </c>
      <c r="W32" s="187">
        <v>1.4194250174761262E-6</v>
      </c>
      <c r="X32" s="187">
        <v>5.4503911081596215E-7</v>
      </c>
      <c r="Y32" s="187">
        <v>2.7880878152991881E-7</v>
      </c>
      <c r="Z32" s="187">
        <v>2.1037932138632527E-6</v>
      </c>
      <c r="AA32" s="187">
        <v>1.7572836247379935E-8</v>
      </c>
      <c r="AB32" s="187">
        <v>0</v>
      </c>
      <c r="AC32" s="187">
        <v>1.0004314608064844</v>
      </c>
      <c r="AD32" s="187">
        <v>2.3981801257418119E-6</v>
      </c>
      <c r="AE32" s="187">
        <v>0</v>
      </c>
      <c r="AF32" s="187">
        <v>9.7292041109229754E-8</v>
      </c>
      <c r="AG32" s="187">
        <v>2.5335047343095305E-7</v>
      </c>
      <c r="AH32" s="188">
        <v>1.3466284758313235E-6</v>
      </c>
      <c r="AI32" s="189">
        <v>9.1151744254728327E-7</v>
      </c>
      <c r="AJ32" s="187">
        <v>8.9795538275085061E-7</v>
      </c>
      <c r="AK32" s="187">
        <v>1.5073817066130447E-7</v>
      </c>
      <c r="AL32" s="187">
        <v>3.4901167212584787E-6</v>
      </c>
      <c r="AM32" s="187">
        <v>2.5619814551606925E-7</v>
      </c>
      <c r="AN32" s="187">
        <v>4.2656111577307892E-7</v>
      </c>
      <c r="AO32" s="187">
        <v>3.9047478459840608E-7</v>
      </c>
      <c r="AP32" s="187">
        <v>7.187639184309281E-7</v>
      </c>
      <c r="AQ32" s="187">
        <v>5.4161113220860597E-7</v>
      </c>
      <c r="AR32" s="187">
        <v>5.4109769163205269E-7</v>
      </c>
      <c r="AS32" s="187">
        <v>1.5514671623873321E-5</v>
      </c>
      <c r="AT32" s="187">
        <v>8.4588758142008628E-7</v>
      </c>
      <c r="AU32" s="187">
        <v>5.8963812071542429E-7</v>
      </c>
      <c r="AV32" s="187">
        <v>9.2626903786223396E-7</v>
      </c>
      <c r="AW32" s="187">
        <v>1.2110605553676728E-7</v>
      </c>
      <c r="AX32" s="187">
        <v>3.433220582586849E-7</v>
      </c>
      <c r="AY32" s="187">
        <v>3.1693660143259097E-6</v>
      </c>
      <c r="AZ32" s="187">
        <v>1.0949008998745826E-5</v>
      </c>
      <c r="BA32" s="187">
        <v>8.7187885193337558E-7</v>
      </c>
      <c r="BB32" s="187">
        <v>8.1319471927648236E-7</v>
      </c>
      <c r="BC32" s="187">
        <v>1.7014453391825478E-6</v>
      </c>
      <c r="BD32" s="188">
        <v>3.8285849487621828E-7</v>
      </c>
      <c r="BE32" s="189">
        <v>3.9929628505918516E-7</v>
      </c>
      <c r="BF32" s="187">
        <v>9.0913792318532854E-6</v>
      </c>
      <c r="BG32" s="187">
        <v>8.4625368859681082E-7</v>
      </c>
      <c r="BH32" s="187">
        <v>2.3140702504702184E-6</v>
      </c>
      <c r="BI32" s="187">
        <v>4.6842789048382754E-7</v>
      </c>
      <c r="BJ32" s="187">
        <v>1.7316314047531373E-6</v>
      </c>
      <c r="BK32" s="187">
        <v>4.0993134857603497E-6</v>
      </c>
      <c r="BL32" s="187">
        <v>1.3516709544285504E-7</v>
      </c>
      <c r="BM32" s="187">
        <v>6.9469936634453574E-6</v>
      </c>
      <c r="BN32" s="190">
        <v>1.0005496308217161</v>
      </c>
      <c r="BO32" s="147"/>
      <c r="BP32" s="147"/>
      <c r="BQ32" s="147"/>
      <c r="BR32" s="147"/>
      <c r="BS32" s="149"/>
      <c r="BT32" s="147"/>
      <c r="BU32" s="147"/>
      <c r="BV32" s="147"/>
      <c r="BW32" s="147"/>
      <c r="BX32" s="147"/>
      <c r="BY32" s="147"/>
      <c r="BZ32" s="147"/>
      <c r="CA32" s="147"/>
      <c r="CB32" s="147"/>
      <c r="CC32" s="147"/>
      <c r="CD32" s="147"/>
      <c r="CE32" s="147"/>
      <c r="CF32" s="147"/>
      <c r="CG32" s="149"/>
      <c r="CH32" s="147"/>
      <c r="CI32" s="147"/>
      <c r="CJ32" s="147"/>
      <c r="CK32" s="147"/>
      <c r="CL32" s="147"/>
      <c r="CM32" s="147"/>
      <c r="CN32" s="147"/>
      <c r="CO32" s="149"/>
      <c r="CP32" s="147"/>
      <c r="CQ32" s="149"/>
    </row>
    <row r="33" spans="1:95" s="136" customFormat="1" ht="10.9" customHeight="1" x14ac:dyDescent="0.2">
      <c r="A33" s="174" t="s">
        <v>289</v>
      </c>
      <c r="B33" s="186" t="s">
        <v>294</v>
      </c>
      <c r="C33" s="187">
        <v>1.4575939866567533E-3</v>
      </c>
      <c r="D33" s="187">
        <v>9.1268655210019235E-3</v>
      </c>
      <c r="E33" s="187">
        <v>1.9574817480324208E-3</v>
      </c>
      <c r="F33" s="187">
        <v>2.7050144554491085E-3</v>
      </c>
      <c r="G33" s="187">
        <v>5.523969914070562E-4</v>
      </c>
      <c r="H33" s="187">
        <v>1.4228712419808685E-4</v>
      </c>
      <c r="I33" s="187">
        <v>6.1239582519831545E-4</v>
      </c>
      <c r="J33" s="187">
        <v>0</v>
      </c>
      <c r="K33" s="187">
        <v>1.5083898784417724E-3</v>
      </c>
      <c r="L33" s="188">
        <v>6.4478725065547984E-4</v>
      </c>
      <c r="M33" s="189">
        <v>6.5907047926106691E-4</v>
      </c>
      <c r="N33" s="187">
        <v>8.4481002007225222E-4</v>
      </c>
      <c r="O33" s="187">
        <v>5.8196695345275719E-3</v>
      </c>
      <c r="P33" s="187">
        <v>1.7604866499296582E-3</v>
      </c>
      <c r="Q33" s="187">
        <v>6.6214528376734583E-4</v>
      </c>
      <c r="R33" s="187">
        <v>9.5188075691804886E-4</v>
      </c>
      <c r="S33" s="187">
        <v>3.7119361714923235E-4</v>
      </c>
      <c r="T33" s="187">
        <v>1.711108382805825E-2</v>
      </c>
      <c r="U33" s="187">
        <v>1.2342661335691947E-3</v>
      </c>
      <c r="V33" s="187">
        <v>4.3917458137248566E-4</v>
      </c>
      <c r="W33" s="187">
        <v>2.6762022081787114E-4</v>
      </c>
      <c r="X33" s="187">
        <v>1.3284795746602838E-3</v>
      </c>
      <c r="Y33" s="187">
        <v>2.017432487443419E-3</v>
      </c>
      <c r="Z33" s="187">
        <v>4.8829668574653807E-3</v>
      </c>
      <c r="AA33" s="187">
        <v>4.5068946778604947E-5</v>
      </c>
      <c r="AB33" s="187">
        <v>0</v>
      </c>
      <c r="AC33" s="187">
        <v>3.4644422559205893E-4</v>
      </c>
      <c r="AD33" s="187">
        <v>1.0530513783184505</v>
      </c>
      <c r="AE33" s="187">
        <v>0</v>
      </c>
      <c r="AF33" s="187">
        <v>1.6877284110413547E-3</v>
      </c>
      <c r="AG33" s="187">
        <v>1.2105231205086388E-2</v>
      </c>
      <c r="AH33" s="188">
        <v>2.8974645318225259E-3</v>
      </c>
      <c r="AI33" s="189">
        <v>4.0995760367089438E-3</v>
      </c>
      <c r="AJ33" s="187">
        <v>1.4652330503257342E-2</v>
      </c>
      <c r="AK33" s="187">
        <v>2.3193867000742365E-3</v>
      </c>
      <c r="AL33" s="187">
        <v>6.0942303902113875E-3</v>
      </c>
      <c r="AM33" s="187">
        <v>2.9811814596740255E-4</v>
      </c>
      <c r="AN33" s="187">
        <v>2.7197199583619373E-2</v>
      </c>
      <c r="AO33" s="187">
        <v>3.4785135503122268E-2</v>
      </c>
      <c r="AP33" s="187">
        <v>3.233029833394039E-2</v>
      </c>
      <c r="AQ33" s="187">
        <v>2.2780538772517397E-2</v>
      </c>
      <c r="AR33" s="187">
        <v>1.0111407732396834E-3</v>
      </c>
      <c r="AS33" s="187">
        <v>1.5479284951784454E-3</v>
      </c>
      <c r="AT33" s="187">
        <v>3.1858227800546039E-3</v>
      </c>
      <c r="AU33" s="187">
        <v>5.2479702508570155E-4</v>
      </c>
      <c r="AV33" s="187">
        <v>3.6408348752939366E-4</v>
      </c>
      <c r="AW33" s="187">
        <v>1.5839915694799299E-3</v>
      </c>
      <c r="AX33" s="187">
        <v>4.3026065090972924E-4</v>
      </c>
      <c r="AY33" s="187">
        <v>1.7160896867812021E-4</v>
      </c>
      <c r="AZ33" s="187">
        <v>5.1025124081001665E-4</v>
      </c>
      <c r="BA33" s="187">
        <v>3.7771076746693811E-4</v>
      </c>
      <c r="BB33" s="187">
        <v>4.6970686642079E-4</v>
      </c>
      <c r="BC33" s="187">
        <v>2.1843374840525591E-3</v>
      </c>
      <c r="BD33" s="188">
        <v>7.3767464837564778E-4</v>
      </c>
      <c r="BE33" s="189">
        <v>7.4952578483863063E-4</v>
      </c>
      <c r="BF33" s="187">
        <v>5.5139247383222568E-4</v>
      </c>
      <c r="BG33" s="187">
        <v>1.2228757139566388E-3</v>
      </c>
      <c r="BH33" s="187">
        <v>1.7216733502019659E-3</v>
      </c>
      <c r="BI33" s="187">
        <v>1.5069542201049102E-3</v>
      </c>
      <c r="BJ33" s="187">
        <v>1.1460847049308848E-3</v>
      </c>
      <c r="BK33" s="187">
        <v>6.8850784301673789E-4</v>
      </c>
      <c r="BL33" s="187">
        <v>3.3578600605858678E-3</v>
      </c>
      <c r="BM33" s="187">
        <v>4.8319838634949541E-3</v>
      </c>
      <c r="BN33" s="190">
        <v>1.3006237951864872</v>
      </c>
      <c r="BO33" s="147"/>
      <c r="BP33" s="147"/>
      <c r="BQ33" s="147"/>
      <c r="BR33" s="147"/>
      <c r="BS33" s="149"/>
      <c r="BT33" s="147"/>
      <c r="BU33" s="147"/>
      <c r="BV33" s="147"/>
      <c r="BW33" s="147"/>
      <c r="BX33" s="147"/>
      <c r="BY33" s="147"/>
      <c r="BZ33" s="147"/>
      <c r="CA33" s="147"/>
      <c r="CB33" s="147"/>
      <c r="CC33" s="147"/>
      <c r="CD33" s="147"/>
      <c r="CE33" s="147"/>
      <c r="CF33" s="147"/>
      <c r="CG33" s="149"/>
      <c r="CH33" s="147"/>
      <c r="CI33" s="147"/>
      <c r="CJ33" s="147"/>
      <c r="CK33" s="147"/>
      <c r="CL33" s="147"/>
      <c r="CM33" s="147"/>
      <c r="CN33" s="147"/>
      <c r="CO33" s="149"/>
      <c r="CP33" s="147"/>
      <c r="CQ33" s="149"/>
    </row>
    <row r="34" spans="1:95" s="136" customFormat="1" ht="10.9" customHeight="1" x14ac:dyDescent="0.2">
      <c r="A34" s="174" t="s">
        <v>290</v>
      </c>
      <c r="B34" s="186" t="s">
        <v>19</v>
      </c>
      <c r="C34" s="187">
        <v>0</v>
      </c>
      <c r="D34" s="187">
        <v>0</v>
      </c>
      <c r="E34" s="187">
        <v>0</v>
      </c>
      <c r="F34" s="187">
        <v>0</v>
      </c>
      <c r="G34" s="187">
        <v>0</v>
      </c>
      <c r="H34" s="187">
        <v>0</v>
      </c>
      <c r="I34" s="187">
        <v>0</v>
      </c>
      <c r="J34" s="187">
        <v>0</v>
      </c>
      <c r="K34" s="187">
        <v>0</v>
      </c>
      <c r="L34" s="188">
        <v>0</v>
      </c>
      <c r="M34" s="189">
        <v>0</v>
      </c>
      <c r="N34" s="187">
        <v>0</v>
      </c>
      <c r="O34" s="187">
        <v>0</v>
      </c>
      <c r="P34" s="187">
        <v>0</v>
      </c>
      <c r="Q34" s="187">
        <v>0</v>
      </c>
      <c r="R34" s="187">
        <v>0</v>
      </c>
      <c r="S34" s="187">
        <v>0</v>
      </c>
      <c r="T34" s="187">
        <v>0</v>
      </c>
      <c r="U34" s="187">
        <v>0</v>
      </c>
      <c r="V34" s="187">
        <v>0</v>
      </c>
      <c r="W34" s="187">
        <v>0</v>
      </c>
      <c r="X34" s="187">
        <v>0</v>
      </c>
      <c r="Y34" s="187">
        <v>0</v>
      </c>
      <c r="Z34" s="187">
        <v>0</v>
      </c>
      <c r="AA34" s="187">
        <v>0</v>
      </c>
      <c r="AB34" s="187">
        <v>0</v>
      </c>
      <c r="AC34" s="187">
        <v>0</v>
      </c>
      <c r="AD34" s="187">
        <v>0</v>
      </c>
      <c r="AE34" s="187">
        <v>1</v>
      </c>
      <c r="AF34" s="187">
        <v>0</v>
      </c>
      <c r="AG34" s="187">
        <v>0</v>
      </c>
      <c r="AH34" s="188">
        <v>0</v>
      </c>
      <c r="AI34" s="189">
        <v>0</v>
      </c>
      <c r="AJ34" s="187">
        <v>0</v>
      </c>
      <c r="AK34" s="187">
        <v>0</v>
      </c>
      <c r="AL34" s="187">
        <v>0</v>
      </c>
      <c r="AM34" s="187">
        <v>0</v>
      </c>
      <c r="AN34" s="187">
        <v>0</v>
      </c>
      <c r="AO34" s="187">
        <v>0</v>
      </c>
      <c r="AP34" s="187">
        <v>0</v>
      </c>
      <c r="AQ34" s="187">
        <v>0</v>
      </c>
      <c r="AR34" s="187">
        <v>0</v>
      </c>
      <c r="AS34" s="187">
        <v>0</v>
      </c>
      <c r="AT34" s="187">
        <v>0</v>
      </c>
      <c r="AU34" s="187">
        <v>0</v>
      </c>
      <c r="AV34" s="187">
        <v>0</v>
      </c>
      <c r="AW34" s="187">
        <v>0</v>
      </c>
      <c r="AX34" s="187">
        <v>0</v>
      </c>
      <c r="AY34" s="187">
        <v>0</v>
      </c>
      <c r="AZ34" s="187">
        <v>0</v>
      </c>
      <c r="BA34" s="187">
        <v>0</v>
      </c>
      <c r="BB34" s="187">
        <v>0</v>
      </c>
      <c r="BC34" s="187">
        <v>0</v>
      </c>
      <c r="BD34" s="188">
        <v>0</v>
      </c>
      <c r="BE34" s="189">
        <v>0</v>
      </c>
      <c r="BF34" s="187">
        <v>0</v>
      </c>
      <c r="BG34" s="187">
        <v>0</v>
      </c>
      <c r="BH34" s="187">
        <v>0</v>
      </c>
      <c r="BI34" s="187">
        <v>0</v>
      </c>
      <c r="BJ34" s="187">
        <v>0</v>
      </c>
      <c r="BK34" s="187">
        <v>0</v>
      </c>
      <c r="BL34" s="187">
        <v>0</v>
      </c>
      <c r="BM34" s="187">
        <v>0</v>
      </c>
      <c r="BN34" s="190">
        <v>1</v>
      </c>
      <c r="BO34" s="147"/>
      <c r="BP34" s="147"/>
      <c r="BQ34" s="147"/>
      <c r="BR34" s="147"/>
      <c r="BS34" s="149"/>
      <c r="BT34" s="147"/>
      <c r="BU34" s="147"/>
      <c r="BV34" s="147"/>
      <c r="BW34" s="147"/>
      <c r="BX34" s="147"/>
      <c r="BY34" s="147"/>
      <c r="BZ34" s="147"/>
      <c r="CA34" s="147"/>
      <c r="CB34" s="147"/>
      <c r="CC34" s="147"/>
      <c r="CD34" s="147"/>
      <c r="CE34" s="147"/>
      <c r="CF34" s="147"/>
      <c r="CG34" s="149"/>
      <c r="CH34" s="147"/>
      <c r="CI34" s="147"/>
      <c r="CJ34" s="147"/>
      <c r="CK34" s="147"/>
      <c r="CL34" s="147"/>
      <c r="CM34" s="147"/>
      <c r="CN34" s="147"/>
      <c r="CO34" s="149"/>
      <c r="CP34" s="147"/>
      <c r="CQ34" s="149"/>
    </row>
    <row r="35" spans="1:95" s="136" customFormat="1" ht="10.9" customHeight="1" x14ac:dyDescent="0.2">
      <c r="A35" s="197" t="s">
        <v>291</v>
      </c>
      <c r="B35" s="198" t="s">
        <v>297</v>
      </c>
      <c r="C35" s="199">
        <v>1.5228938505376207E-5</v>
      </c>
      <c r="D35" s="199">
        <v>1.944519280225063E-5</v>
      </c>
      <c r="E35" s="199">
        <v>9.3589958550341926E-6</v>
      </c>
      <c r="F35" s="199">
        <v>8.3516153489550745E-6</v>
      </c>
      <c r="G35" s="199">
        <v>8.8136815577456811E-6</v>
      </c>
      <c r="H35" s="199">
        <v>1.5758101633887091E-5</v>
      </c>
      <c r="I35" s="199">
        <v>1.3244948774569979E-4</v>
      </c>
      <c r="J35" s="199">
        <v>0</v>
      </c>
      <c r="K35" s="199">
        <v>2.3094562294887321E-5</v>
      </c>
      <c r="L35" s="200">
        <v>2.6949959826516019E-5</v>
      </c>
      <c r="M35" s="201">
        <v>8.5186384455020039E-6</v>
      </c>
      <c r="N35" s="199">
        <v>1.8719746382432383E-5</v>
      </c>
      <c r="O35" s="199">
        <v>1.4230255690039182E-4</v>
      </c>
      <c r="P35" s="199">
        <v>1.3398366769789684E-5</v>
      </c>
      <c r="Q35" s="199">
        <v>1.3004976248049097E-5</v>
      </c>
      <c r="R35" s="199">
        <v>2.0229885343434248E-5</v>
      </c>
      <c r="S35" s="199">
        <v>2.790523986510105E-5</v>
      </c>
      <c r="T35" s="199">
        <v>9.8497868653092766E-4</v>
      </c>
      <c r="U35" s="199">
        <v>1.7764472353922555E-5</v>
      </c>
      <c r="V35" s="199">
        <v>1.2488509222373007E-5</v>
      </c>
      <c r="W35" s="199">
        <v>9.4376737137517884E-6</v>
      </c>
      <c r="X35" s="199">
        <v>7.77020958553564E-6</v>
      </c>
      <c r="Y35" s="199">
        <v>2.0750304619235435E-5</v>
      </c>
      <c r="Z35" s="199">
        <v>5.1341417647813728E-5</v>
      </c>
      <c r="AA35" s="199">
        <v>3.0509066955547229E-6</v>
      </c>
      <c r="AB35" s="199">
        <v>0</v>
      </c>
      <c r="AC35" s="199">
        <v>5.3172821766084696E-5</v>
      </c>
      <c r="AD35" s="199">
        <v>5.2384716254429218E-4</v>
      </c>
      <c r="AE35" s="199">
        <v>0</v>
      </c>
      <c r="AF35" s="199">
        <v>1.0022289030234608</v>
      </c>
      <c r="AG35" s="199">
        <v>1.7881101315345704E-5</v>
      </c>
      <c r="AH35" s="200">
        <v>9.0351536106899107E-3</v>
      </c>
      <c r="AI35" s="201">
        <v>3.5053465911773257E-3</v>
      </c>
      <c r="AJ35" s="199">
        <v>1.0669848279780106E-3</v>
      </c>
      <c r="AK35" s="199">
        <v>1.9825774823701695E-3</v>
      </c>
      <c r="AL35" s="199">
        <v>1.4428616063581138E-4</v>
      </c>
      <c r="AM35" s="199">
        <v>8.9476925556602784E-6</v>
      </c>
      <c r="AN35" s="199">
        <v>8.7836352326302574E-4</v>
      </c>
      <c r="AO35" s="199">
        <v>8.4304767773865554E-4</v>
      </c>
      <c r="AP35" s="199">
        <v>7.8497718500357861E-4</v>
      </c>
      <c r="AQ35" s="199">
        <v>1.5047477844676276E-3</v>
      </c>
      <c r="AR35" s="199">
        <v>2.4646402208904621E-5</v>
      </c>
      <c r="AS35" s="199">
        <v>4.1072086308585166E-5</v>
      </c>
      <c r="AT35" s="199">
        <v>4.9929012651883565E-5</v>
      </c>
      <c r="AU35" s="199">
        <v>2.095749559109687E-5</v>
      </c>
      <c r="AV35" s="199">
        <v>9.2935987412496026E-6</v>
      </c>
      <c r="AW35" s="199">
        <v>3.8371308033349454E-5</v>
      </c>
      <c r="AX35" s="199">
        <v>1.6775757163471069E-5</v>
      </c>
      <c r="AY35" s="199">
        <v>4.4532715024585883E-6</v>
      </c>
      <c r="AZ35" s="199">
        <v>1.3550361902071523E-5</v>
      </c>
      <c r="BA35" s="199">
        <v>1.016206926965722E-5</v>
      </c>
      <c r="BB35" s="199">
        <v>3.7283343943652559E-5</v>
      </c>
      <c r="BC35" s="199">
        <v>1.4212750812626134E-5</v>
      </c>
      <c r="BD35" s="200">
        <v>1.3349940268543924E-5</v>
      </c>
      <c r="BE35" s="201">
        <v>8.5798873408416213E-6</v>
      </c>
      <c r="BF35" s="199">
        <v>1.6372945507100919E-5</v>
      </c>
      <c r="BG35" s="199">
        <v>2.8932011558693452E-5</v>
      </c>
      <c r="BH35" s="199">
        <v>1.5226116019989974E-5</v>
      </c>
      <c r="BI35" s="199">
        <v>2.2360483920092328E-5</v>
      </c>
      <c r="BJ35" s="199">
        <v>1.3487932438990515E-5</v>
      </c>
      <c r="BK35" s="199">
        <v>2.3073506578130492E-5</v>
      </c>
      <c r="BL35" s="199">
        <v>2.3192835070184688E-5</v>
      </c>
      <c r="BM35" s="199">
        <v>3.5607195542722373E-4</v>
      </c>
      <c r="BN35" s="202">
        <v>1.0249907038431192</v>
      </c>
      <c r="BO35" s="147"/>
      <c r="BP35" s="147"/>
      <c r="BQ35" s="147"/>
      <c r="BR35" s="147"/>
      <c r="BS35" s="149"/>
      <c r="BT35" s="147"/>
      <c r="BU35" s="147"/>
      <c r="BV35" s="147"/>
      <c r="BW35" s="147"/>
      <c r="BX35" s="147"/>
      <c r="BY35" s="147"/>
      <c r="BZ35" s="147"/>
      <c r="CA35" s="147"/>
      <c r="CB35" s="147"/>
      <c r="CC35" s="147"/>
      <c r="CD35" s="147"/>
      <c r="CE35" s="147"/>
      <c r="CF35" s="147"/>
      <c r="CG35" s="149"/>
      <c r="CH35" s="147"/>
      <c r="CI35" s="147"/>
      <c r="CJ35" s="147"/>
      <c r="CK35" s="147"/>
      <c r="CL35" s="147"/>
      <c r="CM35" s="147"/>
      <c r="CN35" s="147"/>
      <c r="CO35" s="149"/>
      <c r="CP35" s="147"/>
      <c r="CQ35" s="149"/>
    </row>
    <row r="36" spans="1:95" s="136" customFormat="1" ht="10.9" customHeight="1" x14ac:dyDescent="0.2">
      <c r="A36" s="174" t="s">
        <v>292</v>
      </c>
      <c r="B36" s="186" t="s">
        <v>299</v>
      </c>
      <c r="C36" s="187">
        <v>8.3330524112639678E-7</v>
      </c>
      <c r="D36" s="187">
        <v>1.2394699569881749E-6</v>
      </c>
      <c r="E36" s="187">
        <v>7.5481953091895078E-7</v>
      </c>
      <c r="F36" s="187">
        <v>7.3356939138583133E-7</v>
      </c>
      <c r="G36" s="187">
        <v>6.4894660340286942E-7</v>
      </c>
      <c r="H36" s="187">
        <v>7.0571391657122002E-7</v>
      </c>
      <c r="I36" s="187">
        <v>4.1222979376249332E-6</v>
      </c>
      <c r="J36" s="187">
        <v>0</v>
      </c>
      <c r="K36" s="187">
        <v>3.451672463917889E-6</v>
      </c>
      <c r="L36" s="188">
        <v>2.323214083471301E-6</v>
      </c>
      <c r="M36" s="189">
        <v>5.1133522219806611E-7</v>
      </c>
      <c r="N36" s="187">
        <v>1.2875831181913184E-5</v>
      </c>
      <c r="O36" s="187">
        <v>2.2536412144126115E-5</v>
      </c>
      <c r="P36" s="187">
        <v>1.5622371327248841E-6</v>
      </c>
      <c r="Q36" s="187">
        <v>1.1014566895150814E-6</v>
      </c>
      <c r="R36" s="187">
        <v>1.0047739250105679E-6</v>
      </c>
      <c r="S36" s="187">
        <v>3.0231484210884215E-6</v>
      </c>
      <c r="T36" s="187">
        <v>4.2402604696133381E-5</v>
      </c>
      <c r="U36" s="187">
        <v>1.5127899258672503E-6</v>
      </c>
      <c r="V36" s="187">
        <v>4.8903396224556939E-6</v>
      </c>
      <c r="W36" s="187">
        <v>1.337640592202704E-5</v>
      </c>
      <c r="X36" s="187">
        <v>1.4342528521439419E-6</v>
      </c>
      <c r="Y36" s="187">
        <v>1.8006093865161771E-5</v>
      </c>
      <c r="Z36" s="187">
        <v>1.1203110551440848E-5</v>
      </c>
      <c r="AA36" s="187">
        <v>1.4755229569377754E-7</v>
      </c>
      <c r="AB36" s="187">
        <v>0</v>
      </c>
      <c r="AC36" s="187">
        <v>2.3008666093910999E-6</v>
      </c>
      <c r="AD36" s="187">
        <v>1.7589867458766446E-5</v>
      </c>
      <c r="AE36" s="187">
        <v>0</v>
      </c>
      <c r="AF36" s="187">
        <v>5.6106236299283237E-6</v>
      </c>
      <c r="AG36" s="187">
        <v>1.0021631205227572</v>
      </c>
      <c r="AH36" s="188">
        <v>2.7347199535047306E-4</v>
      </c>
      <c r="AI36" s="189">
        <v>9.8511144647847444E-5</v>
      </c>
      <c r="AJ36" s="187">
        <v>2.5492068034269197E-4</v>
      </c>
      <c r="AK36" s="187">
        <v>9.3877132857934855E-5</v>
      </c>
      <c r="AL36" s="187">
        <v>5.2167310862343696E-5</v>
      </c>
      <c r="AM36" s="187">
        <v>8.4819790775362482E-7</v>
      </c>
      <c r="AN36" s="187">
        <v>3.9713134277697974E-5</v>
      </c>
      <c r="AO36" s="187">
        <v>4.0056729428035365E-5</v>
      </c>
      <c r="AP36" s="187">
        <v>1.4699931862019443E-5</v>
      </c>
      <c r="AQ36" s="187">
        <v>1.5030225677268159E-4</v>
      </c>
      <c r="AR36" s="187">
        <v>8.2954223315638173E-6</v>
      </c>
      <c r="AS36" s="187">
        <v>2.1454317301592735E-6</v>
      </c>
      <c r="AT36" s="187">
        <v>3.0173740689335303E-6</v>
      </c>
      <c r="AU36" s="187">
        <v>1.2250699850515197E-6</v>
      </c>
      <c r="AV36" s="187">
        <v>8.5341088413860291E-7</v>
      </c>
      <c r="AW36" s="187">
        <v>1.9398943851197189E-6</v>
      </c>
      <c r="AX36" s="187">
        <v>1.0387972662323246E-6</v>
      </c>
      <c r="AY36" s="187">
        <v>3.2975195188698536E-7</v>
      </c>
      <c r="AZ36" s="187">
        <v>1.045666390326077E-6</v>
      </c>
      <c r="BA36" s="187">
        <v>2.4175638766540396E-6</v>
      </c>
      <c r="BB36" s="187">
        <v>2.867036269759581E-6</v>
      </c>
      <c r="BC36" s="187">
        <v>1.105335909930667E-6</v>
      </c>
      <c r="BD36" s="188">
        <v>8.0155714782259766E-6</v>
      </c>
      <c r="BE36" s="189">
        <v>2.3455217411164643E-6</v>
      </c>
      <c r="BF36" s="187">
        <v>1.9616671341806444E-6</v>
      </c>
      <c r="BG36" s="187">
        <v>4.091690851138213E-6</v>
      </c>
      <c r="BH36" s="187">
        <v>4.0784167034584429E-6</v>
      </c>
      <c r="BI36" s="187">
        <v>3.5333532497200818E-6</v>
      </c>
      <c r="BJ36" s="187">
        <v>9.6951608529727828E-7</v>
      </c>
      <c r="BK36" s="187">
        <v>3.6205302869769046E-6</v>
      </c>
      <c r="BL36" s="187">
        <v>5.3979316278045001E-6</v>
      </c>
      <c r="BM36" s="187">
        <v>3.5724179046249071E-5</v>
      </c>
      <c r="BN36" s="190">
        <v>1.0034536108815919</v>
      </c>
      <c r="BO36" s="147"/>
      <c r="BP36" s="147"/>
      <c r="BQ36" s="147"/>
      <c r="BR36" s="147"/>
      <c r="BS36" s="149"/>
      <c r="BT36" s="147"/>
      <c r="BU36" s="147"/>
      <c r="BV36" s="147"/>
      <c r="BW36" s="147"/>
      <c r="BX36" s="147"/>
      <c r="BY36" s="147"/>
      <c r="BZ36" s="147"/>
      <c r="CA36" s="147"/>
      <c r="CB36" s="147"/>
      <c r="CC36" s="147"/>
      <c r="CD36" s="147"/>
      <c r="CE36" s="147"/>
      <c r="CF36" s="147"/>
      <c r="CG36" s="149"/>
      <c r="CH36" s="147"/>
      <c r="CI36" s="147"/>
      <c r="CJ36" s="147"/>
      <c r="CK36" s="147"/>
      <c r="CL36" s="147"/>
      <c r="CM36" s="147"/>
      <c r="CN36" s="147"/>
      <c r="CO36" s="149"/>
      <c r="CP36" s="147"/>
      <c r="CQ36" s="149"/>
    </row>
    <row r="37" spans="1:95" s="136" customFormat="1" ht="10.9" customHeight="1" x14ac:dyDescent="0.2">
      <c r="A37" s="174" t="s">
        <v>293</v>
      </c>
      <c r="B37" s="186" t="s">
        <v>61</v>
      </c>
      <c r="C37" s="187">
        <v>9.2010683379307892E-4</v>
      </c>
      <c r="D37" s="187">
        <v>8.1506373606921403E-4</v>
      </c>
      <c r="E37" s="187">
        <v>5.4676224865756167E-4</v>
      </c>
      <c r="F37" s="187">
        <v>3.1733912766316956E-4</v>
      </c>
      <c r="G37" s="187">
        <v>4.9390319028693949E-4</v>
      </c>
      <c r="H37" s="187">
        <v>7.6198704759872172E-4</v>
      </c>
      <c r="I37" s="187">
        <v>1.0761576447460191E-2</v>
      </c>
      <c r="J37" s="187">
        <v>0</v>
      </c>
      <c r="K37" s="187">
        <v>2.0170624799236408E-3</v>
      </c>
      <c r="L37" s="188">
        <v>2.7236440885630474E-3</v>
      </c>
      <c r="M37" s="189">
        <v>5.2482866607833341E-4</v>
      </c>
      <c r="N37" s="187">
        <v>1.7584475156568098E-3</v>
      </c>
      <c r="O37" s="187">
        <v>1.5498074696133336E-2</v>
      </c>
      <c r="P37" s="187">
        <v>1.0948309012835508E-3</v>
      </c>
      <c r="Q37" s="187">
        <v>7.9800865955218967E-4</v>
      </c>
      <c r="R37" s="187">
        <v>1.7802526971652166E-3</v>
      </c>
      <c r="S37" s="187">
        <v>1.9315958966932649E-3</v>
      </c>
      <c r="T37" s="187">
        <v>1.2653349056480825E-2</v>
      </c>
      <c r="U37" s="187">
        <v>1.3593346962983764E-3</v>
      </c>
      <c r="V37" s="187">
        <v>9.1788941814394467E-4</v>
      </c>
      <c r="W37" s="187">
        <v>7.3241946183379852E-4</v>
      </c>
      <c r="X37" s="187">
        <v>5.197322588616608E-4</v>
      </c>
      <c r="Y37" s="187">
        <v>1.8861656212695761E-3</v>
      </c>
      <c r="Z37" s="187">
        <v>5.12039842143061E-3</v>
      </c>
      <c r="AA37" s="187">
        <v>2.8122442156481409E-4</v>
      </c>
      <c r="AB37" s="187">
        <v>0</v>
      </c>
      <c r="AC37" s="187">
        <v>5.5949212937631398E-3</v>
      </c>
      <c r="AD37" s="187">
        <v>3.5157272122205564E-3</v>
      </c>
      <c r="AE37" s="187">
        <v>0</v>
      </c>
      <c r="AF37" s="187">
        <v>2.6007087570731796E-4</v>
      </c>
      <c r="AG37" s="187">
        <v>7.6594341115465182E-4</v>
      </c>
      <c r="AH37" s="188">
        <v>1.0201474344004293</v>
      </c>
      <c r="AI37" s="189">
        <v>9.8416267794128702E-3</v>
      </c>
      <c r="AJ37" s="187">
        <v>6.179006359874669E-3</v>
      </c>
      <c r="AK37" s="187">
        <v>4.2468633629957533E-3</v>
      </c>
      <c r="AL37" s="187">
        <v>3.8611407956950809E-3</v>
      </c>
      <c r="AM37" s="187">
        <v>4.2126523033548402E-4</v>
      </c>
      <c r="AN37" s="187">
        <v>2.4130447721635251E-2</v>
      </c>
      <c r="AO37" s="187">
        <v>5.0014631858357569E-2</v>
      </c>
      <c r="AP37" s="187">
        <v>1.2490972983958076E-2</v>
      </c>
      <c r="AQ37" s="187">
        <v>2.2785431490715203E-2</v>
      </c>
      <c r="AR37" s="187">
        <v>1.3944876516469326E-3</v>
      </c>
      <c r="AS37" s="187">
        <v>2.5559013388898734E-3</v>
      </c>
      <c r="AT37" s="187">
        <v>2.2279705192385642E-3</v>
      </c>
      <c r="AU37" s="187">
        <v>1.6491779440221438E-3</v>
      </c>
      <c r="AV37" s="187">
        <v>4.2054226392930125E-4</v>
      </c>
      <c r="AW37" s="187">
        <v>2.3020007643910728E-3</v>
      </c>
      <c r="AX37" s="187">
        <v>9.2876844058300244E-4</v>
      </c>
      <c r="AY37" s="187">
        <v>2.3786895109867166E-4</v>
      </c>
      <c r="AZ37" s="187">
        <v>7.0390660207107747E-4</v>
      </c>
      <c r="BA37" s="187">
        <v>4.9569438385370455E-4</v>
      </c>
      <c r="BB37" s="187">
        <v>2.4819710532042734E-3</v>
      </c>
      <c r="BC37" s="187">
        <v>6.7674754980585363E-4</v>
      </c>
      <c r="BD37" s="188">
        <v>5.6061262576720026E-4</v>
      </c>
      <c r="BE37" s="189">
        <v>4.6263273707350437E-4</v>
      </c>
      <c r="BF37" s="187">
        <v>1.1611289505907146E-3</v>
      </c>
      <c r="BG37" s="187">
        <v>7.5767725473289125E-4</v>
      </c>
      <c r="BH37" s="187">
        <v>1.0358325342269728E-3</v>
      </c>
      <c r="BI37" s="187">
        <v>1.8770617557193553E-3</v>
      </c>
      <c r="BJ37" s="187">
        <v>6.1295252939780982E-4</v>
      </c>
      <c r="BK37" s="187">
        <v>1.793957349486027E-3</v>
      </c>
      <c r="BL37" s="187">
        <v>5.1205428962994141E-4</v>
      </c>
      <c r="BM37" s="187">
        <v>1.9163522858143794E-3</v>
      </c>
      <c r="BN37" s="190">
        <v>1.2572347811398901</v>
      </c>
      <c r="BO37" s="147"/>
      <c r="BP37" s="147"/>
      <c r="BQ37" s="147"/>
      <c r="BR37" s="147"/>
      <c r="BS37" s="149"/>
      <c r="BT37" s="147"/>
      <c r="BU37" s="147"/>
      <c r="BV37" s="147"/>
      <c r="BW37" s="147"/>
      <c r="BX37" s="147"/>
      <c r="BY37" s="147"/>
      <c r="BZ37" s="147"/>
      <c r="CA37" s="147"/>
      <c r="CB37" s="147"/>
      <c r="CC37" s="147"/>
      <c r="CD37" s="147"/>
      <c r="CE37" s="147"/>
      <c r="CF37" s="147"/>
      <c r="CG37" s="149"/>
      <c r="CH37" s="147"/>
      <c r="CI37" s="147"/>
      <c r="CJ37" s="147"/>
      <c r="CK37" s="147"/>
      <c r="CL37" s="147"/>
      <c r="CM37" s="147"/>
      <c r="CN37" s="147"/>
      <c r="CO37" s="149"/>
      <c r="CP37" s="147"/>
      <c r="CQ37" s="149"/>
    </row>
    <row r="38" spans="1:95" s="136" customFormat="1" ht="10.9" customHeight="1" x14ac:dyDescent="0.2">
      <c r="A38" s="174" t="s">
        <v>295</v>
      </c>
      <c r="B38" s="186" t="s">
        <v>302</v>
      </c>
      <c r="C38" s="187">
        <v>1.8839095440189988E-4</v>
      </c>
      <c r="D38" s="187">
        <v>2.8223086825901255E-4</v>
      </c>
      <c r="E38" s="187">
        <v>1.3605843520647361E-4</v>
      </c>
      <c r="F38" s="187">
        <v>2.9495699412045672E-4</v>
      </c>
      <c r="G38" s="187">
        <v>1.689143198812216E-4</v>
      </c>
      <c r="H38" s="187">
        <v>8.4613022863048122E-5</v>
      </c>
      <c r="I38" s="187">
        <v>1.2487726175026662E-3</v>
      </c>
      <c r="J38" s="187">
        <v>0</v>
      </c>
      <c r="K38" s="187">
        <v>1.6385264034388797E-4</v>
      </c>
      <c r="L38" s="188">
        <v>9.5517045454154818E-5</v>
      </c>
      <c r="M38" s="189">
        <v>1.1843260487199474E-4</v>
      </c>
      <c r="N38" s="187">
        <v>1.4741003378141137E-4</v>
      </c>
      <c r="O38" s="187">
        <v>1.3333426464842837E-4</v>
      </c>
      <c r="P38" s="187">
        <v>1.174196974676193E-4</v>
      </c>
      <c r="Q38" s="187">
        <v>1.0697366433788202E-4</v>
      </c>
      <c r="R38" s="187">
        <v>1.3803438106887905E-4</v>
      </c>
      <c r="S38" s="187">
        <v>1.8904734585871349E-4</v>
      </c>
      <c r="T38" s="187">
        <v>1.1753309778295058E-3</v>
      </c>
      <c r="U38" s="187">
        <v>1.1865759861871516E-4</v>
      </c>
      <c r="V38" s="187">
        <v>9.4374091653008711E-5</v>
      </c>
      <c r="W38" s="187">
        <v>1.2540243366093579E-4</v>
      </c>
      <c r="X38" s="187">
        <v>1.1151511222826179E-4</v>
      </c>
      <c r="Y38" s="187">
        <v>1.0801383483747585E-4</v>
      </c>
      <c r="Z38" s="187">
        <v>1.455008077613657E-4</v>
      </c>
      <c r="AA38" s="187">
        <v>1.7525267998779987E-5</v>
      </c>
      <c r="AB38" s="187">
        <v>0</v>
      </c>
      <c r="AC38" s="187">
        <v>1.7057651888367258E-4</v>
      </c>
      <c r="AD38" s="187">
        <v>4.530415020433573E-4</v>
      </c>
      <c r="AE38" s="187">
        <v>0</v>
      </c>
      <c r="AF38" s="187">
        <v>4.4114267624570147E-5</v>
      </c>
      <c r="AG38" s="187">
        <v>1.3500202737853591E-4</v>
      </c>
      <c r="AH38" s="188">
        <v>2.8315155856625942E-4</v>
      </c>
      <c r="AI38" s="189">
        <v>1.0170512436815466</v>
      </c>
      <c r="AJ38" s="187">
        <v>1.2840295758925814E-3</v>
      </c>
      <c r="AK38" s="187">
        <v>1.5469191331607371E-3</v>
      </c>
      <c r="AL38" s="187">
        <v>3.9751868492393796E-4</v>
      </c>
      <c r="AM38" s="187">
        <v>3.6348297792219145E-4</v>
      </c>
      <c r="AN38" s="187">
        <v>1.1975572096144941E-3</v>
      </c>
      <c r="AO38" s="187">
        <v>3.1574622584331361E-4</v>
      </c>
      <c r="AP38" s="187">
        <v>9.1368147863237663E-4</v>
      </c>
      <c r="AQ38" s="187">
        <v>1.0860927536419428E-3</v>
      </c>
      <c r="AR38" s="187">
        <v>3.1871633883266031E-4</v>
      </c>
      <c r="AS38" s="187">
        <v>1.7306723892478791E-4</v>
      </c>
      <c r="AT38" s="187">
        <v>8.1323438272028377E-4</v>
      </c>
      <c r="AU38" s="187">
        <v>3.6972013723749912E-4</v>
      </c>
      <c r="AV38" s="187">
        <v>3.3862594089617505E-4</v>
      </c>
      <c r="AW38" s="187">
        <v>1.3276337952060363E-4</v>
      </c>
      <c r="AX38" s="187">
        <v>2.6394553696478462E-4</v>
      </c>
      <c r="AY38" s="187">
        <v>9.4222073385283995E-5</v>
      </c>
      <c r="AZ38" s="187">
        <v>3.5736579059170143E-4</v>
      </c>
      <c r="BA38" s="187">
        <v>4.1981602346611761E-4</v>
      </c>
      <c r="BB38" s="187">
        <v>2.6001778674537915E-3</v>
      </c>
      <c r="BC38" s="187">
        <v>2.1950085412536611E-4</v>
      </c>
      <c r="BD38" s="188">
        <v>1.3073405246510636E-3</v>
      </c>
      <c r="BE38" s="189">
        <v>3.3649868485983553E-4</v>
      </c>
      <c r="BF38" s="187">
        <v>2.5825855502973927E-4</v>
      </c>
      <c r="BG38" s="187">
        <v>3.20571809381048E-3</v>
      </c>
      <c r="BH38" s="187">
        <v>1.9548947856063917E-4</v>
      </c>
      <c r="BI38" s="187">
        <v>1.5747575480342462E-4</v>
      </c>
      <c r="BJ38" s="187">
        <v>6.4976911057034413E-4</v>
      </c>
      <c r="BK38" s="187">
        <v>2.1910271607318685E-4</v>
      </c>
      <c r="BL38" s="187">
        <v>3.990309052211879E-3</v>
      </c>
      <c r="BM38" s="187">
        <v>5.4532192707696108E-4</v>
      </c>
      <c r="BN38" s="190">
        <v>1.0477188760720977</v>
      </c>
      <c r="BO38" s="147"/>
      <c r="BP38" s="147"/>
      <c r="BQ38" s="147"/>
      <c r="BR38" s="147"/>
      <c r="BS38" s="149"/>
      <c r="BT38" s="147"/>
      <c r="BU38" s="147"/>
      <c r="BV38" s="147"/>
      <c r="BW38" s="147"/>
      <c r="BX38" s="147"/>
      <c r="BY38" s="147"/>
      <c r="BZ38" s="147"/>
      <c r="CA38" s="147"/>
      <c r="CB38" s="147"/>
      <c r="CC38" s="147"/>
      <c r="CD38" s="147"/>
      <c r="CE38" s="147"/>
      <c r="CF38" s="147"/>
      <c r="CG38" s="149"/>
      <c r="CH38" s="147"/>
      <c r="CI38" s="147"/>
      <c r="CJ38" s="147"/>
      <c r="CK38" s="147"/>
      <c r="CL38" s="147"/>
      <c r="CM38" s="147"/>
      <c r="CN38" s="147"/>
      <c r="CO38" s="149"/>
      <c r="CP38" s="147"/>
      <c r="CQ38" s="149"/>
    </row>
    <row r="39" spans="1:95" s="136" customFormat="1" ht="10.9" customHeight="1" x14ac:dyDescent="0.2">
      <c r="A39" s="174" t="s">
        <v>296</v>
      </c>
      <c r="B39" s="186" t="s">
        <v>304</v>
      </c>
      <c r="C39" s="187">
        <v>1.1741378480237128E-4</v>
      </c>
      <c r="D39" s="187">
        <v>1.8638032638291802E-4</v>
      </c>
      <c r="E39" s="187">
        <v>9.5492515624799395E-5</v>
      </c>
      <c r="F39" s="187">
        <v>1.0936157023823956E-4</v>
      </c>
      <c r="G39" s="187">
        <v>1.0827451753251291E-4</v>
      </c>
      <c r="H39" s="187">
        <v>1.7348198760496736E-4</v>
      </c>
      <c r="I39" s="187">
        <v>4.2763460014805265E-4</v>
      </c>
      <c r="J39" s="187">
        <v>0</v>
      </c>
      <c r="K39" s="187">
        <v>1.1470785601284712E-4</v>
      </c>
      <c r="L39" s="188">
        <v>7.6044858475596985E-5</v>
      </c>
      <c r="M39" s="189">
        <v>7.6892564943723552E-5</v>
      </c>
      <c r="N39" s="187">
        <v>9.7986545433753887E-5</v>
      </c>
      <c r="O39" s="187">
        <v>8.8613662888669968E-5</v>
      </c>
      <c r="P39" s="187">
        <v>7.7339598862104545E-5</v>
      </c>
      <c r="Q39" s="187">
        <v>7.8872838234052197E-5</v>
      </c>
      <c r="R39" s="187">
        <v>9.4275486591278353E-5</v>
      </c>
      <c r="S39" s="187">
        <v>1.0762875178318556E-4</v>
      </c>
      <c r="T39" s="187">
        <v>1.9668289060104124E-4</v>
      </c>
      <c r="U39" s="187">
        <v>7.9409793324124138E-5</v>
      </c>
      <c r="V39" s="187">
        <v>6.5998119608705441E-5</v>
      </c>
      <c r="W39" s="187">
        <v>1.2854481875137935E-4</v>
      </c>
      <c r="X39" s="187">
        <v>6.5292439718881204E-5</v>
      </c>
      <c r="Y39" s="187">
        <v>7.1214898407487699E-5</v>
      </c>
      <c r="Z39" s="187">
        <v>1.201084376927099E-4</v>
      </c>
      <c r="AA39" s="187">
        <v>1.2697863780414575E-5</v>
      </c>
      <c r="AB39" s="187">
        <v>0</v>
      </c>
      <c r="AC39" s="187">
        <v>1.1412865768104168E-4</v>
      </c>
      <c r="AD39" s="187">
        <v>1.6815988327772006E-4</v>
      </c>
      <c r="AE39" s="187">
        <v>0</v>
      </c>
      <c r="AF39" s="187">
        <v>3.1524003177088941E-5</v>
      </c>
      <c r="AG39" s="187">
        <v>9.1033944274915131E-5</v>
      </c>
      <c r="AH39" s="188">
        <v>2.939447029933007E-4</v>
      </c>
      <c r="AI39" s="189">
        <v>3.5021113782341233E-3</v>
      </c>
      <c r="AJ39" s="187">
        <v>1.023929177447269</v>
      </c>
      <c r="AK39" s="187">
        <v>2.8475210945816784E-3</v>
      </c>
      <c r="AL39" s="187">
        <v>6.4575221943782238E-4</v>
      </c>
      <c r="AM39" s="187">
        <v>2.4852517325399338E-4</v>
      </c>
      <c r="AN39" s="187">
        <v>1.3344594754343699E-3</v>
      </c>
      <c r="AO39" s="187">
        <v>7.6981537691494237E-4</v>
      </c>
      <c r="AP39" s="187">
        <v>6.6610979388627954E-4</v>
      </c>
      <c r="AQ39" s="187">
        <v>1.3565196997605399E-3</v>
      </c>
      <c r="AR39" s="187">
        <v>2.1311026114024208E-4</v>
      </c>
      <c r="AS39" s="187">
        <v>1.3703118347725747E-4</v>
      </c>
      <c r="AT39" s="187">
        <v>2.5389649883993305E-4</v>
      </c>
      <c r="AU39" s="187">
        <v>2.3462268599911367E-4</v>
      </c>
      <c r="AV39" s="187">
        <v>2.4386156144227638E-4</v>
      </c>
      <c r="AW39" s="187">
        <v>1.1983638374744832E-4</v>
      </c>
      <c r="AX39" s="187">
        <v>2.1076287990243666E-4</v>
      </c>
      <c r="AY39" s="187">
        <v>5.058363537960795E-5</v>
      </c>
      <c r="AZ39" s="187">
        <v>2.8326628992476964E-4</v>
      </c>
      <c r="BA39" s="187">
        <v>4.6847125594021854E-4</v>
      </c>
      <c r="BB39" s="187">
        <v>1.0084877207983164E-3</v>
      </c>
      <c r="BC39" s="187">
        <v>2.4602853787756012E-4</v>
      </c>
      <c r="BD39" s="188">
        <v>1.3982650920856134E-4</v>
      </c>
      <c r="BE39" s="189">
        <v>1.0109202627243368E-4</v>
      </c>
      <c r="BF39" s="187">
        <v>1.7935809487353219E-4</v>
      </c>
      <c r="BG39" s="187">
        <v>2.0889566251874412E-3</v>
      </c>
      <c r="BH39" s="187">
        <v>1.2649520551417717E-4</v>
      </c>
      <c r="BI39" s="187">
        <v>1.3040500840055453E-4</v>
      </c>
      <c r="BJ39" s="187">
        <v>2.0841852298488235E-4</v>
      </c>
      <c r="BK39" s="187">
        <v>1.2842027192599861E-4</v>
      </c>
      <c r="BL39" s="187">
        <v>2.383873193370922E-3</v>
      </c>
      <c r="BM39" s="187">
        <v>3.9340156416711633E-4</v>
      </c>
      <c r="BN39" s="190">
        <v>1.0481193394939952</v>
      </c>
      <c r="BO39" s="147"/>
      <c r="BP39" s="147"/>
      <c r="BQ39" s="147"/>
      <c r="BR39" s="147"/>
      <c r="BS39" s="149"/>
      <c r="BT39" s="147"/>
      <c r="BU39" s="147"/>
      <c r="BV39" s="147"/>
      <c r="BW39" s="147"/>
      <c r="BX39" s="147"/>
      <c r="BY39" s="147"/>
      <c r="BZ39" s="147"/>
      <c r="CA39" s="147"/>
      <c r="CB39" s="147"/>
      <c r="CC39" s="147"/>
      <c r="CD39" s="147"/>
      <c r="CE39" s="147"/>
      <c r="CF39" s="147"/>
      <c r="CG39" s="149"/>
      <c r="CH39" s="147"/>
      <c r="CI39" s="147"/>
      <c r="CJ39" s="147"/>
      <c r="CK39" s="147"/>
      <c r="CL39" s="147"/>
      <c r="CM39" s="147"/>
      <c r="CN39" s="147"/>
      <c r="CO39" s="149"/>
      <c r="CP39" s="147"/>
      <c r="CQ39" s="149"/>
    </row>
    <row r="40" spans="1:95" s="136" customFormat="1" ht="10.9" customHeight="1" x14ac:dyDescent="0.2">
      <c r="A40" s="174" t="s">
        <v>298</v>
      </c>
      <c r="B40" s="186" t="s">
        <v>60</v>
      </c>
      <c r="C40" s="187">
        <v>3.8772488550384488E-5</v>
      </c>
      <c r="D40" s="187">
        <v>5.9635576573662533E-5</v>
      </c>
      <c r="E40" s="187">
        <v>3.5973750807207187E-5</v>
      </c>
      <c r="F40" s="187">
        <v>3.3401525434511297E-5</v>
      </c>
      <c r="G40" s="187">
        <v>3.5490557920412974E-5</v>
      </c>
      <c r="H40" s="187">
        <v>6.2549034998302447E-4</v>
      </c>
      <c r="I40" s="187">
        <v>1.2989863782006535E-4</v>
      </c>
      <c r="J40" s="187">
        <v>0</v>
      </c>
      <c r="K40" s="187">
        <v>4.1970322648725371E-5</v>
      </c>
      <c r="L40" s="188">
        <v>9.5110493020278861E-5</v>
      </c>
      <c r="M40" s="189">
        <v>3.9937856491866133E-5</v>
      </c>
      <c r="N40" s="187">
        <v>3.6955705687403134E-5</v>
      </c>
      <c r="O40" s="187">
        <v>3.013902233271379E-5</v>
      </c>
      <c r="P40" s="187">
        <v>4.0279540310990067E-5</v>
      </c>
      <c r="Q40" s="187">
        <v>2.5826218279251278E-5</v>
      </c>
      <c r="R40" s="187">
        <v>3.0081336274647873E-5</v>
      </c>
      <c r="S40" s="187">
        <v>4.5947948657560668E-5</v>
      </c>
      <c r="T40" s="187">
        <v>3.9006539625863239E-5</v>
      </c>
      <c r="U40" s="187">
        <v>3.1941426797429224E-5</v>
      </c>
      <c r="V40" s="187">
        <v>2.9591616266818028E-5</v>
      </c>
      <c r="W40" s="187">
        <v>2.9751084107422761E-5</v>
      </c>
      <c r="X40" s="187">
        <v>2.4735036115723174E-5</v>
      </c>
      <c r="Y40" s="187">
        <v>2.821308156641367E-5</v>
      </c>
      <c r="Z40" s="187">
        <v>3.3630163043799404E-5</v>
      </c>
      <c r="AA40" s="187">
        <v>9.5304714415197815E-6</v>
      </c>
      <c r="AB40" s="187">
        <v>0</v>
      </c>
      <c r="AC40" s="187">
        <v>3.972817837227196E-5</v>
      </c>
      <c r="AD40" s="187">
        <v>6.0578911586166539E-5</v>
      </c>
      <c r="AE40" s="187">
        <v>0</v>
      </c>
      <c r="AF40" s="187">
        <v>1.0750282711253754E-5</v>
      </c>
      <c r="AG40" s="187">
        <v>3.3107164205108617E-5</v>
      </c>
      <c r="AH40" s="188">
        <v>2.7454439454462042E-5</v>
      </c>
      <c r="AI40" s="189">
        <v>2.8114594672731985E-5</v>
      </c>
      <c r="AJ40" s="187">
        <v>3.2321761063919891E-5</v>
      </c>
      <c r="AK40" s="187">
        <v>1.0054888732715104</v>
      </c>
      <c r="AL40" s="187">
        <v>3.0290693016272992E-5</v>
      </c>
      <c r="AM40" s="187">
        <v>1.8752717680024691E-4</v>
      </c>
      <c r="AN40" s="187">
        <v>7.1582938110370154E-5</v>
      </c>
      <c r="AO40" s="187">
        <v>4.9427791542282456E-5</v>
      </c>
      <c r="AP40" s="187">
        <v>1.106923304018243E-4</v>
      </c>
      <c r="AQ40" s="187">
        <v>7.8463548520599693E-5</v>
      </c>
      <c r="AR40" s="187">
        <v>6.4633821376474651E-5</v>
      </c>
      <c r="AS40" s="187">
        <v>4.5713191918727127E-5</v>
      </c>
      <c r="AT40" s="187">
        <v>7.1482245647038942E-5</v>
      </c>
      <c r="AU40" s="187">
        <v>5.1837311317133109E-5</v>
      </c>
      <c r="AV40" s="187">
        <v>6.9350253686113774E-5</v>
      </c>
      <c r="AW40" s="187">
        <v>2.5935901388033792E-5</v>
      </c>
      <c r="AX40" s="187">
        <v>4.2211323674620093E-4</v>
      </c>
      <c r="AY40" s="187">
        <v>3.4181195679111779E-5</v>
      </c>
      <c r="AZ40" s="187">
        <v>7.0314738600768387E-5</v>
      </c>
      <c r="BA40" s="187">
        <v>8.090332070822874E-5</v>
      </c>
      <c r="BB40" s="187">
        <v>3.0643316604988174E-4</v>
      </c>
      <c r="BC40" s="187">
        <v>4.5526494660625297E-5</v>
      </c>
      <c r="BD40" s="188">
        <v>3.591194417739297E-5</v>
      </c>
      <c r="BE40" s="189">
        <v>2.8281129774687398E-5</v>
      </c>
      <c r="BF40" s="187">
        <v>5.3374401035509354E-5</v>
      </c>
      <c r="BG40" s="187">
        <v>6.405819022346431E-4</v>
      </c>
      <c r="BH40" s="187">
        <v>4.1666865671622321E-5</v>
      </c>
      <c r="BI40" s="187">
        <v>3.5377510310375829E-5</v>
      </c>
      <c r="BJ40" s="187">
        <v>3.9262653082263099E-5</v>
      </c>
      <c r="BK40" s="187">
        <v>3.7961886845350233E-5</v>
      </c>
      <c r="BL40" s="187">
        <v>2.4175641156549813E-5</v>
      </c>
      <c r="BM40" s="187">
        <v>9.8972337768023471E-5</v>
      </c>
      <c r="BN40" s="190">
        <v>1.0101442149815605</v>
      </c>
      <c r="BO40" s="147"/>
      <c r="BP40" s="147"/>
      <c r="BQ40" s="147"/>
      <c r="BR40" s="147"/>
      <c r="BS40" s="149"/>
      <c r="BT40" s="147"/>
      <c r="BU40" s="147"/>
      <c r="BV40" s="147"/>
      <c r="BW40" s="147"/>
      <c r="BX40" s="147"/>
      <c r="BY40" s="147"/>
      <c r="BZ40" s="147"/>
      <c r="CA40" s="147"/>
      <c r="CB40" s="147"/>
      <c r="CC40" s="147"/>
      <c r="CD40" s="147"/>
      <c r="CE40" s="147"/>
      <c r="CF40" s="147"/>
      <c r="CG40" s="149"/>
      <c r="CH40" s="147"/>
      <c r="CI40" s="147"/>
      <c r="CJ40" s="147"/>
      <c r="CK40" s="147"/>
      <c r="CL40" s="147"/>
      <c r="CM40" s="147"/>
      <c r="CN40" s="147"/>
      <c r="CO40" s="149"/>
      <c r="CP40" s="147"/>
      <c r="CQ40" s="149"/>
    </row>
    <row r="41" spans="1:95" s="136" customFormat="1" ht="10.9" customHeight="1" x14ac:dyDescent="0.2">
      <c r="A41" s="191" t="s">
        <v>300</v>
      </c>
      <c r="B41" s="192" t="s">
        <v>392</v>
      </c>
      <c r="C41" s="193">
        <v>3.8807122382765959E-5</v>
      </c>
      <c r="D41" s="193">
        <v>4.134440700180877E-5</v>
      </c>
      <c r="E41" s="193">
        <v>2.3624638483735446E-5</v>
      </c>
      <c r="F41" s="193">
        <v>4.7356178367501174E-5</v>
      </c>
      <c r="G41" s="193">
        <v>8.688404964402014E-5</v>
      </c>
      <c r="H41" s="193">
        <v>2.0943369063971761E-4</v>
      </c>
      <c r="I41" s="193">
        <v>3.3869832659943257E-5</v>
      </c>
      <c r="J41" s="193">
        <v>0</v>
      </c>
      <c r="K41" s="193">
        <v>5.1459639037913213E-5</v>
      </c>
      <c r="L41" s="194">
        <v>2.0765210184920692E-4</v>
      </c>
      <c r="M41" s="195">
        <v>2.9112888128570315E-5</v>
      </c>
      <c r="N41" s="193">
        <v>1.2829626856728451E-4</v>
      </c>
      <c r="O41" s="193">
        <v>2.9859461175579273E-4</v>
      </c>
      <c r="P41" s="193">
        <v>2.3870065035005667E-5</v>
      </c>
      <c r="Q41" s="193">
        <v>1.1809084112435838E-5</v>
      </c>
      <c r="R41" s="193">
        <v>2.197009781103908E-4</v>
      </c>
      <c r="S41" s="193">
        <v>6.2551777761451466E-5</v>
      </c>
      <c r="T41" s="193">
        <v>2.5324972325488858E-4</v>
      </c>
      <c r="U41" s="193">
        <v>3.0354937903809014E-5</v>
      </c>
      <c r="V41" s="193">
        <v>1.689110626031286E-4</v>
      </c>
      <c r="W41" s="193">
        <v>3.5561963535916572E-4</v>
      </c>
      <c r="X41" s="193">
        <v>1.0679325607836871E-4</v>
      </c>
      <c r="Y41" s="193">
        <v>2.3094388411781362E-5</v>
      </c>
      <c r="Z41" s="193">
        <v>3.2554573278444662E-4</v>
      </c>
      <c r="AA41" s="193">
        <v>1.0469397298423269E-6</v>
      </c>
      <c r="AB41" s="193">
        <v>0</v>
      </c>
      <c r="AC41" s="193">
        <v>5.1384974964342506E-4</v>
      </c>
      <c r="AD41" s="193">
        <v>4.1733324044670459E-5</v>
      </c>
      <c r="AE41" s="193">
        <v>0</v>
      </c>
      <c r="AF41" s="193">
        <v>1.1724808328382704E-5</v>
      </c>
      <c r="AG41" s="193">
        <v>7.7870866912367919E-6</v>
      </c>
      <c r="AH41" s="194">
        <v>2.2854265047007408E-5</v>
      </c>
      <c r="AI41" s="195">
        <v>5.6155757096794525E-5</v>
      </c>
      <c r="AJ41" s="193">
        <v>2.0572501963409719E-4</v>
      </c>
      <c r="AK41" s="193">
        <v>1.2950255936237628E-4</v>
      </c>
      <c r="AL41" s="193">
        <v>1.0014034774653047</v>
      </c>
      <c r="AM41" s="193">
        <v>2.6704763038987305E-5</v>
      </c>
      <c r="AN41" s="193">
        <v>9.244775730122091E-5</v>
      </c>
      <c r="AO41" s="193">
        <v>1.5627337850904153E-4</v>
      </c>
      <c r="AP41" s="193">
        <v>1.1646292262186649E-4</v>
      </c>
      <c r="AQ41" s="193">
        <v>9.9946371804251336E-5</v>
      </c>
      <c r="AR41" s="193">
        <v>1.6135388658775943E-5</v>
      </c>
      <c r="AS41" s="193">
        <v>1.3665682048837793E-5</v>
      </c>
      <c r="AT41" s="193">
        <v>1.6076669469476703E-4</v>
      </c>
      <c r="AU41" s="193">
        <v>4.9385671795890654E-5</v>
      </c>
      <c r="AV41" s="193">
        <v>4.161880198555092E-5</v>
      </c>
      <c r="AW41" s="193">
        <v>1.7331599970155999E-5</v>
      </c>
      <c r="AX41" s="193">
        <v>1.7323676587259129E-5</v>
      </c>
      <c r="AY41" s="193">
        <v>8.997314094029342E-6</v>
      </c>
      <c r="AZ41" s="193">
        <v>2.5619953545472623E-5</v>
      </c>
      <c r="BA41" s="193">
        <v>9.5973062865563528E-5</v>
      </c>
      <c r="BB41" s="193">
        <v>2.330121621361536E-5</v>
      </c>
      <c r="BC41" s="193">
        <v>5.3433629759527365E-5</v>
      </c>
      <c r="BD41" s="194">
        <v>2.5241839779336956E-5</v>
      </c>
      <c r="BE41" s="195">
        <v>3.1957875176504738E-5</v>
      </c>
      <c r="BF41" s="193">
        <v>6.7967627458404985E-5</v>
      </c>
      <c r="BG41" s="193">
        <v>6.6245197815157972E-5</v>
      </c>
      <c r="BH41" s="193">
        <v>5.2222902424349578E-5</v>
      </c>
      <c r="BI41" s="193">
        <v>4.5854073034079603E-5</v>
      </c>
      <c r="BJ41" s="193">
        <v>9.5958892945554689E-5</v>
      </c>
      <c r="BK41" s="193">
        <v>7.1401706543264531E-5</v>
      </c>
      <c r="BL41" s="193">
        <v>1.3277837534922249E-3</v>
      </c>
      <c r="BM41" s="193">
        <v>6.455705970757249E-5</v>
      </c>
      <c r="BN41" s="196">
        <v>1.0080363718586864</v>
      </c>
      <c r="BO41" s="147"/>
      <c r="BP41" s="147"/>
      <c r="BQ41" s="147"/>
      <c r="BR41" s="147"/>
      <c r="BS41" s="149"/>
      <c r="BT41" s="147"/>
      <c r="BU41" s="147"/>
      <c r="BV41" s="147"/>
      <c r="BW41" s="147"/>
      <c r="BX41" s="147"/>
      <c r="BY41" s="147"/>
      <c r="BZ41" s="147"/>
      <c r="CA41" s="147"/>
      <c r="CB41" s="147"/>
      <c r="CC41" s="147"/>
      <c r="CD41" s="147"/>
      <c r="CE41" s="147"/>
      <c r="CF41" s="147"/>
      <c r="CG41" s="149"/>
      <c r="CH41" s="147"/>
      <c r="CI41" s="147"/>
      <c r="CJ41" s="147"/>
      <c r="CK41" s="147"/>
      <c r="CL41" s="147"/>
      <c r="CM41" s="147"/>
      <c r="CN41" s="147"/>
      <c r="CO41" s="149"/>
      <c r="CP41" s="147"/>
      <c r="CQ41" s="149"/>
    </row>
    <row r="42" spans="1:95" s="136" customFormat="1" ht="10.9" customHeight="1" x14ac:dyDescent="0.2">
      <c r="A42" s="174" t="s">
        <v>301</v>
      </c>
      <c r="B42" s="186" t="s">
        <v>20</v>
      </c>
      <c r="C42" s="187">
        <v>3.9355365815556248E-4</v>
      </c>
      <c r="D42" s="187">
        <v>5.2085680913378221E-4</v>
      </c>
      <c r="E42" s="187">
        <v>6.3128323696033737E-4</v>
      </c>
      <c r="F42" s="187">
        <v>7.0790800606167656E-5</v>
      </c>
      <c r="G42" s="187">
        <v>2.9202634508591771E-4</v>
      </c>
      <c r="H42" s="187">
        <v>3.6707388085883334E-5</v>
      </c>
      <c r="I42" s="187">
        <v>4.0692792466404336E-5</v>
      </c>
      <c r="J42" s="187">
        <v>0</v>
      </c>
      <c r="K42" s="187">
        <v>3.2839351971425754E-4</v>
      </c>
      <c r="L42" s="188">
        <v>3.3631412329328095E-5</v>
      </c>
      <c r="M42" s="189">
        <v>1.6925354523837031E-4</v>
      </c>
      <c r="N42" s="187">
        <v>1.1934889488132809E-4</v>
      </c>
      <c r="O42" s="187">
        <v>3.5458978754900395E-3</v>
      </c>
      <c r="P42" s="187">
        <v>8.6874818249202434E-4</v>
      </c>
      <c r="Q42" s="187">
        <v>4.1584584881308431E-5</v>
      </c>
      <c r="R42" s="187">
        <v>6.1099408908057228E-5</v>
      </c>
      <c r="S42" s="187">
        <v>7.2080293278556501E-3</v>
      </c>
      <c r="T42" s="187">
        <v>8.4084701714591396E-4</v>
      </c>
      <c r="U42" s="187">
        <v>7.580555576098145E-3</v>
      </c>
      <c r="V42" s="187">
        <v>9.8391122946208938E-4</v>
      </c>
      <c r="W42" s="187">
        <v>3.6432100254000783E-4</v>
      </c>
      <c r="X42" s="187">
        <v>9.2289426083594552E-3</v>
      </c>
      <c r="Y42" s="187">
        <v>3.4172732885695025E-4</v>
      </c>
      <c r="Z42" s="187">
        <v>7.5203586900090503E-5</v>
      </c>
      <c r="AA42" s="187">
        <v>2.8000327901700364E-4</v>
      </c>
      <c r="AB42" s="187">
        <v>0</v>
      </c>
      <c r="AC42" s="187">
        <v>6.807343464868843E-5</v>
      </c>
      <c r="AD42" s="187">
        <v>1.6477006901984615E-3</v>
      </c>
      <c r="AE42" s="187">
        <v>0</v>
      </c>
      <c r="AF42" s="187">
        <v>3.2226886231097231E-3</v>
      </c>
      <c r="AG42" s="187">
        <v>8.2165785236288369E-3</v>
      </c>
      <c r="AH42" s="188">
        <v>9.705175671206271E-5</v>
      </c>
      <c r="AI42" s="189">
        <v>5.7485168457498184E-5</v>
      </c>
      <c r="AJ42" s="187">
        <v>1.1898779778486022E-4</v>
      </c>
      <c r="AK42" s="187">
        <v>4.3570509090026848E-4</v>
      </c>
      <c r="AL42" s="187">
        <v>3.4232768696193646E-3</v>
      </c>
      <c r="AM42" s="187">
        <v>1.0000794781603728</v>
      </c>
      <c r="AN42" s="187">
        <v>3.8199058137502632E-4</v>
      </c>
      <c r="AO42" s="187">
        <v>1.7296172404448101E-4</v>
      </c>
      <c r="AP42" s="187">
        <v>8.9000284949429254E-5</v>
      </c>
      <c r="AQ42" s="187">
        <v>7.9635298547541553E-5</v>
      </c>
      <c r="AR42" s="187">
        <v>1.6859046216241911E-3</v>
      </c>
      <c r="AS42" s="187">
        <v>2.1894416981768468E-2</v>
      </c>
      <c r="AT42" s="187">
        <v>7.6539682765726952E-5</v>
      </c>
      <c r="AU42" s="187">
        <v>9.4755953640727106E-5</v>
      </c>
      <c r="AV42" s="187">
        <v>3.5109092734171699E-5</v>
      </c>
      <c r="AW42" s="187">
        <v>2.8680966189862966E-5</v>
      </c>
      <c r="AX42" s="187">
        <v>3.0368096432888768E-5</v>
      </c>
      <c r="AY42" s="187">
        <v>2.3179745442207493E-5</v>
      </c>
      <c r="AZ42" s="187">
        <v>3.8045938002735027E-5</v>
      </c>
      <c r="BA42" s="187">
        <v>1.3160963093826461E-4</v>
      </c>
      <c r="BB42" s="187">
        <v>3.2488695294731578E-5</v>
      </c>
      <c r="BC42" s="187">
        <v>1.064849691338447E-4</v>
      </c>
      <c r="BD42" s="188">
        <v>5.1969915329112049E-5</v>
      </c>
      <c r="BE42" s="189">
        <v>8.9707969689502713E-5</v>
      </c>
      <c r="BF42" s="187">
        <v>4.1893779971964044E-5</v>
      </c>
      <c r="BG42" s="187">
        <v>4.0579442915917659E-5</v>
      </c>
      <c r="BH42" s="187">
        <v>3.0230242187778239E-4</v>
      </c>
      <c r="BI42" s="187">
        <v>3.9343971415788478E-4</v>
      </c>
      <c r="BJ42" s="187">
        <v>6.5098634420731626E-5</v>
      </c>
      <c r="BK42" s="187">
        <v>1.1077924242332232E-4</v>
      </c>
      <c r="BL42" s="187">
        <v>3.7515504372827806E-4</v>
      </c>
      <c r="BM42" s="187">
        <v>4.0213398732461819E-5</v>
      </c>
      <c r="BN42" s="190">
        <v>1.0778367473522283</v>
      </c>
      <c r="BO42" s="147"/>
      <c r="BP42" s="147"/>
      <c r="BQ42" s="147"/>
      <c r="BR42" s="147"/>
      <c r="BS42" s="149"/>
      <c r="BT42" s="147"/>
      <c r="BU42" s="147"/>
      <c r="BV42" s="147"/>
      <c r="BW42" s="147"/>
      <c r="BX42" s="147"/>
      <c r="BY42" s="147"/>
      <c r="BZ42" s="147"/>
      <c r="CA42" s="147"/>
      <c r="CB42" s="147"/>
      <c r="CC42" s="147"/>
      <c r="CD42" s="147"/>
      <c r="CE42" s="147"/>
      <c r="CF42" s="147"/>
      <c r="CG42" s="149"/>
      <c r="CH42" s="147"/>
      <c r="CI42" s="147"/>
      <c r="CJ42" s="147"/>
      <c r="CK42" s="147"/>
      <c r="CL42" s="147"/>
      <c r="CM42" s="147"/>
      <c r="CN42" s="147"/>
      <c r="CO42" s="149"/>
      <c r="CP42" s="147"/>
      <c r="CQ42" s="149"/>
    </row>
    <row r="43" spans="1:95" s="136" customFormat="1" ht="10.9" customHeight="1" x14ac:dyDescent="0.2">
      <c r="A43" s="174" t="s">
        <v>303</v>
      </c>
      <c r="B43" s="186" t="s">
        <v>21</v>
      </c>
      <c r="C43" s="187">
        <v>0</v>
      </c>
      <c r="D43" s="187">
        <v>0</v>
      </c>
      <c r="E43" s="187">
        <v>0</v>
      </c>
      <c r="F43" s="187">
        <v>0</v>
      </c>
      <c r="G43" s="187">
        <v>0</v>
      </c>
      <c r="H43" s="187">
        <v>0</v>
      </c>
      <c r="I43" s="187">
        <v>0</v>
      </c>
      <c r="J43" s="187">
        <v>0</v>
      </c>
      <c r="K43" s="187">
        <v>0</v>
      </c>
      <c r="L43" s="188">
        <v>0</v>
      </c>
      <c r="M43" s="189">
        <v>0</v>
      </c>
      <c r="N43" s="187">
        <v>0</v>
      </c>
      <c r="O43" s="187">
        <v>0</v>
      </c>
      <c r="P43" s="187">
        <v>0</v>
      </c>
      <c r="Q43" s="187">
        <v>0</v>
      </c>
      <c r="R43" s="187">
        <v>0</v>
      </c>
      <c r="S43" s="187">
        <v>0</v>
      </c>
      <c r="T43" s="187">
        <v>0</v>
      </c>
      <c r="U43" s="187">
        <v>0</v>
      </c>
      <c r="V43" s="187">
        <v>0</v>
      </c>
      <c r="W43" s="187">
        <v>0</v>
      </c>
      <c r="X43" s="187">
        <v>0</v>
      </c>
      <c r="Y43" s="187">
        <v>0</v>
      </c>
      <c r="Z43" s="187">
        <v>0</v>
      </c>
      <c r="AA43" s="187">
        <v>0</v>
      </c>
      <c r="AB43" s="187">
        <v>0</v>
      </c>
      <c r="AC43" s="187">
        <v>0</v>
      </c>
      <c r="AD43" s="187">
        <v>0</v>
      </c>
      <c r="AE43" s="187">
        <v>0</v>
      </c>
      <c r="AF43" s="187">
        <v>0</v>
      </c>
      <c r="AG43" s="187">
        <v>0</v>
      </c>
      <c r="AH43" s="188">
        <v>0</v>
      </c>
      <c r="AI43" s="189">
        <v>0</v>
      </c>
      <c r="AJ43" s="187">
        <v>0</v>
      </c>
      <c r="AK43" s="187">
        <v>0</v>
      </c>
      <c r="AL43" s="187">
        <v>0</v>
      </c>
      <c r="AM43" s="187">
        <v>0</v>
      </c>
      <c r="AN43" s="187">
        <v>1</v>
      </c>
      <c r="AO43" s="187">
        <v>0</v>
      </c>
      <c r="AP43" s="187">
        <v>0</v>
      </c>
      <c r="AQ43" s="187">
        <v>0</v>
      </c>
      <c r="AR43" s="187">
        <v>0</v>
      </c>
      <c r="AS43" s="187">
        <v>0</v>
      </c>
      <c r="AT43" s="187">
        <v>0</v>
      </c>
      <c r="AU43" s="187">
        <v>0</v>
      </c>
      <c r="AV43" s="187">
        <v>0</v>
      </c>
      <c r="AW43" s="187">
        <v>0</v>
      </c>
      <c r="AX43" s="187">
        <v>0</v>
      </c>
      <c r="AY43" s="187">
        <v>0</v>
      </c>
      <c r="AZ43" s="187">
        <v>0</v>
      </c>
      <c r="BA43" s="187">
        <v>0</v>
      </c>
      <c r="BB43" s="187">
        <v>0</v>
      </c>
      <c r="BC43" s="187">
        <v>0</v>
      </c>
      <c r="BD43" s="188">
        <v>0</v>
      </c>
      <c r="BE43" s="189">
        <v>0</v>
      </c>
      <c r="BF43" s="187">
        <v>0</v>
      </c>
      <c r="BG43" s="187">
        <v>0</v>
      </c>
      <c r="BH43" s="187">
        <v>0</v>
      </c>
      <c r="BI43" s="187">
        <v>0</v>
      </c>
      <c r="BJ43" s="187">
        <v>0</v>
      </c>
      <c r="BK43" s="187">
        <v>0</v>
      </c>
      <c r="BL43" s="187">
        <v>0</v>
      </c>
      <c r="BM43" s="187">
        <v>0</v>
      </c>
      <c r="BN43" s="190">
        <v>1</v>
      </c>
      <c r="BO43" s="147"/>
      <c r="BP43" s="147"/>
      <c r="BQ43" s="147"/>
      <c r="BR43" s="147"/>
      <c r="BS43" s="149"/>
      <c r="BT43" s="147"/>
      <c r="BU43" s="147"/>
      <c r="BV43" s="147"/>
      <c r="BW43" s="147"/>
      <c r="BX43" s="147"/>
      <c r="BY43" s="147"/>
      <c r="BZ43" s="147"/>
      <c r="CA43" s="147"/>
      <c r="CB43" s="147"/>
      <c r="CC43" s="147"/>
      <c r="CD43" s="147"/>
      <c r="CE43" s="147"/>
      <c r="CF43" s="147"/>
      <c r="CG43" s="149"/>
      <c r="CH43" s="147"/>
      <c r="CI43" s="147"/>
      <c r="CJ43" s="147"/>
      <c r="CK43" s="147"/>
      <c r="CL43" s="147"/>
      <c r="CM43" s="147"/>
      <c r="CN43" s="147"/>
      <c r="CO43" s="149"/>
      <c r="CP43" s="147"/>
      <c r="CQ43" s="149"/>
    </row>
    <row r="44" spans="1:95" s="136" customFormat="1" ht="10.9" customHeight="1" x14ac:dyDescent="0.2">
      <c r="A44" s="174" t="s">
        <v>305</v>
      </c>
      <c r="B44" s="186" t="s">
        <v>22</v>
      </c>
      <c r="C44" s="187">
        <v>5.0950610776251066E-3</v>
      </c>
      <c r="D44" s="187">
        <v>1.2609209654906998E-2</v>
      </c>
      <c r="E44" s="187">
        <v>4.1819908190993604E-3</v>
      </c>
      <c r="F44" s="187">
        <v>3.4140330725670053E-3</v>
      </c>
      <c r="G44" s="187">
        <v>3.6546378547968319E-3</v>
      </c>
      <c r="H44" s="187">
        <v>1.2385090760605615E-3</v>
      </c>
      <c r="I44" s="187">
        <v>9.6569947403728866E-3</v>
      </c>
      <c r="J44" s="187">
        <v>0</v>
      </c>
      <c r="K44" s="187">
        <v>5.0717796145711373E-3</v>
      </c>
      <c r="L44" s="188">
        <v>1.7969970219037386E-3</v>
      </c>
      <c r="M44" s="189">
        <v>3.3245367164220275E-3</v>
      </c>
      <c r="N44" s="187">
        <v>2.8813392882808229E-3</v>
      </c>
      <c r="O44" s="187">
        <v>1.9741478860257999E-3</v>
      </c>
      <c r="P44" s="187">
        <v>2.903667749309227E-3</v>
      </c>
      <c r="Q44" s="187">
        <v>1.2488404726751789E-2</v>
      </c>
      <c r="R44" s="187">
        <v>6.6269892253708598E-3</v>
      </c>
      <c r="S44" s="187">
        <v>3.5534584714422839E-3</v>
      </c>
      <c r="T44" s="187">
        <v>6.5176872172084703E-3</v>
      </c>
      <c r="U44" s="187">
        <v>8.2227631867935868E-3</v>
      </c>
      <c r="V44" s="187">
        <v>7.1700143266806267E-3</v>
      </c>
      <c r="W44" s="187">
        <v>3.8297424415897827E-3</v>
      </c>
      <c r="X44" s="187">
        <v>2.6113751492852335E-3</v>
      </c>
      <c r="Y44" s="187">
        <v>4.9079960235015969E-3</v>
      </c>
      <c r="Z44" s="187">
        <v>4.5569567104389854E-3</v>
      </c>
      <c r="AA44" s="187">
        <v>9.3765728646608821E-4</v>
      </c>
      <c r="AB44" s="187">
        <v>0</v>
      </c>
      <c r="AC44" s="187">
        <v>1.6080559922655934E-3</v>
      </c>
      <c r="AD44" s="187">
        <v>9.4366120307291974E-3</v>
      </c>
      <c r="AE44" s="187">
        <v>0</v>
      </c>
      <c r="AF44" s="187">
        <v>4.5399609064342723E-3</v>
      </c>
      <c r="AG44" s="187">
        <v>1.1284325842471398E-2</v>
      </c>
      <c r="AH44" s="188">
        <v>6.7115148786715409E-3</v>
      </c>
      <c r="AI44" s="189">
        <v>4.8341143206758396E-3</v>
      </c>
      <c r="AJ44" s="187">
        <v>5.4828713230494356E-3</v>
      </c>
      <c r="AK44" s="187">
        <v>1.9201571011323152E-3</v>
      </c>
      <c r="AL44" s="187">
        <v>6.0068605707570858E-3</v>
      </c>
      <c r="AM44" s="187">
        <v>3.7851164519974571E-3</v>
      </c>
      <c r="AN44" s="187">
        <v>2.9865205992127908E-3</v>
      </c>
      <c r="AO44" s="187">
        <v>1.0026660849285089</v>
      </c>
      <c r="AP44" s="187">
        <v>2.712769171810413E-3</v>
      </c>
      <c r="AQ44" s="187">
        <v>2.3404423093216641E-3</v>
      </c>
      <c r="AR44" s="187">
        <v>2.28493130541749E-2</v>
      </c>
      <c r="AS44" s="187">
        <v>4.1733126466595473E-2</v>
      </c>
      <c r="AT44" s="187">
        <v>3.7756852220922538E-2</v>
      </c>
      <c r="AU44" s="187">
        <v>7.8416108430259344E-3</v>
      </c>
      <c r="AV44" s="187">
        <v>5.8081351950250654E-3</v>
      </c>
      <c r="AW44" s="187">
        <v>4.2235535696878199E-2</v>
      </c>
      <c r="AX44" s="187">
        <v>7.8863968671968772E-3</v>
      </c>
      <c r="AY44" s="187">
        <v>3.6854477948333247E-3</v>
      </c>
      <c r="AZ44" s="187">
        <v>8.965253175037019E-3</v>
      </c>
      <c r="BA44" s="187">
        <v>4.8344886785144283E-3</v>
      </c>
      <c r="BB44" s="187">
        <v>7.2047427492783495E-3</v>
      </c>
      <c r="BC44" s="187">
        <v>1.0564771452120755E-2</v>
      </c>
      <c r="BD44" s="188">
        <v>5.8562857014777883E-3</v>
      </c>
      <c r="BE44" s="189">
        <v>3.6871496643840038E-3</v>
      </c>
      <c r="BF44" s="187">
        <v>4.6132408030546421E-3</v>
      </c>
      <c r="BG44" s="187">
        <v>3.3139444226912428E-3</v>
      </c>
      <c r="BH44" s="187">
        <v>6.7983238366368971E-3</v>
      </c>
      <c r="BI44" s="187">
        <v>5.7659688105515328E-3</v>
      </c>
      <c r="BJ44" s="187">
        <v>8.5468984346180575E-3</v>
      </c>
      <c r="BK44" s="187">
        <v>6.7008068750082439E-3</v>
      </c>
      <c r="BL44" s="187">
        <v>1.9412849320679278E-3</v>
      </c>
      <c r="BM44" s="187">
        <v>3.4205273282839296E-3</v>
      </c>
      <c r="BN44" s="190">
        <v>1.437551460766886</v>
      </c>
      <c r="BO44" s="147"/>
      <c r="BP44" s="147"/>
      <c r="BQ44" s="147"/>
      <c r="BR44" s="147"/>
      <c r="BS44" s="149"/>
      <c r="BT44" s="147"/>
      <c r="BU44" s="147"/>
      <c r="BV44" s="147"/>
      <c r="BW44" s="147"/>
      <c r="BX44" s="147"/>
      <c r="BY44" s="147"/>
      <c r="BZ44" s="147"/>
      <c r="CA44" s="147"/>
      <c r="CB44" s="147"/>
      <c r="CC44" s="147"/>
      <c r="CD44" s="147"/>
      <c r="CE44" s="147"/>
      <c r="CF44" s="147"/>
      <c r="CG44" s="149"/>
      <c r="CH44" s="147"/>
      <c r="CI44" s="147"/>
      <c r="CJ44" s="147"/>
      <c r="CK44" s="147"/>
      <c r="CL44" s="147"/>
      <c r="CM44" s="147"/>
      <c r="CN44" s="147"/>
      <c r="CO44" s="149"/>
      <c r="CP44" s="147"/>
      <c r="CQ44" s="149"/>
    </row>
    <row r="45" spans="1:95" s="136" customFormat="1" ht="10.9" customHeight="1" x14ac:dyDescent="0.2">
      <c r="A45" s="197" t="s">
        <v>306</v>
      </c>
      <c r="B45" s="198" t="s">
        <v>393</v>
      </c>
      <c r="C45" s="199">
        <v>0</v>
      </c>
      <c r="D45" s="199">
        <v>0</v>
      </c>
      <c r="E45" s="199">
        <v>0</v>
      </c>
      <c r="F45" s="199">
        <v>0</v>
      </c>
      <c r="G45" s="199">
        <v>0</v>
      </c>
      <c r="H45" s="199">
        <v>0</v>
      </c>
      <c r="I45" s="199">
        <v>0</v>
      </c>
      <c r="J45" s="199">
        <v>0</v>
      </c>
      <c r="K45" s="199">
        <v>0</v>
      </c>
      <c r="L45" s="200">
        <v>0</v>
      </c>
      <c r="M45" s="201">
        <v>0</v>
      </c>
      <c r="N45" s="199">
        <v>0</v>
      </c>
      <c r="O45" s="199">
        <v>0</v>
      </c>
      <c r="P45" s="199">
        <v>0</v>
      </c>
      <c r="Q45" s="199">
        <v>0</v>
      </c>
      <c r="R45" s="199">
        <v>0</v>
      </c>
      <c r="S45" s="199">
        <v>0</v>
      </c>
      <c r="T45" s="199">
        <v>0</v>
      </c>
      <c r="U45" s="199">
        <v>0</v>
      </c>
      <c r="V45" s="199">
        <v>0</v>
      </c>
      <c r="W45" s="199">
        <v>0</v>
      </c>
      <c r="X45" s="199">
        <v>0</v>
      </c>
      <c r="Y45" s="199">
        <v>0</v>
      </c>
      <c r="Z45" s="199">
        <v>0</v>
      </c>
      <c r="AA45" s="199">
        <v>0</v>
      </c>
      <c r="AB45" s="199">
        <v>0</v>
      </c>
      <c r="AC45" s="199">
        <v>0</v>
      </c>
      <c r="AD45" s="199">
        <v>0</v>
      </c>
      <c r="AE45" s="199">
        <v>0</v>
      </c>
      <c r="AF45" s="199">
        <v>0</v>
      </c>
      <c r="AG45" s="199">
        <v>0</v>
      </c>
      <c r="AH45" s="200">
        <v>0</v>
      </c>
      <c r="AI45" s="201">
        <v>0</v>
      </c>
      <c r="AJ45" s="199">
        <v>0</v>
      </c>
      <c r="AK45" s="199">
        <v>0</v>
      </c>
      <c r="AL45" s="199">
        <v>0</v>
      </c>
      <c r="AM45" s="199">
        <v>0</v>
      </c>
      <c r="AN45" s="199">
        <v>0</v>
      </c>
      <c r="AO45" s="199">
        <v>0</v>
      </c>
      <c r="AP45" s="199">
        <v>1</v>
      </c>
      <c r="AQ45" s="199">
        <v>0</v>
      </c>
      <c r="AR45" s="199">
        <v>0</v>
      </c>
      <c r="AS45" s="199">
        <v>0</v>
      </c>
      <c r="AT45" s="199">
        <v>0</v>
      </c>
      <c r="AU45" s="199">
        <v>0</v>
      </c>
      <c r="AV45" s="199">
        <v>0</v>
      </c>
      <c r="AW45" s="199">
        <v>0</v>
      </c>
      <c r="AX45" s="199">
        <v>0</v>
      </c>
      <c r="AY45" s="199">
        <v>0</v>
      </c>
      <c r="AZ45" s="199">
        <v>0</v>
      </c>
      <c r="BA45" s="199">
        <v>0</v>
      </c>
      <c r="BB45" s="199">
        <v>0</v>
      </c>
      <c r="BC45" s="199">
        <v>0</v>
      </c>
      <c r="BD45" s="200">
        <v>0</v>
      </c>
      <c r="BE45" s="201">
        <v>0</v>
      </c>
      <c r="BF45" s="199">
        <v>0</v>
      </c>
      <c r="BG45" s="199">
        <v>0</v>
      </c>
      <c r="BH45" s="199">
        <v>0</v>
      </c>
      <c r="BI45" s="199">
        <v>0</v>
      </c>
      <c r="BJ45" s="199">
        <v>0</v>
      </c>
      <c r="BK45" s="199">
        <v>0</v>
      </c>
      <c r="BL45" s="199">
        <v>0</v>
      </c>
      <c r="BM45" s="199">
        <v>0</v>
      </c>
      <c r="BN45" s="202">
        <v>1</v>
      </c>
      <c r="BO45" s="147"/>
      <c r="BP45" s="147"/>
      <c r="BQ45" s="147"/>
      <c r="BR45" s="147"/>
      <c r="BS45" s="149"/>
      <c r="BT45" s="147"/>
      <c r="BU45" s="147"/>
      <c r="BV45" s="147"/>
      <c r="BW45" s="147"/>
      <c r="BX45" s="147"/>
      <c r="BY45" s="147"/>
      <c r="BZ45" s="147"/>
      <c r="CA45" s="147"/>
      <c r="CB45" s="147"/>
      <c r="CC45" s="147"/>
      <c r="CD45" s="147"/>
      <c r="CE45" s="147"/>
      <c r="CF45" s="147"/>
      <c r="CG45" s="149"/>
      <c r="CH45" s="147"/>
      <c r="CI45" s="147"/>
      <c r="CJ45" s="147"/>
      <c r="CK45" s="147"/>
      <c r="CL45" s="147"/>
      <c r="CM45" s="147"/>
      <c r="CN45" s="147"/>
      <c r="CO45" s="149"/>
      <c r="CP45" s="147"/>
      <c r="CQ45" s="149"/>
    </row>
    <row r="46" spans="1:95" s="136" customFormat="1" ht="10.9" customHeight="1" x14ac:dyDescent="0.2">
      <c r="A46" s="174" t="s">
        <v>307</v>
      </c>
      <c r="B46" s="186" t="s">
        <v>394</v>
      </c>
      <c r="C46" s="187">
        <v>0</v>
      </c>
      <c r="D46" s="187">
        <v>0</v>
      </c>
      <c r="E46" s="187">
        <v>0</v>
      </c>
      <c r="F46" s="187">
        <v>0</v>
      </c>
      <c r="G46" s="187">
        <v>0</v>
      </c>
      <c r="H46" s="187">
        <v>0</v>
      </c>
      <c r="I46" s="187">
        <v>0</v>
      </c>
      <c r="J46" s="187">
        <v>0</v>
      </c>
      <c r="K46" s="187">
        <v>0</v>
      </c>
      <c r="L46" s="188">
        <v>0</v>
      </c>
      <c r="M46" s="189">
        <v>0</v>
      </c>
      <c r="N46" s="187">
        <v>0</v>
      </c>
      <c r="O46" s="187">
        <v>0</v>
      </c>
      <c r="P46" s="187">
        <v>0</v>
      </c>
      <c r="Q46" s="187">
        <v>0</v>
      </c>
      <c r="R46" s="187">
        <v>0</v>
      </c>
      <c r="S46" s="187">
        <v>0</v>
      </c>
      <c r="T46" s="187">
        <v>0</v>
      </c>
      <c r="U46" s="187">
        <v>0</v>
      </c>
      <c r="V46" s="187">
        <v>0</v>
      </c>
      <c r="W46" s="187">
        <v>0</v>
      </c>
      <c r="X46" s="187">
        <v>0</v>
      </c>
      <c r="Y46" s="187">
        <v>0</v>
      </c>
      <c r="Z46" s="187">
        <v>0</v>
      </c>
      <c r="AA46" s="187">
        <v>0</v>
      </c>
      <c r="AB46" s="187">
        <v>0</v>
      </c>
      <c r="AC46" s="187">
        <v>0</v>
      </c>
      <c r="AD46" s="187">
        <v>0</v>
      </c>
      <c r="AE46" s="187">
        <v>0</v>
      </c>
      <c r="AF46" s="187">
        <v>0</v>
      </c>
      <c r="AG46" s="187">
        <v>0</v>
      </c>
      <c r="AH46" s="188">
        <v>0</v>
      </c>
      <c r="AI46" s="189">
        <v>0</v>
      </c>
      <c r="AJ46" s="187">
        <v>0</v>
      </c>
      <c r="AK46" s="187">
        <v>0</v>
      </c>
      <c r="AL46" s="187">
        <v>0</v>
      </c>
      <c r="AM46" s="187">
        <v>0</v>
      </c>
      <c r="AN46" s="187">
        <v>0</v>
      </c>
      <c r="AO46" s="187">
        <v>0</v>
      </c>
      <c r="AP46" s="187">
        <v>0</v>
      </c>
      <c r="AQ46" s="187">
        <v>1</v>
      </c>
      <c r="AR46" s="187">
        <v>0</v>
      </c>
      <c r="AS46" s="187">
        <v>0</v>
      </c>
      <c r="AT46" s="187">
        <v>0</v>
      </c>
      <c r="AU46" s="187">
        <v>0</v>
      </c>
      <c r="AV46" s="187">
        <v>0</v>
      </c>
      <c r="AW46" s="187">
        <v>0</v>
      </c>
      <c r="AX46" s="187">
        <v>0</v>
      </c>
      <c r="AY46" s="187">
        <v>0</v>
      </c>
      <c r="AZ46" s="187">
        <v>0</v>
      </c>
      <c r="BA46" s="187">
        <v>0</v>
      </c>
      <c r="BB46" s="187">
        <v>0</v>
      </c>
      <c r="BC46" s="187">
        <v>0</v>
      </c>
      <c r="BD46" s="188">
        <v>0</v>
      </c>
      <c r="BE46" s="189">
        <v>0</v>
      </c>
      <c r="BF46" s="187">
        <v>0</v>
      </c>
      <c r="BG46" s="187">
        <v>0</v>
      </c>
      <c r="BH46" s="187">
        <v>0</v>
      </c>
      <c r="BI46" s="187">
        <v>0</v>
      </c>
      <c r="BJ46" s="187">
        <v>0</v>
      </c>
      <c r="BK46" s="187">
        <v>0</v>
      </c>
      <c r="BL46" s="187">
        <v>0</v>
      </c>
      <c r="BM46" s="187">
        <v>0</v>
      </c>
      <c r="BN46" s="190">
        <v>1</v>
      </c>
      <c r="BO46" s="147"/>
      <c r="BP46" s="147"/>
      <c r="BQ46" s="147"/>
      <c r="BR46" s="147"/>
      <c r="BS46" s="149"/>
      <c r="BT46" s="147"/>
      <c r="BU46" s="147"/>
      <c r="BV46" s="147"/>
      <c r="BW46" s="147"/>
      <c r="BX46" s="147"/>
      <c r="BY46" s="147"/>
      <c r="BZ46" s="147"/>
      <c r="CA46" s="147"/>
      <c r="CB46" s="147"/>
      <c r="CC46" s="147"/>
      <c r="CD46" s="147"/>
      <c r="CE46" s="147"/>
      <c r="CF46" s="147"/>
      <c r="CG46" s="149"/>
      <c r="CH46" s="147"/>
      <c r="CI46" s="147"/>
      <c r="CJ46" s="147"/>
      <c r="CK46" s="147"/>
      <c r="CL46" s="147"/>
      <c r="CM46" s="147"/>
      <c r="CN46" s="147"/>
      <c r="CO46" s="149"/>
      <c r="CP46" s="147"/>
      <c r="CQ46" s="149"/>
    </row>
    <row r="47" spans="1:95" s="136" customFormat="1" ht="10.9" customHeight="1" x14ac:dyDescent="0.2">
      <c r="A47" s="174" t="s">
        <v>308</v>
      </c>
      <c r="B47" s="186" t="s">
        <v>23</v>
      </c>
      <c r="C47" s="187">
        <v>4.9762542115367753E-3</v>
      </c>
      <c r="D47" s="187">
        <v>5.6584891712827736E-3</v>
      </c>
      <c r="E47" s="187">
        <v>7.5907822488355016E-3</v>
      </c>
      <c r="F47" s="187">
        <v>1.6483028341674217E-2</v>
      </c>
      <c r="G47" s="187">
        <v>2.9544128043658587E-3</v>
      </c>
      <c r="H47" s="187">
        <v>1.5532849088426368E-3</v>
      </c>
      <c r="I47" s="187">
        <v>1.4327877372486536E-2</v>
      </c>
      <c r="J47" s="187">
        <v>0</v>
      </c>
      <c r="K47" s="187">
        <v>7.6422479746312885E-3</v>
      </c>
      <c r="L47" s="188">
        <v>5.3534833539444354E-3</v>
      </c>
      <c r="M47" s="189">
        <v>4.2140596571807049E-3</v>
      </c>
      <c r="N47" s="187">
        <v>7.3852947510655428E-3</v>
      </c>
      <c r="O47" s="187">
        <v>4.251680294338798E-3</v>
      </c>
      <c r="P47" s="187">
        <v>6.7345022373855755E-3</v>
      </c>
      <c r="Q47" s="187">
        <v>1.0638379508209155E-2</v>
      </c>
      <c r="R47" s="187">
        <v>8.0293632427543178E-3</v>
      </c>
      <c r="S47" s="187">
        <v>8.6446161271504646E-3</v>
      </c>
      <c r="T47" s="187">
        <v>6.8230264504668299E-3</v>
      </c>
      <c r="U47" s="187">
        <v>4.2531903732076645E-2</v>
      </c>
      <c r="V47" s="187">
        <v>8.7280261727325902E-3</v>
      </c>
      <c r="W47" s="187">
        <v>7.7275626215835428E-3</v>
      </c>
      <c r="X47" s="187">
        <v>9.0846616309957721E-3</v>
      </c>
      <c r="Y47" s="187">
        <v>2.4977211254751292E-2</v>
      </c>
      <c r="Z47" s="187">
        <v>6.5408635074970869E-3</v>
      </c>
      <c r="AA47" s="187">
        <v>2.4183470558602014E-3</v>
      </c>
      <c r="AB47" s="187">
        <v>0</v>
      </c>
      <c r="AC47" s="187">
        <v>5.3329856657431899E-3</v>
      </c>
      <c r="AD47" s="187">
        <v>2.1091128584643213E-2</v>
      </c>
      <c r="AE47" s="187">
        <v>0</v>
      </c>
      <c r="AF47" s="187">
        <v>9.5353952693278867E-3</v>
      </c>
      <c r="AG47" s="187">
        <v>9.5556727250758096E-3</v>
      </c>
      <c r="AH47" s="188">
        <v>5.8889622652539978E-3</v>
      </c>
      <c r="AI47" s="189">
        <v>4.5950554478382715E-3</v>
      </c>
      <c r="AJ47" s="187">
        <v>7.2971246597329726E-3</v>
      </c>
      <c r="AK47" s="187">
        <v>3.9310765157607973E-3</v>
      </c>
      <c r="AL47" s="187">
        <v>9.0366296565359133E-3</v>
      </c>
      <c r="AM47" s="187">
        <v>1.5020898949817554E-2</v>
      </c>
      <c r="AN47" s="187">
        <v>3.956530230936393E-3</v>
      </c>
      <c r="AO47" s="187">
        <v>2.5118994932905058E-3</v>
      </c>
      <c r="AP47" s="187">
        <v>3.2148047208363406E-3</v>
      </c>
      <c r="AQ47" s="187">
        <v>3.5841951970251285E-3</v>
      </c>
      <c r="AR47" s="187">
        <v>1.0532383010110369</v>
      </c>
      <c r="AS47" s="187">
        <v>1.1088427855733803E-2</v>
      </c>
      <c r="AT47" s="187">
        <v>2.1431295671927631E-2</v>
      </c>
      <c r="AU47" s="187">
        <v>8.1893904300109135E-3</v>
      </c>
      <c r="AV47" s="187">
        <v>1.8968208721881563E-3</v>
      </c>
      <c r="AW47" s="187">
        <v>3.3123903491573733E-3</v>
      </c>
      <c r="AX47" s="187">
        <v>4.7226104287916189E-3</v>
      </c>
      <c r="AY47" s="187">
        <v>3.0171751888136487E-3</v>
      </c>
      <c r="AZ47" s="187">
        <v>5.4986064182986913E-3</v>
      </c>
      <c r="BA47" s="187">
        <v>2.9847495606695378E-3</v>
      </c>
      <c r="BB47" s="187">
        <v>4.0626028106904473E-3</v>
      </c>
      <c r="BC47" s="187">
        <v>1.1011839411637784E-2</v>
      </c>
      <c r="BD47" s="188">
        <v>4.0726322094784898E-3</v>
      </c>
      <c r="BE47" s="189">
        <v>4.9764088415247508E-3</v>
      </c>
      <c r="BF47" s="187">
        <v>1.9400518505344841E-3</v>
      </c>
      <c r="BG47" s="187">
        <v>2.9849474335407436E-3</v>
      </c>
      <c r="BH47" s="187">
        <v>1.5161184711559169E-2</v>
      </c>
      <c r="BI47" s="187">
        <v>7.9622605370062889E-3</v>
      </c>
      <c r="BJ47" s="187">
        <v>1.4221607154422332E-2</v>
      </c>
      <c r="BK47" s="187">
        <v>1.2026270301054406E-2</v>
      </c>
      <c r="BL47" s="187">
        <v>3.4459134056048727E-3</v>
      </c>
      <c r="BM47" s="187">
        <v>6.5470593636687644E-3</v>
      </c>
      <c r="BN47" s="190">
        <v>1.5336142638308172</v>
      </c>
      <c r="BO47" s="147"/>
      <c r="BP47" s="147"/>
      <c r="BQ47" s="147"/>
      <c r="BR47" s="147"/>
      <c r="BS47" s="149"/>
      <c r="BT47" s="147"/>
      <c r="BU47" s="147"/>
      <c r="BV47" s="147"/>
      <c r="BW47" s="147"/>
      <c r="BX47" s="147"/>
      <c r="BY47" s="147"/>
      <c r="BZ47" s="147"/>
      <c r="CA47" s="147"/>
      <c r="CB47" s="147"/>
      <c r="CC47" s="147"/>
      <c r="CD47" s="147"/>
      <c r="CE47" s="147"/>
      <c r="CF47" s="147"/>
      <c r="CG47" s="149"/>
      <c r="CH47" s="147"/>
      <c r="CI47" s="147"/>
      <c r="CJ47" s="147"/>
      <c r="CK47" s="147"/>
      <c r="CL47" s="147"/>
      <c r="CM47" s="147"/>
      <c r="CN47" s="147"/>
      <c r="CO47" s="149"/>
      <c r="CP47" s="147"/>
      <c r="CQ47" s="149"/>
    </row>
    <row r="48" spans="1:95" s="136" customFormat="1" ht="10.9" customHeight="1" x14ac:dyDescent="0.2">
      <c r="A48" s="174" t="s">
        <v>309</v>
      </c>
      <c r="B48" s="186" t="s">
        <v>24</v>
      </c>
      <c r="C48" s="187">
        <v>3.2805939575848009E-4</v>
      </c>
      <c r="D48" s="187">
        <v>3.1774918526445285E-4</v>
      </c>
      <c r="E48" s="187">
        <v>2.6278867694723153E-4</v>
      </c>
      <c r="F48" s="187">
        <v>6.2342304797118303E-4</v>
      </c>
      <c r="G48" s="187">
        <v>1.3612388423555902E-4</v>
      </c>
      <c r="H48" s="187">
        <v>2.1135971362076968E-4</v>
      </c>
      <c r="I48" s="187">
        <v>4.0639897875764403E-4</v>
      </c>
      <c r="J48" s="187">
        <v>0</v>
      </c>
      <c r="K48" s="187">
        <v>7.1707743601217221E-4</v>
      </c>
      <c r="L48" s="188">
        <v>5.2893944057992386E-4</v>
      </c>
      <c r="M48" s="189">
        <v>3.5194183410457684E-4</v>
      </c>
      <c r="N48" s="187">
        <v>2.3010374605520116E-3</v>
      </c>
      <c r="O48" s="187">
        <v>1.3732585418407392E-3</v>
      </c>
      <c r="P48" s="187">
        <v>1.3952117404654641E-3</v>
      </c>
      <c r="Q48" s="187">
        <v>3.5627421442610953E-4</v>
      </c>
      <c r="R48" s="187">
        <v>1.3957153919348789E-3</v>
      </c>
      <c r="S48" s="187">
        <v>4.1526952690071312E-4</v>
      </c>
      <c r="T48" s="187">
        <v>4.3139953489196813E-4</v>
      </c>
      <c r="U48" s="187">
        <v>4.0277354646375283E-3</v>
      </c>
      <c r="V48" s="187">
        <v>1.809616146371675E-3</v>
      </c>
      <c r="W48" s="187">
        <v>9.5201578577937479E-4</v>
      </c>
      <c r="X48" s="187">
        <v>2.4784803077167162E-3</v>
      </c>
      <c r="Y48" s="187">
        <v>1.0523528525402846E-3</v>
      </c>
      <c r="Z48" s="187">
        <v>1.4128859045986954E-3</v>
      </c>
      <c r="AA48" s="187">
        <v>3.9664246783788614E-5</v>
      </c>
      <c r="AB48" s="187">
        <v>0</v>
      </c>
      <c r="AC48" s="187">
        <v>3.9414702034125962E-4</v>
      </c>
      <c r="AD48" s="187">
        <v>7.2044823951741594E-4</v>
      </c>
      <c r="AE48" s="187">
        <v>0</v>
      </c>
      <c r="AF48" s="187">
        <v>2.7204511813037698E-3</v>
      </c>
      <c r="AG48" s="187">
        <v>2.8481011689071724E-4</v>
      </c>
      <c r="AH48" s="188">
        <v>2.0088910177520226E-3</v>
      </c>
      <c r="AI48" s="189">
        <v>1.2727385708519543E-3</v>
      </c>
      <c r="AJ48" s="187">
        <v>1.8189139133551861E-3</v>
      </c>
      <c r="AK48" s="187">
        <v>2.1067545311587582E-3</v>
      </c>
      <c r="AL48" s="187">
        <v>4.1293557714466769E-3</v>
      </c>
      <c r="AM48" s="187">
        <v>2.311163929012424E-3</v>
      </c>
      <c r="AN48" s="187">
        <v>8.9203513138743382E-4</v>
      </c>
      <c r="AO48" s="187">
        <v>9.6447014848591002E-4</v>
      </c>
      <c r="AP48" s="187">
        <v>6.9497754524026868E-4</v>
      </c>
      <c r="AQ48" s="187">
        <v>6.3172408129192367E-4</v>
      </c>
      <c r="AR48" s="187">
        <v>7.6963133721431182E-4</v>
      </c>
      <c r="AS48" s="187">
        <v>1.0115072099654348</v>
      </c>
      <c r="AT48" s="187">
        <v>1.3594998232893069E-3</v>
      </c>
      <c r="AU48" s="187">
        <v>3.4766540455031924E-3</v>
      </c>
      <c r="AV48" s="187">
        <v>1.1190217508560726E-3</v>
      </c>
      <c r="AW48" s="187">
        <v>7.3618936380220738E-4</v>
      </c>
      <c r="AX48" s="187">
        <v>6.3239329457222119E-4</v>
      </c>
      <c r="AY48" s="187">
        <v>6.8689173871677907E-4</v>
      </c>
      <c r="AZ48" s="187">
        <v>1.0979517892718404E-3</v>
      </c>
      <c r="BA48" s="187">
        <v>7.2097222820087211E-4</v>
      </c>
      <c r="BB48" s="187">
        <v>9.7006698272993736E-4</v>
      </c>
      <c r="BC48" s="187">
        <v>3.3496801949026225E-3</v>
      </c>
      <c r="BD48" s="188">
        <v>1.7683099245578413E-3</v>
      </c>
      <c r="BE48" s="189">
        <v>3.0448958639479654E-3</v>
      </c>
      <c r="BF48" s="187">
        <v>9.7190701085991913E-4</v>
      </c>
      <c r="BG48" s="187">
        <v>1.1737100684615543E-3</v>
      </c>
      <c r="BH48" s="187">
        <v>9.6933686332511069E-3</v>
      </c>
      <c r="BI48" s="187">
        <v>9.1969041745962668E-3</v>
      </c>
      <c r="BJ48" s="187">
        <v>1.3897240798893659E-3</v>
      </c>
      <c r="BK48" s="187">
        <v>3.7350445561094921E-3</v>
      </c>
      <c r="BL48" s="187">
        <v>7.2857249834144735E-4</v>
      </c>
      <c r="BM48" s="187">
        <v>6.0190601213664556E-4</v>
      </c>
      <c r="BN48" s="190">
        <v>1.1030061652473737</v>
      </c>
      <c r="BO48" s="147"/>
      <c r="BP48" s="147"/>
      <c r="BQ48" s="147"/>
      <c r="BR48" s="147"/>
      <c r="BS48" s="149"/>
      <c r="BT48" s="147"/>
      <c r="BU48" s="147"/>
      <c r="BV48" s="147"/>
      <c r="BW48" s="147"/>
      <c r="BX48" s="147"/>
      <c r="BY48" s="147"/>
      <c r="BZ48" s="147"/>
      <c r="CA48" s="147"/>
      <c r="CB48" s="147"/>
      <c r="CC48" s="147"/>
      <c r="CD48" s="147"/>
      <c r="CE48" s="147"/>
      <c r="CF48" s="147"/>
      <c r="CG48" s="149"/>
      <c r="CH48" s="147"/>
      <c r="CI48" s="147"/>
      <c r="CJ48" s="147"/>
      <c r="CK48" s="147"/>
      <c r="CL48" s="147"/>
      <c r="CM48" s="147"/>
      <c r="CN48" s="147"/>
      <c r="CO48" s="149"/>
      <c r="CP48" s="147"/>
      <c r="CQ48" s="149"/>
    </row>
    <row r="49" spans="1:95" s="136" customFormat="1" ht="10.9" customHeight="1" x14ac:dyDescent="0.2">
      <c r="A49" s="174" t="s">
        <v>310</v>
      </c>
      <c r="B49" s="186" t="s">
        <v>315</v>
      </c>
      <c r="C49" s="187">
        <v>2.1056311778148793E-3</v>
      </c>
      <c r="D49" s="187">
        <v>1.7629473501811221E-3</v>
      </c>
      <c r="E49" s="187">
        <v>5.7793005006643644E-3</v>
      </c>
      <c r="F49" s="187">
        <v>5.7607593346525824E-3</v>
      </c>
      <c r="G49" s="187">
        <v>1.0670233003021135E-3</v>
      </c>
      <c r="H49" s="187">
        <v>1.1504282010586047E-3</v>
      </c>
      <c r="I49" s="187">
        <v>6.8044129404580354E-3</v>
      </c>
      <c r="J49" s="187">
        <v>0</v>
      </c>
      <c r="K49" s="187">
        <v>8.6321295929864955E-3</v>
      </c>
      <c r="L49" s="188">
        <v>4.4785935235353205E-3</v>
      </c>
      <c r="M49" s="189">
        <v>2.2997748088999059E-3</v>
      </c>
      <c r="N49" s="187">
        <v>6.3295212316355357E-3</v>
      </c>
      <c r="O49" s="187">
        <v>4.4358483804686514E-3</v>
      </c>
      <c r="P49" s="187">
        <v>2.9543007602480884E-3</v>
      </c>
      <c r="Q49" s="187">
        <v>1.7057884038995492E-3</v>
      </c>
      <c r="R49" s="187">
        <v>2.4427088893887051E-3</v>
      </c>
      <c r="S49" s="187">
        <v>3.0161808313137056E-3</v>
      </c>
      <c r="T49" s="187">
        <v>2.6866695290180954E-3</v>
      </c>
      <c r="U49" s="187">
        <v>6.0352754476653801E-3</v>
      </c>
      <c r="V49" s="187">
        <v>3.9563854156970711E-3</v>
      </c>
      <c r="W49" s="187">
        <v>2.404327037951241E-3</v>
      </c>
      <c r="X49" s="187">
        <v>6.9900182264295441E-3</v>
      </c>
      <c r="Y49" s="187">
        <v>7.8770500485867666E-3</v>
      </c>
      <c r="Z49" s="187">
        <v>7.422503187783632E-3</v>
      </c>
      <c r="AA49" s="187">
        <v>2.8378351702181351E-4</v>
      </c>
      <c r="AB49" s="187">
        <v>0</v>
      </c>
      <c r="AC49" s="187">
        <v>2.0519658865931077E-3</v>
      </c>
      <c r="AD49" s="187">
        <v>7.5388827097886265E-3</v>
      </c>
      <c r="AE49" s="187">
        <v>0</v>
      </c>
      <c r="AF49" s="187">
        <v>2.0316114966370115E-3</v>
      </c>
      <c r="AG49" s="187">
        <v>1.321508039723096E-3</v>
      </c>
      <c r="AH49" s="188">
        <v>2.2502826895957092E-3</v>
      </c>
      <c r="AI49" s="189">
        <v>2.4588744218613846E-3</v>
      </c>
      <c r="AJ49" s="187">
        <v>3.242105773676287E-3</v>
      </c>
      <c r="AK49" s="187">
        <v>2.3054516125598193E-3</v>
      </c>
      <c r="AL49" s="187">
        <v>3.3485903689694303E-3</v>
      </c>
      <c r="AM49" s="187">
        <v>7.8709569630069053E-3</v>
      </c>
      <c r="AN49" s="187">
        <v>2.9371360410780744E-3</v>
      </c>
      <c r="AO49" s="187">
        <v>3.4454175225298827E-3</v>
      </c>
      <c r="AP49" s="187">
        <v>4.7055669808241342E-3</v>
      </c>
      <c r="AQ49" s="187">
        <v>7.0168202429239145E-3</v>
      </c>
      <c r="AR49" s="187">
        <v>3.1340303329744676E-2</v>
      </c>
      <c r="AS49" s="187">
        <v>6.38501391830857E-3</v>
      </c>
      <c r="AT49" s="187">
        <v>1.0506083102421293</v>
      </c>
      <c r="AU49" s="187">
        <v>8.1797700212532937E-3</v>
      </c>
      <c r="AV49" s="187">
        <v>5.275558614570134E-3</v>
      </c>
      <c r="AW49" s="187">
        <v>1.5218638449058582E-3</v>
      </c>
      <c r="AX49" s="187">
        <v>6.9600533235589148E-3</v>
      </c>
      <c r="AY49" s="187">
        <v>2.7171905221994946E-3</v>
      </c>
      <c r="AZ49" s="187">
        <v>1.2949377753828404E-2</v>
      </c>
      <c r="BA49" s="187">
        <v>3.0654065860107132E-3</v>
      </c>
      <c r="BB49" s="187">
        <v>1.837797265750649E-2</v>
      </c>
      <c r="BC49" s="187">
        <v>2.3384882918512328E-2</v>
      </c>
      <c r="BD49" s="188">
        <v>9.9046721241725869E-3</v>
      </c>
      <c r="BE49" s="189">
        <v>1.653146026387288E-2</v>
      </c>
      <c r="BF49" s="187">
        <v>4.7901848050136689E-3</v>
      </c>
      <c r="BG49" s="187">
        <v>2.7825346860698981E-3</v>
      </c>
      <c r="BH49" s="187">
        <v>5.6459619448958893E-2</v>
      </c>
      <c r="BI49" s="187">
        <v>2.9730092560406342E-2</v>
      </c>
      <c r="BJ49" s="187">
        <v>2.2362830452837858E-2</v>
      </c>
      <c r="BK49" s="187">
        <v>3.0950424945124566E-2</v>
      </c>
      <c r="BL49" s="187">
        <v>1.7587185084084517E-3</v>
      </c>
      <c r="BM49" s="187">
        <v>1.4568485690613146E-2</v>
      </c>
      <c r="BN49" s="190">
        <v>1.511511259605435</v>
      </c>
      <c r="BO49" s="147"/>
      <c r="BP49" s="147"/>
      <c r="BQ49" s="147"/>
      <c r="BR49" s="147"/>
      <c r="BS49" s="149"/>
      <c r="BT49" s="147"/>
      <c r="BU49" s="147"/>
      <c r="BV49" s="147"/>
      <c r="BW49" s="147"/>
      <c r="BX49" s="147"/>
      <c r="BY49" s="147"/>
      <c r="BZ49" s="147"/>
      <c r="CA49" s="147"/>
      <c r="CB49" s="147"/>
      <c r="CC49" s="147"/>
      <c r="CD49" s="147"/>
      <c r="CE49" s="147"/>
      <c r="CF49" s="147"/>
      <c r="CG49" s="149"/>
      <c r="CH49" s="147"/>
      <c r="CI49" s="147"/>
      <c r="CJ49" s="147"/>
      <c r="CK49" s="147"/>
      <c r="CL49" s="147"/>
      <c r="CM49" s="147"/>
      <c r="CN49" s="147"/>
      <c r="CO49" s="149"/>
      <c r="CP49" s="147"/>
      <c r="CQ49" s="149"/>
    </row>
    <row r="50" spans="1:95" s="136" customFormat="1" ht="10.9" customHeight="1" x14ac:dyDescent="0.2">
      <c r="A50" s="174" t="s">
        <v>311</v>
      </c>
      <c r="B50" s="186" t="s">
        <v>25</v>
      </c>
      <c r="C50" s="187">
        <v>5.7984907221897003E-2</v>
      </c>
      <c r="D50" s="187">
        <v>4.6633567320193976E-2</v>
      </c>
      <c r="E50" s="187">
        <v>3.2934260115170984E-2</v>
      </c>
      <c r="F50" s="187">
        <v>4.149040695025679E-2</v>
      </c>
      <c r="G50" s="187">
        <v>1.5452378407992682E-2</v>
      </c>
      <c r="H50" s="187">
        <v>4.2807641236090349E-2</v>
      </c>
      <c r="I50" s="187">
        <v>3.2210024800396107E-2</v>
      </c>
      <c r="J50" s="187">
        <v>0</v>
      </c>
      <c r="K50" s="187">
        <v>5.8396137623863788E-2</v>
      </c>
      <c r="L50" s="188">
        <v>8.9239240162081873E-2</v>
      </c>
      <c r="M50" s="189">
        <v>4.4674996724267085E-2</v>
      </c>
      <c r="N50" s="187">
        <v>6.6797532883110688E-2</v>
      </c>
      <c r="O50" s="187">
        <v>2.9944397054738836E-2</v>
      </c>
      <c r="P50" s="187">
        <v>7.2184444944253051E-2</v>
      </c>
      <c r="Q50" s="187">
        <v>6.0298341533275658E-2</v>
      </c>
      <c r="R50" s="187">
        <v>7.1207805518123238E-2</v>
      </c>
      <c r="S50" s="187">
        <v>6.0443614173444841E-2</v>
      </c>
      <c r="T50" s="187">
        <v>7.2292988558061932E-2</v>
      </c>
      <c r="U50" s="187">
        <v>5.5675381688289956E-2</v>
      </c>
      <c r="V50" s="187">
        <v>6.8771370495941023E-2</v>
      </c>
      <c r="W50" s="187">
        <v>5.6633364646409674E-2</v>
      </c>
      <c r="X50" s="187">
        <v>2.3115013096540023E-2</v>
      </c>
      <c r="Y50" s="187">
        <v>1.3702072027493035E-2</v>
      </c>
      <c r="Z50" s="187">
        <v>3.5140298409725781E-2</v>
      </c>
      <c r="AA50" s="187">
        <v>4.3190787193229073E-3</v>
      </c>
      <c r="AB50" s="187">
        <v>0</v>
      </c>
      <c r="AC50" s="187">
        <v>7.0890595102795662E-2</v>
      </c>
      <c r="AD50" s="187">
        <v>2.8767426643217919E-2</v>
      </c>
      <c r="AE50" s="187">
        <v>0</v>
      </c>
      <c r="AF50" s="187">
        <v>1.0133093701856805E-2</v>
      </c>
      <c r="AG50" s="187">
        <v>4.8012568424792304E-2</v>
      </c>
      <c r="AH50" s="188">
        <v>4.4851967588798072E-2</v>
      </c>
      <c r="AI50" s="189">
        <v>3.4220973603822522E-2</v>
      </c>
      <c r="AJ50" s="187">
        <v>3.4195710180697766E-2</v>
      </c>
      <c r="AK50" s="187">
        <v>2.9096892125528996E-2</v>
      </c>
      <c r="AL50" s="187">
        <v>5.1022443909070528E-2</v>
      </c>
      <c r="AM50" s="187">
        <v>9.7908777197144511E-3</v>
      </c>
      <c r="AN50" s="187">
        <v>6.5890954150764749E-2</v>
      </c>
      <c r="AO50" s="187">
        <v>6.8279058273488569E-2</v>
      </c>
      <c r="AP50" s="187">
        <v>3.9623768456615548E-2</v>
      </c>
      <c r="AQ50" s="187">
        <v>3.5959882107081502E-2</v>
      </c>
      <c r="AR50" s="187">
        <v>1.0824957643955115E-2</v>
      </c>
      <c r="AS50" s="187">
        <v>1.6455116610045534E-2</v>
      </c>
      <c r="AT50" s="187">
        <v>2.1075216472692782E-2</v>
      </c>
      <c r="AU50" s="187">
        <v>1.0181609985024183</v>
      </c>
      <c r="AV50" s="187">
        <v>8.6962409949318201E-3</v>
      </c>
      <c r="AW50" s="187">
        <v>5.6362680267258306E-3</v>
      </c>
      <c r="AX50" s="187">
        <v>1.08683553379419E-2</v>
      </c>
      <c r="AY50" s="187">
        <v>6.9921153738258324E-3</v>
      </c>
      <c r="AZ50" s="187">
        <v>7.8543777285075989E-3</v>
      </c>
      <c r="BA50" s="187">
        <v>2.4887091952569596E-2</v>
      </c>
      <c r="BB50" s="187">
        <v>1.1992823779254572E-2</v>
      </c>
      <c r="BC50" s="187">
        <v>1.4634777522635265E-2</v>
      </c>
      <c r="BD50" s="188">
        <v>3.7586308180434673E-2</v>
      </c>
      <c r="BE50" s="189">
        <v>1.884060641518957E-2</v>
      </c>
      <c r="BF50" s="187">
        <v>3.6623025231234979E-2</v>
      </c>
      <c r="BG50" s="187">
        <v>2.1650051735448258E-2</v>
      </c>
      <c r="BH50" s="187">
        <v>5.9693922338059577E-2</v>
      </c>
      <c r="BI50" s="187">
        <v>7.9328683533222366E-2</v>
      </c>
      <c r="BJ50" s="187">
        <v>2.3518298406379808E-2</v>
      </c>
      <c r="BK50" s="187">
        <v>2.7599650397714625E-2</v>
      </c>
      <c r="BL50" s="187">
        <v>0.14315508596465437</v>
      </c>
      <c r="BM50" s="187">
        <v>1.4208209490795005E-2</v>
      </c>
      <c r="BN50" s="190">
        <v>3.3433676579378231</v>
      </c>
      <c r="BO50" s="147"/>
      <c r="BP50" s="147"/>
      <c r="BQ50" s="147"/>
      <c r="BR50" s="147"/>
      <c r="BS50" s="149"/>
      <c r="BT50" s="147"/>
      <c r="BU50" s="147"/>
      <c r="BV50" s="147"/>
      <c r="BW50" s="147"/>
      <c r="BX50" s="147"/>
      <c r="BY50" s="147"/>
      <c r="BZ50" s="147"/>
      <c r="CA50" s="147"/>
      <c r="CB50" s="147"/>
      <c r="CC50" s="147"/>
      <c r="CD50" s="147"/>
      <c r="CE50" s="147"/>
      <c r="CF50" s="147"/>
      <c r="CG50" s="149"/>
      <c r="CH50" s="147"/>
      <c r="CI50" s="147"/>
      <c r="CJ50" s="147"/>
      <c r="CK50" s="147"/>
      <c r="CL50" s="147"/>
      <c r="CM50" s="147"/>
      <c r="CN50" s="147"/>
      <c r="CO50" s="149"/>
      <c r="CP50" s="147"/>
      <c r="CQ50" s="149"/>
    </row>
    <row r="51" spans="1:95" s="136" customFormat="1" ht="10.9" customHeight="1" x14ac:dyDescent="0.2">
      <c r="A51" s="191" t="s">
        <v>312</v>
      </c>
      <c r="B51" s="192" t="s">
        <v>26</v>
      </c>
      <c r="C51" s="193">
        <v>7.3475215416417602E-3</v>
      </c>
      <c r="D51" s="193">
        <v>7.3867871006390272E-3</v>
      </c>
      <c r="E51" s="193">
        <v>7.4760478327309341E-3</v>
      </c>
      <c r="F51" s="193">
        <v>7.6235240738109803E-3</v>
      </c>
      <c r="G51" s="193">
        <v>6.8854657932442796E-3</v>
      </c>
      <c r="H51" s="193">
        <v>7.5580241798508963E-3</v>
      </c>
      <c r="I51" s="193">
        <v>3.4564954084258213E-2</v>
      </c>
      <c r="J51" s="193">
        <v>0</v>
      </c>
      <c r="K51" s="193">
        <v>8.3470607165061998E-3</v>
      </c>
      <c r="L51" s="194">
        <v>4.7529421781659373E-3</v>
      </c>
      <c r="M51" s="195">
        <v>4.8856722353107455E-3</v>
      </c>
      <c r="N51" s="193">
        <v>6.4165600364423344E-3</v>
      </c>
      <c r="O51" s="193">
        <v>6.4308799356978547E-3</v>
      </c>
      <c r="P51" s="193">
        <v>6.3363961623013471E-3</v>
      </c>
      <c r="Q51" s="193">
        <v>1.0788401904456074E-2</v>
      </c>
      <c r="R51" s="193">
        <v>1.4490156075260777E-2</v>
      </c>
      <c r="S51" s="193">
        <v>1.0015701127683999E-2</v>
      </c>
      <c r="T51" s="193">
        <v>1.4543041344714324E-2</v>
      </c>
      <c r="U51" s="193">
        <v>8.679335048876885E-3</v>
      </c>
      <c r="V51" s="193">
        <v>8.4658080028610794E-3</v>
      </c>
      <c r="W51" s="193">
        <v>8.198853899967792E-3</v>
      </c>
      <c r="X51" s="193">
        <v>6.2299488055452918E-3</v>
      </c>
      <c r="Y51" s="193">
        <v>5.3416969330861482E-3</v>
      </c>
      <c r="Z51" s="193">
        <v>1.0190355682736621E-2</v>
      </c>
      <c r="AA51" s="193">
        <v>2.5539757772050074E-3</v>
      </c>
      <c r="AB51" s="193">
        <v>0</v>
      </c>
      <c r="AC51" s="193">
        <v>9.2679466552404409E-3</v>
      </c>
      <c r="AD51" s="193">
        <v>1.1696102323143085E-2</v>
      </c>
      <c r="AE51" s="193">
        <v>0</v>
      </c>
      <c r="AF51" s="193">
        <v>2.7703622288538336E-3</v>
      </c>
      <c r="AG51" s="193">
        <v>1.005335844886982E-2</v>
      </c>
      <c r="AH51" s="194">
        <v>1.0284403828990612E-2</v>
      </c>
      <c r="AI51" s="195">
        <v>6.3241954185424346E-3</v>
      </c>
      <c r="AJ51" s="193">
        <v>5.2138703503146529E-3</v>
      </c>
      <c r="AK51" s="193">
        <v>3.8912324721435982E-3</v>
      </c>
      <c r="AL51" s="193">
        <v>8.4510814216929159E-3</v>
      </c>
      <c r="AM51" s="193">
        <v>6.6348735282178752E-3</v>
      </c>
      <c r="AN51" s="193">
        <v>1.2911311580947719E-2</v>
      </c>
      <c r="AO51" s="193">
        <v>9.0030268162977403E-3</v>
      </c>
      <c r="AP51" s="193">
        <v>1.877064426200523E-2</v>
      </c>
      <c r="AQ51" s="193">
        <v>1.5689407012985039E-2</v>
      </c>
      <c r="AR51" s="193">
        <v>2.1338391288209049E-2</v>
      </c>
      <c r="AS51" s="193">
        <v>7.672479102936296E-3</v>
      </c>
      <c r="AT51" s="193">
        <v>6.6718174327188018E-3</v>
      </c>
      <c r="AU51" s="193">
        <v>1.3812749701569014E-2</v>
      </c>
      <c r="AV51" s="193">
        <v>1.0385142508328769</v>
      </c>
      <c r="AW51" s="193">
        <v>5.7585128134706245E-2</v>
      </c>
      <c r="AX51" s="193">
        <v>1.2832915720884901E-2</v>
      </c>
      <c r="AY51" s="193">
        <v>2.6111543690202502E-3</v>
      </c>
      <c r="AZ51" s="193">
        <v>6.4986903221003842E-3</v>
      </c>
      <c r="BA51" s="193">
        <v>5.2610450670284364E-3</v>
      </c>
      <c r="BB51" s="193">
        <v>3.7493830665145916E-2</v>
      </c>
      <c r="BC51" s="193">
        <v>2.3914320324873728E-3</v>
      </c>
      <c r="BD51" s="194">
        <v>6.2359594567017616E-3</v>
      </c>
      <c r="BE51" s="195">
        <v>6.1353184316948013E-3</v>
      </c>
      <c r="BF51" s="193">
        <v>4.3210577407670758E-2</v>
      </c>
      <c r="BG51" s="193">
        <v>1.033749589944284E-2</v>
      </c>
      <c r="BH51" s="193">
        <v>1.3945650271740512E-2</v>
      </c>
      <c r="BI51" s="193">
        <v>6.7510869687323052E-3</v>
      </c>
      <c r="BJ51" s="193">
        <v>9.4692097715576781E-3</v>
      </c>
      <c r="BK51" s="193">
        <v>5.0733429793047759E-3</v>
      </c>
      <c r="BL51" s="193">
        <v>2.9939351103527023E-3</v>
      </c>
      <c r="BM51" s="193">
        <v>1.1648268723712477E-2</v>
      </c>
      <c r="BN51" s="196">
        <v>1.6749556565118342</v>
      </c>
      <c r="BO51" s="147"/>
      <c r="BP51" s="147"/>
      <c r="BQ51" s="147"/>
      <c r="BR51" s="147"/>
      <c r="BS51" s="149"/>
      <c r="BT51" s="147"/>
      <c r="BU51" s="147"/>
      <c r="BV51" s="147"/>
      <c r="BW51" s="147"/>
      <c r="BX51" s="147"/>
      <c r="BY51" s="147"/>
      <c r="BZ51" s="147"/>
      <c r="CA51" s="147"/>
      <c r="CB51" s="147"/>
      <c r="CC51" s="147"/>
      <c r="CD51" s="147"/>
      <c r="CE51" s="147"/>
      <c r="CF51" s="147"/>
      <c r="CG51" s="149"/>
      <c r="CH51" s="147"/>
      <c r="CI51" s="147"/>
      <c r="CJ51" s="147"/>
      <c r="CK51" s="147"/>
      <c r="CL51" s="147"/>
      <c r="CM51" s="147"/>
      <c r="CN51" s="147"/>
      <c r="CO51" s="149"/>
      <c r="CP51" s="147"/>
      <c r="CQ51" s="149"/>
    </row>
    <row r="52" spans="1:95" s="136" customFormat="1" ht="10.9" customHeight="1" x14ac:dyDescent="0.2">
      <c r="A52" s="174" t="s">
        <v>313</v>
      </c>
      <c r="B52" s="186" t="s">
        <v>319</v>
      </c>
      <c r="C52" s="187">
        <v>1.3632775073827803E-3</v>
      </c>
      <c r="D52" s="187">
        <v>1.425360527421907E-3</v>
      </c>
      <c r="E52" s="187">
        <v>1.0624648565100909E-3</v>
      </c>
      <c r="F52" s="187">
        <v>4.8966786628946088E-3</v>
      </c>
      <c r="G52" s="187">
        <v>7.6239347750096833E-4</v>
      </c>
      <c r="H52" s="187">
        <v>9.1421738116718727E-4</v>
      </c>
      <c r="I52" s="187">
        <v>2.9350917397736728E-3</v>
      </c>
      <c r="J52" s="187">
        <v>0</v>
      </c>
      <c r="K52" s="187">
        <v>2.0917448322724805E-3</v>
      </c>
      <c r="L52" s="188">
        <v>1.7395757770978307E-3</v>
      </c>
      <c r="M52" s="189">
        <v>1.4059941506044385E-3</v>
      </c>
      <c r="N52" s="187">
        <v>2.1360665807850818E-3</v>
      </c>
      <c r="O52" s="187">
        <v>1.3499690132740695E-3</v>
      </c>
      <c r="P52" s="187">
        <v>1.6982919412090341E-3</v>
      </c>
      <c r="Q52" s="187">
        <v>9.6259501435978789E-4</v>
      </c>
      <c r="R52" s="187">
        <v>2.1686751755305529E-3</v>
      </c>
      <c r="S52" s="187">
        <v>1.699973166447071E-3</v>
      </c>
      <c r="T52" s="187">
        <v>3.025420501352545E-3</v>
      </c>
      <c r="U52" s="187">
        <v>1.7962091992887209E-3</v>
      </c>
      <c r="V52" s="187">
        <v>1.7632424978751111E-3</v>
      </c>
      <c r="W52" s="187">
        <v>2.2843193348076824E-3</v>
      </c>
      <c r="X52" s="187">
        <v>9.1506874991319545E-4</v>
      </c>
      <c r="Y52" s="187">
        <v>1.1868497984843655E-3</v>
      </c>
      <c r="Z52" s="187">
        <v>1.8874698815662665E-3</v>
      </c>
      <c r="AA52" s="187">
        <v>2.0149841960266144E-4</v>
      </c>
      <c r="AB52" s="187">
        <v>0</v>
      </c>
      <c r="AC52" s="187">
        <v>1.2441960938724653E-3</v>
      </c>
      <c r="AD52" s="187">
        <v>2.3310407208427305E-3</v>
      </c>
      <c r="AE52" s="187">
        <v>0</v>
      </c>
      <c r="AF52" s="187">
        <v>6.0298503753864179E-4</v>
      </c>
      <c r="AG52" s="187">
        <v>8.961950921449409E-4</v>
      </c>
      <c r="AH52" s="188">
        <v>2.2465955257441276E-3</v>
      </c>
      <c r="AI52" s="189">
        <v>1.4770746657849678E-3</v>
      </c>
      <c r="AJ52" s="187">
        <v>1.3464954433880603E-3</v>
      </c>
      <c r="AK52" s="187">
        <v>7.6391908920511102E-4</v>
      </c>
      <c r="AL52" s="187">
        <v>1.5831441181533657E-3</v>
      </c>
      <c r="AM52" s="187">
        <v>2.8925992290797921E-3</v>
      </c>
      <c r="AN52" s="187">
        <v>3.2314301726374399E-3</v>
      </c>
      <c r="AO52" s="187">
        <v>2.0106295225429155E-3</v>
      </c>
      <c r="AP52" s="187">
        <v>1.8040648729719662E-3</v>
      </c>
      <c r="AQ52" s="187">
        <v>1.7109847149247414E-3</v>
      </c>
      <c r="AR52" s="187">
        <v>3.0090013374564034E-3</v>
      </c>
      <c r="AS52" s="187">
        <v>3.4789676827738187E-3</v>
      </c>
      <c r="AT52" s="187">
        <v>1.3500558972758293E-3</v>
      </c>
      <c r="AU52" s="187">
        <v>1.0614301918925623E-2</v>
      </c>
      <c r="AV52" s="187">
        <v>6.0393885594905924E-3</v>
      </c>
      <c r="AW52" s="187">
        <v>1.0070434429837678</v>
      </c>
      <c r="AX52" s="187">
        <v>7.6115065458292547E-3</v>
      </c>
      <c r="AY52" s="187">
        <v>4.6288697431724913E-3</v>
      </c>
      <c r="AZ52" s="187">
        <v>3.2229750664412205E-3</v>
      </c>
      <c r="BA52" s="187">
        <v>1.0166023582502511E-2</v>
      </c>
      <c r="BB52" s="187">
        <v>1.4772335384203082E-3</v>
      </c>
      <c r="BC52" s="187">
        <v>1.4475467101082926E-3</v>
      </c>
      <c r="BD52" s="188">
        <v>5.7853767005587742E-3</v>
      </c>
      <c r="BE52" s="189">
        <v>2.9036089894901064E-3</v>
      </c>
      <c r="BF52" s="187">
        <v>6.6030597336546341E-3</v>
      </c>
      <c r="BG52" s="187">
        <v>3.3286444394967927E-3</v>
      </c>
      <c r="BH52" s="187">
        <v>5.2787917681143002E-3</v>
      </c>
      <c r="BI52" s="187">
        <v>4.4723039844856219E-3</v>
      </c>
      <c r="BJ52" s="187">
        <v>3.3181938921072341E-3</v>
      </c>
      <c r="BK52" s="187">
        <v>9.2193740237729704E-3</v>
      </c>
      <c r="BL52" s="187">
        <v>1.8459955269594433E-3</v>
      </c>
      <c r="BM52" s="187">
        <v>1.1271091282597753E-2</v>
      </c>
      <c r="BN52" s="190">
        <v>1.179929556393355</v>
      </c>
      <c r="BO52" s="147"/>
      <c r="BP52" s="147"/>
      <c r="BQ52" s="147"/>
      <c r="BR52" s="147"/>
      <c r="BS52" s="149"/>
      <c r="BT52" s="147"/>
      <c r="BU52" s="147"/>
      <c r="BV52" s="147"/>
      <c r="BW52" s="147"/>
      <c r="BX52" s="147"/>
      <c r="BY52" s="147"/>
      <c r="BZ52" s="147"/>
      <c r="CA52" s="147"/>
      <c r="CB52" s="147"/>
      <c r="CC52" s="147"/>
      <c r="CD52" s="147"/>
      <c r="CE52" s="147"/>
      <c r="CF52" s="147"/>
      <c r="CG52" s="149"/>
      <c r="CH52" s="147"/>
      <c r="CI52" s="147"/>
      <c r="CJ52" s="147"/>
      <c r="CK52" s="147"/>
      <c r="CL52" s="147"/>
      <c r="CM52" s="147"/>
      <c r="CN52" s="147"/>
      <c r="CO52" s="149"/>
      <c r="CP52" s="147"/>
      <c r="CQ52" s="149"/>
    </row>
    <row r="53" spans="1:95" s="136" customFormat="1" ht="10.9" customHeight="1" x14ac:dyDescent="0.2">
      <c r="A53" s="174" t="s">
        <v>314</v>
      </c>
      <c r="B53" s="186" t="s">
        <v>321</v>
      </c>
      <c r="C53" s="187">
        <v>1.889659281937334E-2</v>
      </c>
      <c r="D53" s="187">
        <v>2.1739581123106616E-2</v>
      </c>
      <c r="E53" s="187">
        <v>3.7421771851554313E-2</v>
      </c>
      <c r="F53" s="187">
        <v>1.5198224587787801E-2</v>
      </c>
      <c r="G53" s="187">
        <v>2.3427839713883021E-2</v>
      </c>
      <c r="H53" s="187">
        <v>1.8002553155342552E-2</v>
      </c>
      <c r="I53" s="187">
        <v>3.3990702586864999E-2</v>
      </c>
      <c r="J53" s="187">
        <v>0</v>
      </c>
      <c r="K53" s="187">
        <v>4.0875705949191682E-2</v>
      </c>
      <c r="L53" s="188">
        <v>3.3382595506352808E-2</v>
      </c>
      <c r="M53" s="189">
        <v>5.7400680382465832E-2</v>
      </c>
      <c r="N53" s="187">
        <v>3.1699756260518741E-2</v>
      </c>
      <c r="O53" s="187">
        <v>1.7886781032443202E-2</v>
      </c>
      <c r="P53" s="187">
        <v>5.86534176693485E-2</v>
      </c>
      <c r="Q53" s="187">
        <v>2.0075257252260989E-2</v>
      </c>
      <c r="R53" s="187">
        <v>1.7718061392367271E-2</v>
      </c>
      <c r="S53" s="187">
        <v>5.2322980416237348E-2</v>
      </c>
      <c r="T53" s="187">
        <v>3.4259817994315732E-2</v>
      </c>
      <c r="U53" s="187">
        <v>3.5833724084109307E-2</v>
      </c>
      <c r="V53" s="187">
        <v>4.0255307066540874E-2</v>
      </c>
      <c r="W53" s="187">
        <v>2.2042408601498767E-2</v>
      </c>
      <c r="X53" s="187">
        <v>2.1756309731370736E-2</v>
      </c>
      <c r="Y53" s="187">
        <v>2.8213056942980892E-2</v>
      </c>
      <c r="Z53" s="187">
        <v>2.3924958044027365E-2</v>
      </c>
      <c r="AA53" s="187">
        <v>1.8572673712803058E-2</v>
      </c>
      <c r="AB53" s="187">
        <v>0</v>
      </c>
      <c r="AC53" s="187">
        <v>2.5511643359835877E-2</v>
      </c>
      <c r="AD53" s="187">
        <v>5.1738361359194393E-2</v>
      </c>
      <c r="AE53" s="187">
        <v>0</v>
      </c>
      <c r="AF53" s="187">
        <v>7.9032995659103454E-3</v>
      </c>
      <c r="AG53" s="187">
        <v>2.8201742050874806E-2</v>
      </c>
      <c r="AH53" s="188">
        <v>2.2830619491342515E-2</v>
      </c>
      <c r="AI53" s="189">
        <v>1.519006468410798E-2</v>
      </c>
      <c r="AJ53" s="187">
        <v>1.632023135704979E-2</v>
      </c>
      <c r="AK53" s="187">
        <v>1.2269946777283474E-2</v>
      </c>
      <c r="AL53" s="187">
        <v>2.1033407913312183E-2</v>
      </c>
      <c r="AM53" s="187">
        <v>0.34799348773297029</v>
      </c>
      <c r="AN53" s="187">
        <v>3.3591345189032958E-2</v>
      </c>
      <c r="AO53" s="187">
        <v>3.1846801513316023E-2</v>
      </c>
      <c r="AP53" s="187">
        <v>3.4339161344604414E-2</v>
      </c>
      <c r="AQ53" s="187">
        <v>3.7302510491272749E-2</v>
      </c>
      <c r="AR53" s="187">
        <v>1.5345443688719282E-2</v>
      </c>
      <c r="AS53" s="187">
        <v>4.0434059278916655E-2</v>
      </c>
      <c r="AT53" s="187">
        <v>2.2049629903559066E-2</v>
      </c>
      <c r="AU53" s="187">
        <v>1.8519709974577903E-2</v>
      </c>
      <c r="AV53" s="187">
        <v>1.9248283744451002E-2</v>
      </c>
      <c r="AW53" s="187">
        <v>3.7884559519181992E-3</v>
      </c>
      <c r="AX53" s="187">
        <v>1.1057595447414041</v>
      </c>
      <c r="AY53" s="187">
        <v>6.8986138142070247E-2</v>
      </c>
      <c r="AZ53" s="187">
        <v>1.1193010046685674E-2</v>
      </c>
      <c r="BA53" s="187">
        <v>2.4150483498935109E-2</v>
      </c>
      <c r="BB53" s="187">
        <v>2.12581941073684E-2</v>
      </c>
      <c r="BC53" s="187">
        <v>1.9448077114748871E-2</v>
      </c>
      <c r="BD53" s="188">
        <v>1.1992081790340423E-2</v>
      </c>
      <c r="BE53" s="189">
        <v>7.7205114227560431E-3</v>
      </c>
      <c r="BF53" s="187">
        <v>2.4036329926968841E-2</v>
      </c>
      <c r="BG53" s="187">
        <v>1.2629080742871833E-2</v>
      </c>
      <c r="BH53" s="187">
        <v>3.2095410337081527E-2</v>
      </c>
      <c r="BI53" s="187">
        <v>2.5318200539736348E-2</v>
      </c>
      <c r="BJ53" s="187">
        <v>1.4425672543970109E-2</v>
      </c>
      <c r="BK53" s="187">
        <v>1.7703429056665859E-2</v>
      </c>
      <c r="BL53" s="187">
        <v>4.3555280271023671E-2</v>
      </c>
      <c r="BM53" s="187">
        <v>6.3728100740032129E-2</v>
      </c>
      <c r="BN53" s="190">
        <v>3.033008508271656</v>
      </c>
      <c r="BO53" s="147"/>
      <c r="BP53" s="147"/>
      <c r="BQ53" s="147"/>
      <c r="BR53" s="147"/>
      <c r="BS53" s="149"/>
      <c r="BT53" s="147"/>
      <c r="BU53" s="147"/>
      <c r="BV53" s="147"/>
      <c r="BW53" s="147"/>
      <c r="BX53" s="147"/>
      <c r="BY53" s="147"/>
      <c r="BZ53" s="147"/>
      <c r="CA53" s="147"/>
      <c r="CB53" s="147"/>
      <c r="CC53" s="147"/>
      <c r="CD53" s="147"/>
      <c r="CE53" s="147"/>
      <c r="CF53" s="147"/>
      <c r="CG53" s="149"/>
      <c r="CH53" s="147"/>
      <c r="CI53" s="147"/>
      <c r="CJ53" s="147"/>
      <c r="CK53" s="147"/>
      <c r="CL53" s="147"/>
      <c r="CM53" s="147"/>
      <c r="CN53" s="147"/>
      <c r="CO53" s="149"/>
      <c r="CP53" s="147"/>
      <c r="CQ53" s="149"/>
    </row>
    <row r="54" spans="1:95" s="136" customFormat="1" ht="10.9" customHeight="1" x14ac:dyDescent="0.2">
      <c r="A54" s="174" t="s">
        <v>316</v>
      </c>
      <c r="B54" s="186" t="s">
        <v>395</v>
      </c>
      <c r="C54" s="187">
        <v>7.0763063653345276E-5</v>
      </c>
      <c r="D54" s="187">
        <v>7.8841998010981582E-5</v>
      </c>
      <c r="E54" s="187">
        <v>6.4273743137979687E-5</v>
      </c>
      <c r="F54" s="187">
        <v>9.2946509234609898E-5</v>
      </c>
      <c r="G54" s="187">
        <v>8.8786756894599012E-5</v>
      </c>
      <c r="H54" s="187">
        <v>1.0643883245707608E-4</v>
      </c>
      <c r="I54" s="187">
        <v>2.4487405031119739E-4</v>
      </c>
      <c r="J54" s="187">
        <v>0</v>
      </c>
      <c r="K54" s="187">
        <v>1.0826527359645629E-4</v>
      </c>
      <c r="L54" s="188">
        <v>5.9937974874626574E-5</v>
      </c>
      <c r="M54" s="189">
        <v>4.97684576703291E-5</v>
      </c>
      <c r="N54" s="187">
        <v>9.4566169216701661E-5</v>
      </c>
      <c r="O54" s="187">
        <v>8.0104216231639355E-5</v>
      </c>
      <c r="P54" s="187">
        <v>6.2839532683389314E-5</v>
      </c>
      <c r="Q54" s="187">
        <v>6.3405518824476945E-5</v>
      </c>
      <c r="R54" s="187">
        <v>2.4423790030547585E-4</v>
      </c>
      <c r="S54" s="187">
        <v>1.0411365491371062E-4</v>
      </c>
      <c r="T54" s="187">
        <v>2.3646064424349589E-4</v>
      </c>
      <c r="U54" s="187">
        <v>1.0524384872710466E-4</v>
      </c>
      <c r="V54" s="187">
        <v>6.3988042705559668E-5</v>
      </c>
      <c r="W54" s="187">
        <v>9.5497809986975343E-5</v>
      </c>
      <c r="X54" s="187">
        <v>1.0951733447432126E-4</v>
      </c>
      <c r="Y54" s="187">
        <v>7.9229512442170521E-5</v>
      </c>
      <c r="Z54" s="187">
        <v>1.759605754768654E-4</v>
      </c>
      <c r="AA54" s="187">
        <v>1.1063054805227824E-5</v>
      </c>
      <c r="AB54" s="187">
        <v>0</v>
      </c>
      <c r="AC54" s="187">
        <v>6.3941112626849948E-5</v>
      </c>
      <c r="AD54" s="187">
        <v>1.1535083037074673E-4</v>
      </c>
      <c r="AE54" s="187">
        <v>0</v>
      </c>
      <c r="AF54" s="187">
        <v>2.3221103267692822E-5</v>
      </c>
      <c r="AG54" s="187">
        <v>5.6033067407302827E-5</v>
      </c>
      <c r="AH54" s="188">
        <v>1.6814271946632222E-4</v>
      </c>
      <c r="AI54" s="189">
        <v>9.5633275182963219E-5</v>
      </c>
      <c r="AJ54" s="187">
        <v>8.0002340990438533E-5</v>
      </c>
      <c r="AK54" s="187">
        <v>3.9967033849331817E-5</v>
      </c>
      <c r="AL54" s="187">
        <v>6.5032484639166821E-5</v>
      </c>
      <c r="AM54" s="187">
        <v>2.2355329398759824E-4</v>
      </c>
      <c r="AN54" s="187">
        <v>1.3624932037196609E-4</v>
      </c>
      <c r="AO54" s="187">
        <v>2.9801252889102359E-4</v>
      </c>
      <c r="AP54" s="187">
        <v>1.8866329008806982E-4</v>
      </c>
      <c r="AQ54" s="187">
        <v>1.7331964057409836E-4</v>
      </c>
      <c r="AR54" s="187">
        <v>5.5273080126300655E-4</v>
      </c>
      <c r="AS54" s="187">
        <v>6.9724708992410344E-4</v>
      </c>
      <c r="AT54" s="187">
        <v>2.9987010505642167E-4</v>
      </c>
      <c r="AU54" s="187">
        <v>3.6687359295881642E-4</v>
      </c>
      <c r="AV54" s="187">
        <v>1.7835981980341019E-3</v>
      </c>
      <c r="AW54" s="187">
        <v>1.6897083594168282E-4</v>
      </c>
      <c r="AX54" s="187">
        <v>1.7898877753472504E-4</v>
      </c>
      <c r="AY54" s="187">
        <v>1.0000234677528872</v>
      </c>
      <c r="AZ54" s="187">
        <v>1.4704270006746789E-3</v>
      </c>
      <c r="BA54" s="187">
        <v>4.6818489979749337E-4</v>
      </c>
      <c r="BB54" s="187">
        <v>1.1014076641479157E-3</v>
      </c>
      <c r="BC54" s="187">
        <v>4.0698267021682785E-4</v>
      </c>
      <c r="BD54" s="188">
        <v>2.8036566034260094E-4</v>
      </c>
      <c r="BE54" s="189">
        <v>1.552406845224688E-4</v>
      </c>
      <c r="BF54" s="187">
        <v>9.3049994682543023E-4</v>
      </c>
      <c r="BG54" s="187">
        <v>2.1886010348568037E-4</v>
      </c>
      <c r="BH54" s="187">
        <v>2.7136076655332614E-4</v>
      </c>
      <c r="BI54" s="187">
        <v>3.4041895018555675E-4</v>
      </c>
      <c r="BJ54" s="187">
        <v>2.5851832944333801E-4</v>
      </c>
      <c r="BK54" s="187">
        <v>3.5165372520673896E-4</v>
      </c>
      <c r="BL54" s="187">
        <v>6.3335922345196966E-5</v>
      </c>
      <c r="BM54" s="187">
        <v>2.7360951903041583E-4</v>
      </c>
      <c r="BN54" s="190">
        <v>1.0148808595129695</v>
      </c>
      <c r="BO54" s="147"/>
      <c r="BP54" s="147"/>
      <c r="BQ54" s="147"/>
      <c r="BR54" s="147"/>
      <c r="BS54" s="149"/>
      <c r="BT54" s="147"/>
      <c r="BU54" s="147"/>
      <c r="BV54" s="147"/>
      <c r="BW54" s="147"/>
      <c r="BX54" s="147"/>
      <c r="BY54" s="147"/>
      <c r="BZ54" s="147"/>
      <c r="CA54" s="147"/>
      <c r="CB54" s="147"/>
      <c r="CC54" s="147"/>
      <c r="CD54" s="147"/>
      <c r="CE54" s="147"/>
      <c r="CF54" s="147"/>
      <c r="CG54" s="149"/>
      <c r="CH54" s="147"/>
      <c r="CI54" s="147"/>
      <c r="CJ54" s="147"/>
      <c r="CK54" s="147"/>
      <c r="CL54" s="147"/>
      <c r="CM54" s="147"/>
      <c r="CN54" s="147"/>
      <c r="CO54" s="149"/>
      <c r="CP54" s="147"/>
      <c r="CQ54" s="149"/>
    </row>
    <row r="55" spans="1:95" s="136" customFormat="1" ht="10.9" customHeight="1" x14ac:dyDescent="0.2">
      <c r="A55" s="197" t="s">
        <v>317</v>
      </c>
      <c r="B55" s="198" t="s">
        <v>323</v>
      </c>
      <c r="C55" s="199">
        <v>5.049454813478442E-4</v>
      </c>
      <c r="D55" s="199">
        <v>6.5512220165692418E-4</v>
      </c>
      <c r="E55" s="199">
        <v>3.8599523631257675E-4</v>
      </c>
      <c r="F55" s="199">
        <v>7.4999796707264025E-4</v>
      </c>
      <c r="G55" s="199">
        <v>4.655805422897044E-4</v>
      </c>
      <c r="H55" s="199">
        <v>9.025513742297568E-4</v>
      </c>
      <c r="I55" s="199">
        <v>1.3569629983133061E-3</v>
      </c>
      <c r="J55" s="199">
        <v>0</v>
      </c>
      <c r="K55" s="199">
        <v>6.3353298329093535E-4</v>
      </c>
      <c r="L55" s="200">
        <v>6.0873567551834732E-4</v>
      </c>
      <c r="M55" s="201">
        <v>4.0091270193084316E-4</v>
      </c>
      <c r="N55" s="199">
        <v>5.7691105879208962E-4</v>
      </c>
      <c r="O55" s="199">
        <v>3.4893982668130424E-4</v>
      </c>
      <c r="P55" s="199">
        <v>4.6300660604021342E-4</v>
      </c>
      <c r="Q55" s="199">
        <v>3.7398431508905722E-4</v>
      </c>
      <c r="R55" s="199">
        <v>7.7234290686049509E-4</v>
      </c>
      <c r="S55" s="199">
        <v>6.19831014237648E-4</v>
      </c>
      <c r="T55" s="199">
        <v>8.0363820760893522E-4</v>
      </c>
      <c r="U55" s="199">
        <v>4.6425422729875256E-4</v>
      </c>
      <c r="V55" s="199">
        <v>5.5747830937928503E-4</v>
      </c>
      <c r="W55" s="199">
        <v>5.660672969075314E-4</v>
      </c>
      <c r="X55" s="199">
        <v>4.308728289587563E-4</v>
      </c>
      <c r="Y55" s="199">
        <v>3.0082573003913923E-4</v>
      </c>
      <c r="Z55" s="199">
        <v>1.3667405029951746E-3</v>
      </c>
      <c r="AA55" s="199">
        <v>5.9345346498691713E-5</v>
      </c>
      <c r="AB55" s="199">
        <v>0</v>
      </c>
      <c r="AC55" s="199">
        <v>4.8824553594135791E-4</v>
      </c>
      <c r="AD55" s="199">
        <v>6.3826571479828995E-4</v>
      </c>
      <c r="AE55" s="199">
        <v>0</v>
      </c>
      <c r="AF55" s="199">
        <v>1.1719521989922867E-4</v>
      </c>
      <c r="AG55" s="199">
        <v>3.636453083886369E-4</v>
      </c>
      <c r="AH55" s="200">
        <v>7.226825275774251E-4</v>
      </c>
      <c r="AI55" s="201">
        <v>6.0425799699090116E-4</v>
      </c>
      <c r="AJ55" s="199">
        <v>4.7885270121061154E-4</v>
      </c>
      <c r="AK55" s="199">
        <v>3.6371356104216882E-4</v>
      </c>
      <c r="AL55" s="199">
        <v>4.7206405772826814E-4</v>
      </c>
      <c r="AM55" s="199">
        <v>9.2413084177418985E-4</v>
      </c>
      <c r="AN55" s="199">
        <v>8.5045135595897682E-4</v>
      </c>
      <c r="AO55" s="199">
        <v>2.6906847317318136E-3</v>
      </c>
      <c r="AP55" s="199">
        <v>1.62835445742612E-3</v>
      </c>
      <c r="AQ55" s="199">
        <v>1.4453489310379173E-3</v>
      </c>
      <c r="AR55" s="199">
        <v>6.3854141677003868E-4</v>
      </c>
      <c r="AS55" s="199">
        <v>6.4957404105472612E-4</v>
      </c>
      <c r="AT55" s="199">
        <v>1.6983738597518801E-3</v>
      </c>
      <c r="AU55" s="199">
        <v>2.9432635126636114E-3</v>
      </c>
      <c r="AV55" s="199">
        <v>2.9182496589216364E-3</v>
      </c>
      <c r="AW55" s="199">
        <v>6.5902915177544789E-4</v>
      </c>
      <c r="AX55" s="199">
        <v>1.4355798748812479E-3</v>
      </c>
      <c r="AY55" s="199">
        <v>1.0611268428622671E-3</v>
      </c>
      <c r="AZ55" s="199">
        <v>1.0232588639818878</v>
      </c>
      <c r="BA55" s="199">
        <v>3.0400875365438713E-3</v>
      </c>
      <c r="BB55" s="199">
        <v>2.1978036469487306E-3</v>
      </c>
      <c r="BC55" s="199">
        <v>7.4998364648491917E-4</v>
      </c>
      <c r="BD55" s="200">
        <v>9.8516762370839863E-4</v>
      </c>
      <c r="BE55" s="201">
        <v>5.5202344473601918E-4</v>
      </c>
      <c r="BF55" s="199">
        <v>3.2336121711803128E-3</v>
      </c>
      <c r="BG55" s="199">
        <v>4.3500064300607934E-3</v>
      </c>
      <c r="BH55" s="199">
        <v>1.6312626017932783E-3</v>
      </c>
      <c r="BI55" s="199">
        <v>2.6058885778618189E-3</v>
      </c>
      <c r="BJ55" s="199">
        <v>1.3637654710595235E-3</v>
      </c>
      <c r="BK55" s="199">
        <v>1.5761169591070679E-3</v>
      </c>
      <c r="BL55" s="199">
        <v>4.9104971461587637E-4</v>
      </c>
      <c r="BM55" s="199">
        <v>6.001566744563422E-3</v>
      </c>
      <c r="BN55" s="202">
        <v>1.0901974051900887</v>
      </c>
      <c r="BO55" s="147"/>
      <c r="BP55" s="147"/>
      <c r="BQ55" s="147"/>
      <c r="BR55" s="147"/>
      <c r="BS55" s="149"/>
      <c r="BT55" s="147"/>
      <c r="BU55" s="147"/>
      <c r="BV55" s="147"/>
      <c r="BW55" s="147"/>
      <c r="BX55" s="147"/>
      <c r="BY55" s="147"/>
      <c r="BZ55" s="147"/>
      <c r="CA55" s="147"/>
      <c r="CB55" s="147"/>
      <c r="CC55" s="147"/>
      <c r="CD55" s="147"/>
      <c r="CE55" s="147"/>
      <c r="CF55" s="147"/>
      <c r="CG55" s="149"/>
      <c r="CH55" s="147"/>
      <c r="CI55" s="147"/>
      <c r="CJ55" s="147"/>
      <c r="CK55" s="147"/>
      <c r="CL55" s="147"/>
      <c r="CM55" s="147"/>
      <c r="CN55" s="147"/>
      <c r="CO55" s="149"/>
      <c r="CP55" s="147"/>
      <c r="CQ55" s="149"/>
    </row>
    <row r="56" spans="1:95" s="136" customFormat="1" ht="10.9" customHeight="1" x14ac:dyDescent="0.2">
      <c r="A56" s="174" t="s">
        <v>318</v>
      </c>
      <c r="B56" s="186" t="s">
        <v>325</v>
      </c>
      <c r="C56" s="187">
        <v>4.9111369776284013E-5</v>
      </c>
      <c r="D56" s="187">
        <v>4.8447925278207811E-5</v>
      </c>
      <c r="E56" s="187">
        <v>4.7483549959855718E-5</v>
      </c>
      <c r="F56" s="187">
        <v>8.750616803266291E-5</v>
      </c>
      <c r="G56" s="187">
        <v>3.2940745058136829E-5</v>
      </c>
      <c r="H56" s="187">
        <v>5.5847082593907044E-5</v>
      </c>
      <c r="I56" s="187">
        <v>1.2169760247737272E-4</v>
      </c>
      <c r="J56" s="187">
        <v>0</v>
      </c>
      <c r="K56" s="187">
        <v>7.7206466495433434E-5</v>
      </c>
      <c r="L56" s="188">
        <v>6.6287157386766052E-5</v>
      </c>
      <c r="M56" s="189">
        <v>4.0349264520038146E-5</v>
      </c>
      <c r="N56" s="187">
        <v>7.9128046445693542E-5</v>
      </c>
      <c r="O56" s="187">
        <v>5.7274988790824014E-5</v>
      </c>
      <c r="P56" s="187">
        <v>7.1395964314328045E-5</v>
      </c>
      <c r="Q56" s="187">
        <v>3.126790907410508E-5</v>
      </c>
      <c r="R56" s="187">
        <v>8.8063851981792028E-5</v>
      </c>
      <c r="S56" s="187">
        <v>7.1217110915233899E-5</v>
      </c>
      <c r="T56" s="187">
        <v>1.1925812764671467E-4</v>
      </c>
      <c r="U56" s="187">
        <v>6.3643046166139488E-5</v>
      </c>
      <c r="V56" s="187">
        <v>7.6228590365822339E-5</v>
      </c>
      <c r="W56" s="187">
        <v>9.2590030614468012E-5</v>
      </c>
      <c r="X56" s="187">
        <v>1.2574136487355069E-4</v>
      </c>
      <c r="Y56" s="187">
        <v>4.876782193866784E-5</v>
      </c>
      <c r="Z56" s="187">
        <v>1.2665539005126073E-4</v>
      </c>
      <c r="AA56" s="187">
        <v>1.1975332343612613E-5</v>
      </c>
      <c r="AB56" s="187">
        <v>0</v>
      </c>
      <c r="AC56" s="187">
        <v>1.2320991845239521E-4</v>
      </c>
      <c r="AD56" s="187">
        <v>7.9473772559782087E-5</v>
      </c>
      <c r="AE56" s="187">
        <v>0</v>
      </c>
      <c r="AF56" s="187">
        <v>2.3613401465863326E-5</v>
      </c>
      <c r="AG56" s="187">
        <v>2.8390776662900931E-5</v>
      </c>
      <c r="AH56" s="188">
        <v>6.960049327346355E-5</v>
      </c>
      <c r="AI56" s="189">
        <v>9.6314159934670799E-5</v>
      </c>
      <c r="AJ56" s="187">
        <v>1.2927124834687901E-4</v>
      </c>
      <c r="AK56" s="187">
        <v>4.8967727448008149E-5</v>
      </c>
      <c r="AL56" s="187">
        <v>7.1517843969442563E-5</v>
      </c>
      <c r="AM56" s="187">
        <v>8.2170767581484655E-5</v>
      </c>
      <c r="AN56" s="187">
        <v>8.5599392244269161E-5</v>
      </c>
      <c r="AO56" s="187">
        <v>7.6091025895066595E-5</v>
      </c>
      <c r="AP56" s="187">
        <v>1.0072818182983232E-4</v>
      </c>
      <c r="AQ56" s="187">
        <v>9.0215966371238242E-5</v>
      </c>
      <c r="AR56" s="187">
        <v>1.3292692946245921E-4</v>
      </c>
      <c r="AS56" s="187">
        <v>6.7761815945651299E-5</v>
      </c>
      <c r="AT56" s="187">
        <v>2.925820680512723E-4</v>
      </c>
      <c r="AU56" s="187">
        <v>2.2221597777749721E-4</v>
      </c>
      <c r="AV56" s="187">
        <v>3.9984459305616218E-4</v>
      </c>
      <c r="AW56" s="187">
        <v>5.8359150044054067E-5</v>
      </c>
      <c r="AX56" s="187">
        <v>1.052633045120172E-4</v>
      </c>
      <c r="AY56" s="187">
        <v>1.2664959126915969E-4</v>
      </c>
      <c r="AZ56" s="187">
        <v>6.0556145132954536E-4</v>
      </c>
      <c r="BA56" s="187">
        <v>1.0005529910305793</v>
      </c>
      <c r="BB56" s="187">
        <v>1.5348477846378793E-4</v>
      </c>
      <c r="BC56" s="187">
        <v>1.8352132114062055E-4</v>
      </c>
      <c r="BD56" s="188">
        <v>1.347460369531252E-4</v>
      </c>
      <c r="BE56" s="189">
        <v>5.8208220012074344E-5</v>
      </c>
      <c r="BF56" s="187">
        <v>4.988473425699021E-4</v>
      </c>
      <c r="BG56" s="187">
        <v>2.6990038308323451E-4</v>
      </c>
      <c r="BH56" s="187">
        <v>1.5351226701078438E-4</v>
      </c>
      <c r="BI56" s="187">
        <v>8.5439265395204422E-5</v>
      </c>
      <c r="BJ56" s="187">
        <v>2.464562776690241E-4</v>
      </c>
      <c r="BK56" s="187">
        <v>1.1792785427442615E-4</v>
      </c>
      <c r="BL56" s="187">
        <v>3.949882561642695E-5</v>
      </c>
      <c r="BM56" s="187">
        <v>1.3330706539509636E-4</v>
      </c>
      <c r="BN56" s="190">
        <v>1.0074342551327473</v>
      </c>
      <c r="BO56" s="147"/>
      <c r="BP56" s="147"/>
      <c r="BQ56" s="147"/>
      <c r="BR56" s="147"/>
      <c r="BS56" s="149"/>
      <c r="BT56" s="147"/>
      <c r="BU56" s="147"/>
      <c r="BV56" s="147"/>
      <c r="BW56" s="147"/>
      <c r="BX56" s="147"/>
      <c r="BY56" s="147"/>
      <c r="BZ56" s="147"/>
      <c r="CA56" s="147"/>
      <c r="CB56" s="147"/>
      <c r="CC56" s="147"/>
      <c r="CD56" s="147"/>
      <c r="CE56" s="147"/>
      <c r="CF56" s="147"/>
      <c r="CG56" s="149"/>
      <c r="CH56" s="147"/>
      <c r="CI56" s="147"/>
      <c r="CJ56" s="147"/>
      <c r="CK56" s="147"/>
      <c r="CL56" s="147"/>
      <c r="CM56" s="147"/>
      <c r="CN56" s="147"/>
      <c r="CO56" s="149"/>
      <c r="CP56" s="147"/>
      <c r="CQ56" s="149"/>
    </row>
    <row r="57" spans="1:95" s="136" customFormat="1" ht="10.9" customHeight="1" x14ac:dyDescent="0.2">
      <c r="A57" s="174" t="s">
        <v>320</v>
      </c>
      <c r="B57" s="186" t="s">
        <v>27</v>
      </c>
      <c r="C57" s="187">
        <v>5.1586113973639926E-4</v>
      </c>
      <c r="D57" s="187">
        <v>5.5455434833860174E-4</v>
      </c>
      <c r="E57" s="187">
        <v>3.9610795045486762E-4</v>
      </c>
      <c r="F57" s="187">
        <v>5.6783977985030239E-4</v>
      </c>
      <c r="G57" s="187">
        <v>6.6148632337422039E-4</v>
      </c>
      <c r="H57" s="187">
        <v>5.5173269251230323E-4</v>
      </c>
      <c r="I57" s="187">
        <v>3.2858829349779594E-4</v>
      </c>
      <c r="J57" s="187">
        <v>0</v>
      </c>
      <c r="K57" s="187">
        <v>5.2553527631545016E-4</v>
      </c>
      <c r="L57" s="188">
        <v>1.4887057461477401E-4</v>
      </c>
      <c r="M57" s="189">
        <v>2.4495302188181549E-4</v>
      </c>
      <c r="N57" s="187">
        <v>1.4325800095678771E-4</v>
      </c>
      <c r="O57" s="187">
        <v>2.6987268940509485E-4</v>
      </c>
      <c r="P57" s="187">
        <v>1.8555044616657809E-4</v>
      </c>
      <c r="Q57" s="187">
        <v>5.8342803481578036E-5</v>
      </c>
      <c r="R57" s="187">
        <v>1.5588396074277109E-4</v>
      </c>
      <c r="S57" s="187">
        <v>4.5734974102776499E-4</v>
      </c>
      <c r="T57" s="187">
        <v>1.9795307784050136E-4</v>
      </c>
      <c r="U57" s="187">
        <v>1.7913327187622978E-4</v>
      </c>
      <c r="V57" s="187">
        <v>1.6867883324483897E-4</v>
      </c>
      <c r="W57" s="187">
        <v>1.4800129119163665E-4</v>
      </c>
      <c r="X57" s="187">
        <v>4.4164303475232776E-5</v>
      </c>
      <c r="Y57" s="187">
        <v>7.2782035189663787E-5</v>
      </c>
      <c r="Z57" s="187">
        <v>2.6817102345500285E-4</v>
      </c>
      <c r="AA57" s="187">
        <v>1.1281912897127523E-5</v>
      </c>
      <c r="AB57" s="187">
        <v>0</v>
      </c>
      <c r="AC57" s="187">
        <v>6.5705297971098344E-4</v>
      </c>
      <c r="AD57" s="187">
        <v>2.9245092514154143E-4</v>
      </c>
      <c r="AE57" s="187">
        <v>0</v>
      </c>
      <c r="AF57" s="187">
        <v>1.0465081892542692E-4</v>
      </c>
      <c r="AG57" s="187">
        <v>4.892691223091716E-5</v>
      </c>
      <c r="AH57" s="188">
        <v>1.2575463811018007E-4</v>
      </c>
      <c r="AI57" s="189">
        <v>2.8072075096881039E-4</v>
      </c>
      <c r="AJ57" s="187">
        <v>1.4329061439554168E-4</v>
      </c>
      <c r="AK57" s="187">
        <v>1.0087551590772228E-4</v>
      </c>
      <c r="AL57" s="187">
        <v>1.427994067136191E-4</v>
      </c>
      <c r="AM57" s="187">
        <v>2.0412008613344084E-4</v>
      </c>
      <c r="AN57" s="187">
        <v>7.6647429369973473E-4</v>
      </c>
      <c r="AO57" s="187">
        <v>1.7297760787025629E-4</v>
      </c>
      <c r="AP57" s="187">
        <v>5.5685874576266866E-4</v>
      </c>
      <c r="AQ57" s="187">
        <v>5.8757309523764284E-4</v>
      </c>
      <c r="AR57" s="187">
        <v>2.9415135313450209E-4</v>
      </c>
      <c r="AS57" s="187">
        <v>2.1198371427631041E-4</v>
      </c>
      <c r="AT57" s="187">
        <v>2.7917382622221637E-4</v>
      </c>
      <c r="AU57" s="187">
        <v>3.2612982019459554E-4</v>
      </c>
      <c r="AV57" s="187">
        <v>2.4447941894572683E-4</v>
      </c>
      <c r="AW57" s="187">
        <v>1.0031636599540229E-4</v>
      </c>
      <c r="AX57" s="187">
        <v>4.153884441015911E-4</v>
      </c>
      <c r="AY57" s="187">
        <v>4.7676143023640608E-5</v>
      </c>
      <c r="AZ57" s="187">
        <v>3.5336547091240045E-4</v>
      </c>
      <c r="BA57" s="187">
        <v>2.1035666189843429E-4</v>
      </c>
      <c r="BB57" s="187">
        <v>1.000069823058485</v>
      </c>
      <c r="BC57" s="187">
        <v>4.8614880115345179E-4</v>
      </c>
      <c r="BD57" s="188">
        <v>1.3392100900253611E-4</v>
      </c>
      <c r="BE57" s="189">
        <v>1.73064635367135E-4</v>
      </c>
      <c r="BF57" s="187">
        <v>1.525414327871723E-4</v>
      </c>
      <c r="BG57" s="187">
        <v>2.9985259464067988E-4</v>
      </c>
      <c r="BH57" s="187">
        <v>1.2412509292874748E-4</v>
      </c>
      <c r="BI57" s="187">
        <v>1.6132646212813688E-4</v>
      </c>
      <c r="BJ57" s="187">
        <v>1.0646788537687108E-4</v>
      </c>
      <c r="BK57" s="187">
        <v>1.4518695840440437E-4</v>
      </c>
      <c r="BL57" s="187">
        <v>9.4710099918274344E-5</v>
      </c>
      <c r="BM57" s="187">
        <v>0.12826218975007178</v>
      </c>
      <c r="BN57" s="190">
        <v>1.1437328581813044</v>
      </c>
      <c r="BO57" s="147"/>
      <c r="BP57" s="147"/>
      <c r="BQ57" s="147"/>
      <c r="BR57" s="147"/>
      <c r="BS57" s="149"/>
      <c r="BT57" s="147"/>
      <c r="BU57" s="147"/>
      <c r="BV57" s="147"/>
      <c r="BW57" s="147"/>
      <c r="BX57" s="147"/>
      <c r="BY57" s="147"/>
      <c r="BZ57" s="147"/>
      <c r="CA57" s="147"/>
      <c r="CB57" s="147"/>
      <c r="CC57" s="147"/>
      <c r="CD57" s="147"/>
      <c r="CE57" s="147"/>
      <c r="CF57" s="147"/>
      <c r="CG57" s="149"/>
      <c r="CH57" s="147"/>
      <c r="CI57" s="147"/>
      <c r="CJ57" s="147"/>
      <c r="CK57" s="147"/>
      <c r="CL57" s="147"/>
      <c r="CM57" s="147"/>
      <c r="CN57" s="147"/>
      <c r="CO57" s="149"/>
      <c r="CP57" s="147"/>
      <c r="CQ57" s="149"/>
    </row>
    <row r="58" spans="1:95" s="136" customFormat="1" ht="10.9" customHeight="1" x14ac:dyDescent="0.2">
      <c r="A58" s="174" t="s">
        <v>322</v>
      </c>
      <c r="B58" s="186" t="s">
        <v>328</v>
      </c>
      <c r="C58" s="187">
        <v>9.946344076160608E-4</v>
      </c>
      <c r="D58" s="187">
        <v>1.3515762409284453E-3</v>
      </c>
      <c r="E58" s="187">
        <v>8.2964929785189182E-4</v>
      </c>
      <c r="F58" s="187">
        <v>9.79532075078376E-4</v>
      </c>
      <c r="G58" s="187">
        <v>2.3534344664710347E-3</v>
      </c>
      <c r="H58" s="187">
        <v>1.4944011013071495E-3</v>
      </c>
      <c r="I58" s="187">
        <v>2.6252732740309442E-3</v>
      </c>
      <c r="J58" s="187">
        <v>0</v>
      </c>
      <c r="K58" s="187">
        <v>1.420093683405913E-2</v>
      </c>
      <c r="L58" s="188">
        <v>2.3351566471612032E-3</v>
      </c>
      <c r="M58" s="189">
        <v>1.3974862171429129E-3</v>
      </c>
      <c r="N58" s="187">
        <v>7.3639083689733282E-3</v>
      </c>
      <c r="O58" s="187">
        <v>5.3154062392165094E-3</v>
      </c>
      <c r="P58" s="187">
        <v>3.3325083255721778E-3</v>
      </c>
      <c r="Q58" s="187">
        <v>2.1844237219240486E-2</v>
      </c>
      <c r="R58" s="187">
        <v>1.1339519804300128E-2</v>
      </c>
      <c r="S58" s="187">
        <v>2.8516015398600109E-3</v>
      </c>
      <c r="T58" s="187">
        <v>9.8993755359233788E-3</v>
      </c>
      <c r="U58" s="187">
        <v>1.0045934675579616E-2</v>
      </c>
      <c r="V58" s="187">
        <v>9.1209822015579436E-3</v>
      </c>
      <c r="W58" s="187">
        <v>1.2039485550812204E-2</v>
      </c>
      <c r="X58" s="187">
        <v>1.752587963974031E-2</v>
      </c>
      <c r="Y58" s="187">
        <v>2.2940735623750631E-2</v>
      </c>
      <c r="Z58" s="187">
        <v>0.10476706976580653</v>
      </c>
      <c r="AA58" s="187">
        <v>1.945955751911115E-3</v>
      </c>
      <c r="AB58" s="187">
        <v>0</v>
      </c>
      <c r="AC58" s="187">
        <v>9.3408196162907478E-3</v>
      </c>
      <c r="AD58" s="187">
        <v>1.4771531295279651E-2</v>
      </c>
      <c r="AE58" s="187">
        <v>0</v>
      </c>
      <c r="AF58" s="187">
        <v>7.2675641371943798E-3</v>
      </c>
      <c r="AG58" s="187">
        <v>9.7228863591650484E-3</v>
      </c>
      <c r="AH58" s="188">
        <v>8.9543354072932207E-3</v>
      </c>
      <c r="AI58" s="189">
        <v>2.6899212709353915E-2</v>
      </c>
      <c r="AJ58" s="187">
        <v>5.3770727260349344E-2</v>
      </c>
      <c r="AK58" s="187">
        <v>3.6553634715856043E-2</v>
      </c>
      <c r="AL58" s="187">
        <v>3.12053740011532E-2</v>
      </c>
      <c r="AM58" s="187">
        <v>5.8481168968830535E-3</v>
      </c>
      <c r="AN58" s="187">
        <v>2.8656166968336933E-3</v>
      </c>
      <c r="AO58" s="187">
        <v>1.8829174048297587E-3</v>
      </c>
      <c r="AP58" s="187">
        <v>3.6138537065561103E-3</v>
      </c>
      <c r="AQ58" s="187">
        <v>3.4457651937025427E-3</v>
      </c>
      <c r="AR58" s="187">
        <v>7.2196137410065883E-3</v>
      </c>
      <c r="AS58" s="187">
        <v>1.186075575478408E-2</v>
      </c>
      <c r="AT58" s="187">
        <v>1.0565043665075567E-3</v>
      </c>
      <c r="AU58" s="187">
        <v>3.4274895892464352E-3</v>
      </c>
      <c r="AV58" s="187">
        <v>1.2635962588582259E-3</v>
      </c>
      <c r="AW58" s="187">
        <v>2.9663198074131753E-4</v>
      </c>
      <c r="AX58" s="187">
        <v>2.8414443058920403E-3</v>
      </c>
      <c r="AY58" s="187">
        <v>6.792654318977377E-4</v>
      </c>
      <c r="AZ58" s="187">
        <v>1.7878937340868685E-2</v>
      </c>
      <c r="BA58" s="187">
        <v>1.7020755404886966E-2</v>
      </c>
      <c r="BB58" s="187">
        <v>8.5922357670698999E-4</v>
      </c>
      <c r="BC58" s="187">
        <v>1.0044817445712433</v>
      </c>
      <c r="BD58" s="188">
        <v>4.6802208986070105E-3</v>
      </c>
      <c r="BE58" s="189">
        <v>6.0708420587455474E-4</v>
      </c>
      <c r="BF58" s="187">
        <v>7.1882516766271322E-4</v>
      </c>
      <c r="BG58" s="187">
        <v>3.0208863316532998E-3</v>
      </c>
      <c r="BH58" s="187">
        <v>1.4751150894233343E-3</v>
      </c>
      <c r="BI58" s="187">
        <v>1.9299904879906051E-3</v>
      </c>
      <c r="BJ58" s="187">
        <v>9.6202278455155478E-4</v>
      </c>
      <c r="BK58" s="187">
        <v>1.5286910207956558E-3</v>
      </c>
      <c r="BL58" s="187">
        <v>1.6442598303760519E-3</v>
      </c>
      <c r="BM58" s="187">
        <v>2.2160944641663696E-2</v>
      </c>
      <c r="BN58" s="190">
        <v>1.5926510389858703</v>
      </c>
      <c r="BO58" s="147"/>
      <c r="BP58" s="147"/>
      <c r="BQ58" s="147"/>
      <c r="BR58" s="147"/>
      <c r="BS58" s="149"/>
      <c r="BT58" s="147"/>
      <c r="BU58" s="147"/>
      <c r="BV58" s="147"/>
      <c r="BW58" s="147"/>
      <c r="BX58" s="147"/>
      <c r="BY58" s="147"/>
      <c r="BZ58" s="147"/>
      <c r="CA58" s="147"/>
      <c r="CB58" s="147"/>
      <c r="CC58" s="147"/>
      <c r="CD58" s="147"/>
      <c r="CE58" s="147"/>
      <c r="CF58" s="147"/>
      <c r="CG58" s="149"/>
      <c r="CH58" s="147"/>
      <c r="CI58" s="147"/>
      <c r="CJ58" s="147"/>
      <c r="CK58" s="147"/>
      <c r="CL58" s="147"/>
      <c r="CM58" s="147"/>
      <c r="CN58" s="147"/>
      <c r="CO58" s="149"/>
      <c r="CP58" s="147"/>
      <c r="CQ58" s="149"/>
    </row>
    <row r="59" spans="1:95" s="136" customFormat="1" ht="10.9" customHeight="1" x14ac:dyDescent="0.2">
      <c r="A59" s="174" t="s">
        <v>324</v>
      </c>
      <c r="B59" s="186" t="s">
        <v>330</v>
      </c>
      <c r="C59" s="187">
        <v>1.6363301464304819E-4</v>
      </c>
      <c r="D59" s="187">
        <v>1.015251786191723E-4</v>
      </c>
      <c r="E59" s="187">
        <v>1.2143975371884787E-4</v>
      </c>
      <c r="F59" s="187">
        <v>1.5761346386224061E-3</v>
      </c>
      <c r="G59" s="187">
        <v>3.1998580921421618E-5</v>
      </c>
      <c r="H59" s="187">
        <v>2.6204991193638572E-5</v>
      </c>
      <c r="I59" s="187">
        <v>3.735450369319289E-5</v>
      </c>
      <c r="J59" s="187">
        <v>0</v>
      </c>
      <c r="K59" s="187">
        <v>8.3292837390130058E-5</v>
      </c>
      <c r="L59" s="188">
        <v>2.9636017054150473E-5</v>
      </c>
      <c r="M59" s="189">
        <v>1.0268213229264012E-4</v>
      </c>
      <c r="N59" s="187">
        <v>4.2918530346291593E-5</v>
      </c>
      <c r="O59" s="187">
        <v>2.2389616325495616E-5</v>
      </c>
      <c r="P59" s="187">
        <v>7.8826137895707203E-5</v>
      </c>
      <c r="Q59" s="187">
        <v>1.9979345792645731E-5</v>
      </c>
      <c r="R59" s="187">
        <v>1.9831488188183462E-5</v>
      </c>
      <c r="S59" s="187">
        <v>4.9344923401593342E-5</v>
      </c>
      <c r="T59" s="187">
        <v>3.1888220004657609E-5</v>
      </c>
      <c r="U59" s="187">
        <v>3.4111262916423143E-5</v>
      </c>
      <c r="V59" s="187">
        <v>3.4824124252743447E-5</v>
      </c>
      <c r="W59" s="187">
        <v>2.1451952464833666E-5</v>
      </c>
      <c r="X59" s="187">
        <v>1.8860819889318434E-5</v>
      </c>
      <c r="Y59" s="187">
        <v>2.4685492108895051E-5</v>
      </c>
      <c r="Z59" s="187">
        <v>2.7381284272341368E-5</v>
      </c>
      <c r="AA59" s="187">
        <v>1.369101226064244E-5</v>
      </c>
      <c r="AB59" s="187">
        <v>0</v>
      </c>
      <c r="AC59" s="187">
        <v>4.047063362467236E-5</v>
      </c>
      <c r="AD59" s="187">
        <v>4.6436184111374272E-5</v>
      </c>
      <c r="AE59" s="187">
        <v>0</v>
      </c>
      <c r="AF59" s="187">
        <v>9.0779660672765037E-6</v>
      </c>
      <c r="AG59" s="187">
        <v>2.3566635650986329E-5</v>
      </c>
      <c r="AH59" s="188">
        <v>2.137715275761024E-5</v>
      </c>
      <c r="AI59" s="189">
        <v>1.8928166826157288E-5</v>
      </c>
      <c r="AJ59" s="187">
        <v>1.7403562675067881E-5</v>
      </c>
      <c r="AK59" s="187">
        <v>1.2749891103009987E-5</v>
      </c>
      <c r="AL59" s="187">
        <v>2.1078675711513581E-5</v>
      </c>
      <c r="AM59" s="187">
        <v>2.4978164762495331E-4</v>
      </c>
      <c r="AN59" s="187">
        <v>4.3126935458652543E-5</v>
      </c>
      <c r="AO59" s="187">
        <v>3.0076465802195146E-5</v>
      </c>
      <c r="AP59" s="187">
        <v>4.0473557594236094E-5</v>
      </c>
      <c r="AQ59" s="187">
        <v>4.2411263516453441E-5</v>
      </c>
      <c r="AR59" s="187">
        <v>8.9017799762739302E-5</v>
      </c>
      <c r="AS59" s="187">
        <v>3.5491534466462234E-5</v>
      </c>
      <c r="AT59" s="187">
        <v>1.0304064939585183E-4</v>
      </c>
      <c r="AU59" s="187">
        <v>4.1763150041449351E-5</v>
      </c>
      <c r="AV59" s="187">
        <v>1.0156542109926603E-4</v>
      </c>
      <c r="AW59" s="187">
        <v>1.0259203656470963E-5</v>
      </c>
      <c r="AX59" s="187">
        <v>7.8054742529116408E-4</v>
      </c>
      <c r="AY59" s="187">
        <v>5.04189963331496E-5</v>
      </c>
      <c r="AZ59" s="187">
        <v>6.110286388923442E-4</v>
      </c>
      <c r="BA59" s="187">
        <v>1.4256685694165967E-4</v>
      </c>
      <c r="BB59" s="187">
        <v>3.493861550575833E-5</v>
      </c>
      <c r="BC59" s="187">
        <v>4.1879496108764411E-5</v>
      </c>
      <c r="BD59" s="188">
        <v>1.0272923471222344</v>
      </c>
      <c r="BE59" s="189">
        <v>2.0994114557260509E-3</v>
      </c>
      <c r="BF59" s="187">
        <v>2.6935416685369669E-5</v>
      </c>
      <c r="BG59" s="187">
        <v>2.6999807817587149E-5</v>
      </c>
      <c r="BH59" s="187">
        <v>3.8238863013352949E-5</v>
      </c>
      <c r="BI59" s="187">
        <v>1.016778741537569E-4</v>
      </c>
      <c r="BJ59" s="187">
        <v>1.7971804669113169E-5</v>
      </c>
      <c r="BK59" s="187">
        <v>2.0743118856655866E-5</v>
      </c>
      <c r="BL59" s="187">
        <v>3.571912788076687E-5</v>
      </c>
      <c r="BM59" s="187">
        <v>2.7052477933397442E-3</v>
      </c>
      <c r="BN59" s="190">
        <v>1.0377388547686643</v>
      </c>
      <c r="BO59" s="147"/>
      <c r="BP59" s="147"/>
      <c r="BQ59" s="147"/>
      <c r="BR59" s="147"/>
      <c r="BS59" s="149"/>
      <c r="BT59" s="147"/>
      <c r="BU59" s="147"/>
      <c r="BV59" s="147"/>
      <c r="BW59" s="147"/>
      <c r="BX59" s="147"/>
      <c r="BY59" s="147"/>
      <c r="BZ59" s="147"/>
      <c r="CA59" s="147"/>
      <c r="CB59" s="147"/>
      <c r="CC59" s="147"/>
      <c r="CD59" s="147"/>
      <c r="CE59" s="147"/>
      <c r="CF59" s="147"/>
      <c r="CG59" s="149"/>
      <c r="CH59" s="147"/>
      <c r="CI59" s="147"/>
      <c r="CJ59" s="147"/>
      <c r="CK59" s="147"/>
      <c r="CL59" s="147"/>
      <c r="CM59" s="147"/>
      <c r="CN59" s="147"/>
      <c r="CO59" s="149"/>
      <c r="CP59" s="147"/>
      <c r="CQ59" s="149"/>
    </row>
    <row r="60" spans="1:95" s="136" customFormat="1" ht="10.9" customHeight="1" x14ac:dyDescent="0.2">
      <c r="A60" s="174" t="s">
        <v>326</v>
      </c>
      <c r="B60" s="186" t="s">
        <v>28</v>
      </c>
      <c r="C60" s="187">
        <v>0</v>
      </c>
      <c r="D60" s="187">
        <v>0</v>
      </c>
      <c r="E60" s="187">
        <v>0</v>
      </c>
      <c r="F60" s="187">
        <v>0</v>
      </c>
      <c r="G60" s="187">
        <v>0</v>
      </c>
      <c r="H60" s="187">
        <v>0</v>
      </c>
      <c r="I60" s="187">
        <v>0</v>
      </c>
      <c r="J60" s="187">
        <v>0</v>
      </c>
      <c r="K60" s="187">
        <v>0</v>
      </c>
      <c r="L60" s="188">
        <v>0</v>
      </c>
      <c r="M60" s="189">
        <v>0</v>
      </c>
      <c r="N60" s="187">
        <v>0</v>
      </c>
      <c r="O60" s="187">
        <v>0</v>
      </c>
      <c r="P60" s="187">
        <v>0</v>
      </c>
      <c r="Q60" s="187">
        <v>0</v>
      </c>
      <c r="R60" s="187">
        <v>0</v>
      </c>
      <c r="S60" s="187">
        <v>0</v>
      </c>
      <c r="T60" s="187">
        <v>0</v>
      </c>
      <c r="U60" s="187">
        <v>0</v>
      </c>
      <c r="V60" s="187">
        <v>0</v>
      </c>
      <c r="W60" s="187">
        <v>0</v>
      </c>
      <c r="X60" s="187">
        <v>0</v>
      </c>
      <c r="Y60" s="187">
        <v>0</v>
      </c>
      <c r="Z60" s="187">
        <v>0</v>
      </c>
      <c r="AA60" s="187">
        <v>0</v>
      </c>
      <c r="AB60" s="187">
        <v>0</v>
      </c>
      <c r="AC60" s="187">
        <v>0</v>
      </c>
      <c r="AD60" s="187">
        <v>0</v>
      </c>
      <c r="AE60" s="187">
        <v>0</v>
      </c>
      <c r="AF60" s="187">
        <v>0</v>
      </c>
      <c r="AG60" s="187">
        <v>0</v>
      </c>
      <c r="AH60" s="188">
        <v>0</v>
      </c>
      <c r="AI60" s="189">
        <v>0</v>
      </c>
      <c r="AJ60" s="187">
        <v>0</v>
      </c>
      <c r="AK60" s="187">
        <v>0</v>
      </c>
      <c r="AL60" s="187">
        <v>0</v>
      </c>
      <c r="AM60" s="187">
        <v>0</v>
      </c>
      <c r="AN60" s="187">
        <v>0</v>
      </c>
      <c r="AO60" s="187">
        <v>0</v>
      </c>
      <c r="AP60" s="187">
        <v>0</v>
      </c>
      <c r="AQ60" s="187">
        <v>0</v>
      </c>
      <c r="AR60" s="187">
        <v>0</v>
      </c>
      <c r="AS60" s="187">
        <v>0</v>
      </c>
      <c r="AT60" s="187">
        <v>0</v>
      </c>
      <c r="AU60" s="187">
        <v>0</v>
      </c>
      <c r="AV60" s="187">
        <v>0</v>
      </c>
      <c r="AW60" s="187">
        <v>0</v>
      </c>
      <c r="AX60" s="187">
        <v>0</v>
      </c>
      <c r="AY60" s="187">
        <v>0</v>
      </c>
      <c r="AZ60" s="187">
        <v>0</v>
      </c>
      <c r="BA60" s="187">
        <v>0</v>
      </c>
      <c r="BB60" s="187">
        <v>0</v>
      </c>
      <c r="BC60" s="187">
        <v>0</v>
      </c>
      <c r="BD60" s="188">
        <v>0</v>
      </c>
      <c r="BE60" s="189">
        <v>1</v>
      </c>
      <c r="BF60" s="187">
        <v>0</v>
      </c>
      <c r="BG60" s="187">
        <v>0</v>
      </c>
      <c r="BH60" s="187">
        <v>0</v>
      </c>
      <c r="BI60" s="187">
        <v>0</v>
      </c>
      <c r="BJ60" s="187">
        <v>0</v>
      </c>
      <c r="BK60" s="187">
        <v>0</v>
      </c>
      <c r="BL60" s="187">
        <v>0</v>
      </c>
      <c r="BM60" s="187">
        <v>0</v>
      </c>
      <c r="BN60" s="190">
        <v>1</v>
      </c>
      <c r="BO60" s="147"/>
      <c r="BP60" s="147"/>
      <c r="BQ60" s="147"/>
      <c r="BR60" s="147"/>
      <c r="BS60" s="149"/>
      <c r="BT60" s="147"/>
      <c r="BU60" s="147"/>
      <c r="BV60" s="147"/>
      <c r="BW60" s="147"/>
      <c r="BX60" s="147"/>
      <c r="BY60" s="147"/>
      <c r="BZ60" s="147"/>
      <c r="CA60" s="147"/>
      <c r="CB60" s="147"/>
      <c r="CC60" s="147"/>
      <c r="CD60" s="147"/>
      <c r="CE60" s="147"/>
      <c r="CF60" s="147"/>
      <c r="CG60" s="149"/>
      <c r="CH60" s="147"/>
      <c r="CI60" s="147"/>
      <c r="CJ60" s="147"/>
      <c r="CK60" s="147"/>
      <c r="CL60" s="147"/>
      <c r="CM60" s="147"/>
      <c r="CN60" s="147"/>
      <c r="CO60" s="149"/>
      <c r="CP60" s="147"/>
      <c r="CQ60" s="149"/>
    </row>
    <row r="61" spans="1:95" s="136" customFormat="1" ht="10.9" customHeight="1" x14ac:dyDescent="0.2">
      <c r="A61" s="191" t="s">
        <v>327</v>
      </c>
      <c r="B61" s="215" t="s">
        <v>396</v>
      </c>
      <c r="C61" s="193">
        <v>5.3924665434802689E-4</v>
      </c>
      <c r="D61" s="193">
        <v>7.3750343879128415E-4</v>
      </c>
      <c r="E61" s="193">
        <v>5.2900073054290184E-4</v>
      </c>
      <c r="F61" s="193">
        <v>1.059274123283094E-3</v>
      </c>
      <c r="G61" s="193">
        <v>4.4787811526282372E-4</v>
      </c>
      <c r="H61" s="193">
        <v>8.9477704075314416E-3</v>
      </c>
      <c r="I61" s="193">
        <v>5.0516181879175347E-3</v>
      </c>
      <c r="J61" s="193">
        <v>0</v>
      </c>
      <c r="K61" s="193">
        <v>3.3649488479320015E-3</v>
      </c>
      <c r="L61" s="194">
        <v>2.846387049342764E-3</v>
      </c>
      <c r="M61" s="195">
        <v>1.4296421086530261E-3</v>
      </c>
      <c r="N61" s="193">
        <v>2.298763626948037E-3</v>
      </c>
      <c r="O61" s="193">
        <v>3.7553330059667306E-3</v>
      </c>
      <c r="P61" s="193">
        <v>1.5791011131107524E-3</v>
      </c>
      <c r="Q61" s="193">
        <v>5.7872016008518503E-4</v>
      </c>
      <c r="R61" s="193">
        <v>3.5705009422121394E-3</v>
      </c>
      <c r="S61" s="193">
        <v>2.1471136531956599E-3</v>
      </c>
      <c r="T61" s="193">
        <v>1.7497312907725324E-3</v>
      </c>
      <c r="U61" s="193">
        <v>2.554471182747581E-3</v>
      </c>
      <c r="V61" s="193">
        <v>3.7350843638171535E-3</v>
      </c>
      <c r="W61" s="193">
        <v>1.9603118846630175E-3</v>
      </c>
      <c r="X61" s="193">
        <v>2.1918574793042597E-3</v>
      </c>
      <c r="Y61" s="193">
        <v>4.8513607505796781E-3</v>
      </c>
      <c r="Z61" s="193">
        <v>7.4091339716577413E-3</v>
      </c>
      <c r="AA61" s="193">
        <v>1.0261750142836645E-4</v>
      </c>
      <c r="AB61" s="193">
        <v>0</v>
      </c>
      <c r="AC61" s="193">
        <v>7.3848239509597356E-4</v>
      </c>
      <c r="AD61" s="193">
        <v>4.7781702033706953E-3</v>
      </c>
      <c r="AE61" s="193">
        <v>0</v>
      </c>
      <c r="AF61" s="193">
        <v>1.509639367753102E-3</v>
      </c>
      <c r="AG61" s="193">
        <v>5.4154365778549937E-4</v>
      </c>
      <c r="AH61" s="194">
        <v>1.8002754668546804E-3</v>
      </c>
      <c r="AI61" s="195">
        <v>3.3034905553383852E-3</v>
      </c>
      <c r="AJ61" s="193">
        <v>1.5637263165252122E-3</v>
      </c>
      <c r="AK61" s="193">
        <v>3.0402946023526021E-4</v>
      </c>
      <c r="AL61" s="193">
        <v>1.983365134770476E-3</v>
      </c>
      <c r="AM61" s="193">
        <v>3.807429274484091E-3</v>
      </c>
      <c r="AN61" s="193">
        <v>1.7621597360230105E-3</v>
      </c>
      <c r="AO61" s="193">
        <v>6.5300507274939799E-3</v>
      </c>
      <c r="AP61" s="193">
        <v>3.3353996052256298E-3</v>
      </c>
      <c r="AQ61" s="193">
        <v>2.4269451593888539E-3</v>
      </c>
      <c r="AR61" s="193">
        <v>4.1440664169564989E-3</v>
      </c>
      <c r="AS61" s="193">
        <v>6.6053304839516777E-3</v>
      </c>
      <c r="AT61" s="193">
        <v>8.8810953754051326E-3</v>
      </c>
      <c r="AU61" s="193">
        <v>1.7796229092936686E-3</v>
      </c>
      <c r="AV61" s="193">
        <v>5.4193364478522452E-3</v>
      </c>
      <c r="AW61" s="193">
        <v>1.3452717819640463E-3</v>
      </c>
      <c r="AX61" s="193">
        <v>3.1002581587727331E-3</v>
      </c>
      <c r="AY61" s="193">
        <v>3.2431192464792374E-4</v>
      </c>
      <c r="AZ61" s="193">
        <v>2.9789707413425243E-3</v>
      </c>
      <c r="BA61" s="193">
        <v>4.8577472443847042E-3</v>
      </c>
      <c r="BB61" s="193">
        <v>7.478108864744093E-4</v>
      </c>
      <c r="BC61" s="193">
        <v>1.7027998767474351E-3</v>
      </c>
      <c r="BD61" s="194">
        <v>2.2249977450915859E-3</v>
      </c>
      <c r="BE61" s="195">
        <v>1.1609053595142288E-3</v>
      </c>
      <c r="BF61" s="193">
        <v>1.0007354531049488</v>
      </c>
      <c r="BG61" s="193">
        <v>4.4521675836113744E-3</v>
      </c>
      <c r="BH61" s="193">
        <v>3.9730988651146383E-3</v>
      </c>
      <c r="BI61" s="193">
        <v>3.1067576905702493E-3</v>
      </c>
      <c r="BJ61" s="193">
        <v>2.6998165750650147E-2</v>
      </c>
      <c r="BK61" s="193">
        <v>4.1506391324294869E-3</v>
      </c>
      <c r="BL61" s="193">
        <v>5.8611597108639436E-4</v>
      </c>
      <c r="BM61" s="193">
        <v>4.0542834863819171E-3</v>
      </c>
      <c r="BN61" s="196">
        <v>1.1911512845876306</v>
      </c>
      <c r="BO61" s="147"/>
      <c r="BP61" s="147"/>
      <c r="BQ61" s="147"/>
      <c r="BR61" s="147"/>
      <c r="BS61" s="149"/>
      <c r="BT61" s="147"/>
      <c r="BU61" s="147"/>
      <c r="BV61" s="147"/>
      <c r="BW61" s="147"/>
      <c r="BX61" s="147"/>
      <c r="BY61" s="147"/>
      <c r="BZ61" s="147"/>
      <c r="CA61" s="147"/>
      <c r="CB61" s="147"/>
      <c r="CC61" s="147"/>
      <c r="CD61" s="147"/>
      <c r="CE61" s="147"/>
      <c r="CF61" s="147"/>
      <c r="CG61" s="149"/>
      <c r="CH61" s="147"/>
      <c r="CI61" s="147"/>
      <c r="CJ61" s="147"/>
      <c r="CK61" s="147"/>
      <c r="CL61" s="147"/>
      <c r="CM61" s="147"/>
      <c r="CN61" s="147"/>
      <c r="CO61" s="149"/>
      <c r="CP61" s="147"/>
      <c r="CQ61" s="149"/>
    </row>
    <row r="62" spans="1:95" s="136" customFormat="1" ht="10.9" customHeight="1" x14ac:dyDescent="0.2">
      <c r="A62" s="174" t="s">
        <v>329</v>
      </c>
      <c r="B62" s="186" t="s">
        <v>334</v>
      </c>
      <c r="C62" s="187">
        <v>5.5459888009962509E-2</v>
      </c>
      <c r="D62" s="187">
        <v>9.0153719558826867E-2</v>
      </c>
      <c r="E62" s="187">
        <v>3.9993953830184982E-2</v>
      </c>
      <c r="F62" s="187">
        <v>4.8586440317170333E-2</v>
      </c>
      <c r="G62" s="187">
        <v>4.7318329505930241E-2</v>
      </c>
      <c r="H62" s="187">
        <v>2.3463935783116546E-2</v>
      </c>
      <c r="I62" s="187">
        <v>0.20466300649273775</v>
      </c>
      <c r="J62" s="187">
        <v>0</v>
      </c>
      <c r="K62" s="187">
        <v>4.825783177130992E-2</v>
      </c>
      <c r="L62" s="188">
        <v>2.6396262428610956E-2</v>
      </c>
      <c r="M62" s="189">
        <v>3.5063827176642831E-2</v>
      </c>
      <c r="N62" s="187">
        <v>4.4271550870025232E-2</v>
      </c>
      <c r="O62" s="187">
        <v>4.1470344513742964E-2</v>
      </c>
      <c r="P62" s="187">
        <v>3.4274662651828457E-2</v>
      </c>
      <c r="Q62" s="187">
        <v>3.2803047186977463E-2</v>
      </c>
      <c r="R62" s="187">
        <v>4.1530883013317366E-2</v>
      </c>
      <c r="S62" s="187">
        <v>4.8473129560031115E-2</v>
      </c>
      <c r="T62" s="187">
        <v>4.720859847266836E-2</v>
      </c>
      <c r="U62" s="187">
        <v>3.4062080968720661E-2</v>
      </c>
      <c r="V62" s="187">
        <v>2.7394273975723797E-2</v>
      </c>
      <c r="W62" s="187">
        <v>3.8412520225118665E-2</v>
      </c>
      <c r="X62" s="187">
        <v>2.9938613788429151E-2</v>
      </c>
      <c r="Y62" s="187">
        <v>3.2133877199395658E-2</v>
      </c>
      <c r="Z62" s="187">
        <v>4.3813759232165517E-2</v>
      </c>
      <c r="AA62" s="187">
        <v>5.5395081210198854E-3</v>
      </c>
      <c r="AB62" s="187">
        <v>0</v>
      </c>
      <c r="AC62" s="187">
        <v>5.3410860163558005E-2</v>
      </c>
      <c r="AD62" s="187">
        <v>7.4203244512262637E-2</v>
      </c>
      <c r="AE62" s="187">
        <v>0</v>
      </c>
      <c r="AF62" s="187">
        <v>1.3890258989982479E-2</v>
      </c>
      <c r="AG62" s="187">
        <v>4.0641045777542899E-2</v>
      </c>
      <c r="AH62" s="188">
        <v>3.398854802977138E-2</v>
      </c>
      <c r="AI62" s="189">
        <v>3.6294466129380795E-2</v>
      </c>
      <c r="AJ62" s="187">
        <v>4.6170265020695669E-2</v>
      </c>
      <c r="AK62" s="187">
        <v>2.3344817639197348E-2</v>
      </c>
      <c r="AL62" s="187">
        <v>3.9913887405387462E-2</v>
      </c>
      <c r="AM62" s="187">
        <v>0.11935617038537909</v>
      </c>
      <c r="AN62" s="187">
        <v>0.10375103095190139</v>
      </c>
      <c r="AO62" s="187">
        <v>6.6697554730976591E-2</v>
      </c>
      <c r="AP62" s="187">
        <v>0.17110631134491674</v>
      </c>
      <c r="AQ62" s="187">
        <v>0.11355578489368646</v>
      </c>
      <c r="AR62" s="187">
        <v>0.10269190144067047</v>
      </c>
      <c r="AS62" s="187">
        <v>5.5176814378658776E-2</v>
      </c>
      <c r="AT62" s="187">
        <v>0.11060783822194634</v>
      </c>
      <c r="AU62" s="187">
        <v>7.8557085605593796E-2</v>
      </c>
      <c r="AV62" s="187">
        <v>0.10858658389785225</v>
      </c>
      <c r="AW62" s="187">
        <v>4.2611892959477489E-2</v>
      </c>
      <c r="AX62" s="187">
        <v>7.8603706688744043E-2</v>
      </c>
      <c r="AY62" s="187">
        <v>1.8472010440108416E-2</v>
      </c>
      <c r="AZ62" s="187">
        <v>0.11492420937848936</v>
      </c>
      <c r="BA62" s="187">
        <v>0.12566830790039077</v>
      </c>
      <c r="BB62" s="187">
        <v>7.0762912690632826E-2</v>
      </c>
      <c r="BC62" s="187">
        <v>6.5513660109841554E-2</v>
      </c>
      <c r="BD62" s="188">
        <v>5.4852985516132588E-2</v>
      </c>
      <c r="BE62" s="189">
        <v>4.3755810065439479E-2</v>
      </c>
      <c r="BF62" s="187">
        <v>7.8135430166331107E-2</v>
      </c>
      <c r="BG62" s="187">
        <v>1.1012883718944926</v>
      </c>
      <c r="BH62" s="187">
        <v>5.1028993689625775E-2</v>
      </c>
      <c r="BI62" s="187">
        <v>4.3168995188465543E-2</v>
      </c>
      <c r="BJ62" s="187">
        <v>5.9368275448550285E-2</v>
      </c>
      <c r="BK62" s="187">
        <v>4.9941778070189458E-2</v>
      </c>
      <c r="BL62" s="187">
        <v>1.6098535365748793E-2</v>
      </c>
      <c r="BM62" s="187">
        <v>7.6355953265415291E-2</v>
      </c>
      <c r="BN62" s="190">
        <v>4.6031803430110934</v>
      </c>
      <c r="BO62" s="147"/>
      <c r="BP62" s="147"/>
      <c r="BQ62" s="147"/>
      <c r="BR62" s="147"/>
      <c r="BS62" s="149"/>
      <c r="BT62" s="147"/>
      <c r="BU62" s="147"/>
      <c r="BV62" s="147"/>
      <c r="BW62" s="147"/>
      <c r="BX62" s="147"/>
      <c r="BY62" s="147"/>
      <c r="BZ62" s="147"/>
      <c r="CA62" s="147"/>
      <c r="CB62" s="147"/>
      <c r="CC62" s="147"/>
      <c r="CD62" s="147"/>
      <c r="CE62" s="147"/>
      <c r="CF62" s="147"/>
      <c r="CG62" s="149"/>
      <c r="CH62" s="147"/>
      <c r="CI62" s="147"/>
      <c r="CJ62" s="147"/>
      <c r="CK62" s="147"/>
      <c r="CL62" s="147"/>
      <c r="CM62" s="147"/>
      <c r="CN62" s="147"/>
      <c r="CO62" s="149"/>
      <c r="CP62" s="147"/>
      <c r="CQ62" s="149"/>
    </row>
    <row r="63" spans="1:95" s="136" customFormat="1" ht="10.9" customHeight="1" x14ac:dyDescent="0.2">
      <c r="A63" s="174" t="s">
        <v>331</v>
      </c>
      <c r="B63" s="186" t="s">
        <v>397</v>
      </c>
      <c r="C63" s="187">
        <v>0</v>
      </c>
      <c r="D63" s="187">
        <v>0</v>
      </c>
      <c r="E63" s="187">
        <v>0</v>
      </c>
      <c r="F63" s="187">
        <v>0</v>
      </c>
      <c r="G63" s="187">
        <v>0</v>
      </c>
      <c r="H63" s="187">
        <v>0</v>
      </c>
      <c r="I63" s="187">
        <v>0</v>
      </c>
      <c r="J63" s="187">
        <v>0</v>
      </c>
      <c r="K63" s="187">
        <v>0</v>
      </c>
      <c r="L63" s="188">
        <v>0</v>
      </c>
      <c r="M63" s="189">
        <v>0</v>
      </c>
      <c r="N63" s="187">
        <v>0</v>
      </c>
      <c r="O63" s="187">
        <v>0</v>
      </c>
      <c r="P63" s="187">
        <v>0</v>
      </c>
      <c r="Q63" s="187">
        <v>0</v>
      </c>
      <c r="R63" s="187">
        <v>0</v>
      </c>
      <c r="S63" s="187">
        <v>0</v>
      </c>
      <c r="T63" s="187">
        <v>0</v>
      </c>
      <c r="U63" s="187">
        <v>0</v>
      </c>
      <c r="V63" s="187">
        <v>0</v>
      </c>
      <c r="W63" s="187">
        <v>0</v>
      </c>
      <c r="X63" s="187">
        <v>0</v>
      </c>
      <c r="Y63" s="187">
        <v>0</v>
      </c>
      <c r="Z63" s="187">
        <v>0</v>
      </c>
      <c r="AA63" s="187">
        <v>0</v>
      </c>
      <c r="AB63" s="187">
        <v>0</v>
      </c>
      <c r="AC63" s="187">
        <v>0</v>
      </c>
      <c r="AD63" s="187">
        <v>0</v>
      </c>
      <c r="AE63" s="187">
        <v>0</v>
      </c>
      <c r="AF63" s="187">
        <v>0</v>
      </c>
      <c r="AG63" s="187">
        <v>0</v>
      </c>
      <c r="AH63" s="188">
        <v>0</v>
      </c>
      <c r="AI63" s="189">
        <v>0</v>
      </c>
      <c r="AJ63" s="187">
        <v>0</v>
      </c>
      <c r="AK63" s="187">
        <v>0</v>
      </c>
      <c r="AL63" s="187">
        <v>0</v>
      </c>
      <c r="AM63" s="187">
        <v>0</v>
      </c>
      <c r="AN63" s="187">
        <v>0</v>
      </c>
      <c r="AO63" s="187">
        <v>0</v>
      </c>
      <c r="AP63" s="187">
        <v>0</v>
      </c>
      <c r="AQ63" s="187">
        <v>0</v>
      </c>
      <c r="AR63" s="187">
        <v>0</v>
      </c>
      <c r="AS63" s="187">
        <v>0</v>
      </c>
      <c r="AT63" s="187">
        <v>0</v>
      </c>
      <c r="AU63" s="187">
        <v>0</v>
      </c>
      <c r="AV63" s="187">
        <v>0</v>
      </c>
      <c r="AW63" s="187">
        <v>0</v>
      </c>
      <c r="AX63" s="187">
        <v>0</v>
      </c>
      <c r="AY63" s="187">
        <v>0</v>
      </c>
      <c r="AZ63" s="187">
        <v>0</v>
      </c>
      <c r="BA63" s="187">
        <v>0</v>
      </c>
      <c r="BB63" s="187">
        <v>0</v>
      </c>
      <c r="BC63" s="187">
        <v>0</v>
      </c>
      <c r="BD63" s="188">
        <v>0</v>
      </c>
      <c r="BE63" s="189">
        <v>0</v>
      </c>
      <c r="BF63" s="187">
        <v>0</v>
      </c>
      <c r="BG63" s="187">
        <v>0</v>
      </c>
      <c r="BH63" s="187">
        <v>1</v>
      </c>
      <c r="BI63" s="187">
        <v>0</v>
      </c>
      <c r="BJ63" s="187">
        <v>0</v>
      </c>
      <c r="BK63" s="187">
        <v>0</v>
      </c>
      <c r="BL63" s="187">
        <v>0</v>
      </c>
      <c r="BM63" s="187">
        <v>0</v>
      </c>
      <c r="BN63" s="190">
        <v>1</v>
      </c>
      <c r="BO63" s="147"/>
      <c r="BP63" s="147"/>
      <c r="BQ63" s="147"/>
      <c r="BR63" s="147"/>
      <c r="BS63" s="149"/>
      <c r="BT63" s="147"/>
      <c r="BU63" s="147"/>
      <c r="BV63" s="147"/>
      <c r="BW63" s="147"/>
      <c r="BX63" s="147"/>
      <c r="BY63" s="147"/>
      <c r="BZ63" s="147"/>
      <c r="CA63" s="147"/>
      <c r="CB63" s="147"/>
      <c r="CC63" s="147"/>
      <c r="CD63" s="147"/>
      <c r="CE63" s="147"/>
      <c r="CF63" s="147"/>
      <c r="CG63" s="149"/>
      <c r="CH63" s="147"/>
      <c r="CI63" s="147"/>
      <c r="CJ63" s="147"/>
      <c r="CK63" s="147"/>
      <c r="CL63" s="147"/>
      <c r="CM63" s="147"/>
      <c r="CN63" s="147"/>
      <c r="CO63" s="149"/>
      <c r="CP63" s="147"/>
      <c r="CQ63" s="149"/>
    </row>
    <row r="64" spans="1:95" s="136" customFormat="1" ht="10.9" customHeight="1" x14ac:dyDescent="0.2">
      <c r="A64" s="174" t="s">
        <v>332</v>
      </c>
      <c r="B64" s="186" t="s">
        <v>398</v>
      </c>
      <c r="C64" s="187">
        <v>3.2829449329788333E-6</v>
      </c>
      <c r="D64" s="187">
        <v>5.5438476128516608E-6</v>
      </c>
      <c r="E64" s="187">
        <v>5.2791424938702068E-5</v>
      </c>
      <c r="F64" s="187">
        <v>1.3697676165096276E-5</v>
      </c>
      <c r="G64" s="187">
        <v>1.135566220714011E-5</v>
      </c>
      <c r="H64" s="187">
        <v>4.2746991808973017E-6</v>
      </c>
      <c r="I64" s="187">
        <v>1.0816575446129148E-6</v>
      </c>
      <c r="J64" s="187">
        <v>0</v>
      </c>
      <c r="K64" s="187">
        <v>8.7132283644706767E-5</v>
      </c>
      <c r="L64" s="188">
        <v>3.224976553147714E-5</v>
      </c>
      <c r="M64" s="189">
        <v>2.4036439597782357E-6</v>
      </c>
      <c r="N64" s="187">
        <v>4.7346567440402498E-3</v>
      </c>
      <c r="O64" s="187">
        <v>9.7276493138008722E-5</v>
      </c>
      <c r="P64" s="187">
        <v>3.5038692968936494E-4</v>
      </c>
      <c r="Q64" s="187">
        <v>1.073786594268122E-6</v>
      </c>
      <c r="R64" s="187">
        <v>7.6549295724555378E-7</v>
      </c>
      <c r="S64" s="187">
        <v>4.1058550667621257E-6</v>
      </c>
      <c r="T64" s="187">
        <v>1.0631101406329286E-6</v>
      </c>
      <c r="U64" s="187">
        <v>6.0456476966808082E-6</v>
      </c>
      <c r="V64" s="187">
        <v>1.3497108382998885E-6</v>
      </c>
      <c r="W64" s="187">
        <v>7.9551890563092648E-7</v>
      </c>
      <c r="X64" s="187">
        <v>4.1865742031314425E-7</v>
      </c>
      <c r="Y64" s="187">
        <v>1.7268581127651372E-6</v>
      </c>
      <c r="Z64" s="187">
        <v>2.1198555087957969E-5</v>
      </c>
      <c r="AA64" s="187">
        <v>1.2562221112737598E-7</v>
      </c>
      <c r="AB64" s="187">
        <v>0</v>
      </c>
      <c r="AC64" s="187">
        <v>1.0406811126539296E-5</v>
      </c>
      <c r="AD64" s="187">
        <v>1.9070552412826069E-6</v>
      </c>
      <c r="AE64" s="187">
        <v>0</v>
      </c>
      <c r="AF64" s="187">
        <v>3.2028683488525803E-7</v>
      </c>
      <c r="AG64" s="187">
        <v>2.9433515492192964E-7</v>
      </c>
      <c r="AH64" s="188">
        <v>4.7235340597558595E-7</v>
      </c>
      <c r="AI64" s="189">
        <v>8.2256186520551456E-7</v>
      </c>
      <c r="AJ64" s="187">
        <v>5.0167166046420191E-7</v>
      </c>
      <c r="AK64" s="187">
        <v>3.5454195689333521E-7</v>
      </c>
      <c r="AL64" s="187">
        <v>6.6457338243405268E-7</v>
      </c>
      <c r="AM64" s="187">
        <v>2.2535991790655921E-6</v>
      </c>
      <c r="AN64" s="187">
        <v>2.2911457774947684E-6</v>
      </c>
      <c r="AO64" s="187">
        <v>7.1101419141071449E-7</v>
      </c>
      <c r="AP64" s="187">
        <v>1.6711666777517567E-6</v>
      </c>
      <c r="AQ64" s="187">
        <v>1.7385359992748493E-6</v>
      </c>
      <c r="AR64" s="187">
        <v>1.2895764615499674E-6</v>
      </c>
      <c r="AS64" s="187">
        <v>7.7610979268990497E-7</v>
      </c>
      <c r="AT64" s="187">
        <v>1.3646772813935763E-6</v>
      </c>
      <c r="AU64" s="187">
        <v>1.072003099416102E-6</v>
      </c>
      <c r="AV64" s="187">
        <v>1.251638023209107E-6</v>
      </c>
      <c r="AW64" s="187">
        <v>3.1686578834072363E-7</v>
      </c>
      <c r="AX64" s="187">
        <v>6.493647467395978E-6</v>
      </c>
      <c r="AY64" s="187">
        <v>4.7349793138820585E-7</v>
      </c>
      <c r="AZ64" s="187">
        <v>4.7115031554158841E-6</v>
      </c>
      <c r="BA64" s="187">
        <v>1.5191956769236492E-6</v>
      </c>
      <c r="BB64" s="187">
        <v>7.9690933711463737E-7</v>
      </c>
      <c r="BC64" s="187">
        <v>1.5448704598204705E-6</v>
      </c>
      <c r="BD64" s="188">
        <v>6.4570323023967141E-3</v>
      </c>
      <c r="BE64" s="189">
        <v>2.0403997006745358E-2</v>
      </c>
      <c r="BF64" s="187">
        <v>1.8241874357741973E-6</v>
      </c>
      <c r="BG64" s="187">
        <v>9.2163009002437802E-7</v>
      </c>
      <c r="BH64" s="187">
        <v>9.6486018035049463E-3</v>
      </c>
      <c r="BI64" s="187">
        <v>1.004912002893809</v>
      </c>
      <c r="BJ64" s="187">
        <v>4.7753525219150574E-7</v>
      </c>
      <c r="BK64" s="187">
        <v>3.0796980104648404E-6</v>
      </c>
      <c r="BL64" s="187">
        <v>7.5082920730185304E-7</v>
      </c>
      <c r="BM64" s="187">
        <v>3.259995894896061E-4</v>
      </c>
      <c r="BN64" s="190">
        <v>1.0472355102104871</v>
      </c>
      <c r="BO64" s="147"/>
      <c r="BP64" s="147"/>
      <c r="BQ64" s="147"/>
      <c r="BR64" s="147"/>
      <c r="BS64" s="149"/>
      <c r="BT64" s="147"/>
      <c r="BU64" s="147"/>
      <c r="BV64" s="147"/>
      <c r="BW64" s="147"/>
      <c r="BX64" s="147"/>
      <c r="BY64" s="147"/>
      <c r="BZ64" s="147"/>
      <c r="CA64" s="147"/>
      <c r="CB64" s="147"/>
      <c r="CC64" s="147"/>
      <c r="CD64" s="147"/>
      <c r="CE64" s="147"/>
      <c r="CF64" s="147"/>
      <c r="CG64" s="149"/>
      <c r="CH64" s="147"/>
      <c r="CI64" s="147"/>
      <c r="CJ64" s="147"/>
      <c r="CK64" s="147"/>
      <c r="CL64" s="147"/>
      <c r="CM64" s="147"/>
      <c r="CN64" s="147"/>
      <c r="CO64" s="149"/>
      <c r="CP64" s="147"/>
      <c r="CQ64" s="149"/>
    </row>
    <row r="65" spans="1:96" s="136" customFormat="1" ht="10.9" customHeight="1" x14ac:dyDescent="0.2">
      <c r="A65" s="197" t="s">
        <v>333</v>
      </c>
      <c r="B65" s="186" t="s">
        <v>29</v>
      </c>
      <c r="C65" s="199">
        <v>1.4875280134000619E-5</v>
      </c>
      <c r="D65" s="199">
        <v>2.1777122867874514E-5</v>
      </c>
      <c r="E65" s="199">
        <v>1.0834389566218914E-5</v>
      </c>
      <c r="F65" s="199">
        <v>1.5207650744887296E-5</v>
      </c>
      <c r="G65" s="199">
        <v>1.2858060707701445E-5</v>
      </c>
      <c r="H65" s="199">
        <v>1.0761911414834934E-5</v>
      </c>
      <c r="I65" s="199">
        <v>4.5592863773053856E-5</v>
      </c>
      <c r="J65" s="199">
        <v>0</v>
      </c>
      <c r="K65" s="199">
        <v>1.4879548339706687E-5</v>
      </c>
      <c r="L65" s="200">
        <v>9.710112141919901E-6</v>
      </c>
      <c r="M65" s="201">
        <v>9.7545360408246279E-6</v>
      </c>
      <c r="N65" s="199">
        <v>1.3693704591407342E-5</v>
      </c>
      <c r="O65" s="199">
        <v>1.0961771076083145E-5</v>
      </c>
      <c r="P65" s="199">
        <v>1.0567328480520032E-5</v>
      </c>
      <c r="Q65" s="199">
        <v>9.6328967110229166E-6</v>
      </c>
      <c r="R65" s="199">
        <v>1.3207919213629292E-5</v>
      </c>
      <c r="S65" s="199">
        <v>1.4182477703649857E-5</v>
      </c>
      <c r="T65" s="199">
        <v>1.4721843747359016E-5</v>
      </c>
      <c r="U65" s="199">
        <v>1.033941740863055E-5</v>
      </c>
      <c r="V65" s="199">
        <v>9.6295143482600322E-6</v>
      </c>
      <c r="W65" s="199">
        <v>1.1786627663345235E-5</v>
      </c>
      <c r="X65" s="199">
        <v>9.4308661495920884E-6</v>
      </c>
      <c r="Y65" s="199">
        <v>8.7035384087747727E-6</v>
      </c>
      <c r="Z65" s="199">
        <v>1.9116644997535028E-5</v>
      </c>
      <c r="AA65" s="199">
        <v>1.5174924305237246E-6</v>
      </c>
      <c r="AB65" s="199">
        <v>0</v>
      </c>
      <c r="AC65" s="199">
        <v>1.5864374985100963E-5</v>
      </c>
      <c r="AD65" s="199">
        <v>1.8565348874302368E-5</v>
      </c>
      <c r="AE65" s="199">
        <v>0</v>
      </c>
      <c r="AF65" s="199">
        <v>3.8903572831756223E-6</v>
      </c>
      <c r="AG65" s="199">
        <v>1.0384224978705663E-5</v>
      </c>
      <c r="AH65" s="200">
        <v>1.0920258088302524E-5</v>
      </c>
      <c r="AI65" s="201">
        <v>1.1991967205542085E-5</v>
      </c>
      <c r="AJ65" s="199">
        <v>1.4288921326705816E-5</v>
      </c>
      <c r="AK65" s="199">
        <v>8.080298913742029E-6</v>
      </c>
      <c r="AL65" s="199">
        <v>1.2029130441108745E-5</v>
      </c>
      <c r="AM65" s="199">
        <v>2.7212639534968111E-5</v>
      </c>
      <c r="AN65" s="199">
        <v>2.627411312370667E-5</v>
      </c>
      <c r="AO65" s="199">
        <v>2.4388442898259162E-5</v>
      </c>
      <c r="AP65" s="199">
        <v>4.0885668176594301E-5</v>
      </c>
      <c r="AQ65" s="199">
        <v>2.9406304728526713E-5</v>
      </c>
      <c r="AR65" s="199">
        <v>2.3767536750753495E-5</v>
      </c>
      <c r="AS65" s="199">
        <v>1.4490433147122257E-5</v>
      </c>
      <c r="AT65" s="199">
        <v>3.031554083151997E-5</v>
      </c>
      <c r="AU65" s="199">
        <v>4.4745726691368097E-5</v>
      </c>
      <c r="AV65" s="199">
        <v>3.4919580960653258E-5</v>
      </c>
      <c r="AW65" s="199">
        <v>1.1510437210402735E-5</v>
      </c>
      <c r="AX65" s="199">
        <v>2.2228968761738274E-5</v>
      </c>
      <c r="AY65" s="199">
        <v>8.795185108063136E-6</v>
      </c>
      <c r="AZ65" s="199">
        <v>3.6848928547550228E-3</v>
      </c>
      <c r="BA65" s="199">
        <v>8.3456511753489393E-3</v>
      </c>
      <c r="BB65" s="199">
        <v>2.2995811689870735E-5</v>
      </c>
      <c r="BC65" s="199">
        <v>5.3205489602832895E-5</v>
      </c>
      <c r="BD65" s="200">
        <v>2.1573577958583825E-5</v>
      </c>
      <c r="BE65" s="201">
        <v>1.9835151245086566E-5</v>
      </c>
      <c r="BF65" s="199">
        <v>3.2326096454772461E-5</v>
      </c>
      <c r="BG65" s="199">
        <v>2.2452233085633176E-4</v>
      </c>
      <c r="BH65" s="199">
        <v>8.3896338316260199E-4</v>
      </c>
      <c r="BI65" s="199">
        <v>2.0860371915971219E-4</v>
      </c>
      <c r="BJ65" s="199">
        <v>1.005156306267369</v>
      </c>
      <c r="BK65" s="199">
        <v>4.1833895153585719E-4</v>
      </c>
      <c r="BL65" s="199">
        <v>7.7530647651381904E-6</v>
      </c>
      <c r="BM65" s="199">
        <v>3.5069481587068023E-4</v>
      </c>
      <c r="BN65" s="202">
        <v>1.0201543616684559</v>
      </c>
      <c r="BO65" s="147"/>
      <c r="BP65" s="147"/>
      <c r="BQ65" s="147"/>
      <c r="BR65" s="147"/>
      <c r="BS65" s="149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9"/>
      <c r="CH65" s="147"/>
      <c r="CI65" s="147"/>
      <c r="CJ65" s="147"/>
      <c r="CK65" s="147"/>
      <c r="CL65" s="147"/>
      <c r="CM65" s="147"/>
      <c r="CN65" s="147"/>
      <c r="CO65" s="149"/>
      <c r="CP65" s="147"/>
      <c r="CQ65" s="149"/>
    </row>
    <row r="66" spans="1:96" s="136" customFormat="1" ht="10.9" customHeight="1" x14ac:dyDescent="0.2">
      <c r="A66" s="174" t="s">
        <v>335</v>
      </c>
      <c r="B66" s="192" t="s">
        <v>30</v>
      </c>
      <c r="C66" s="187">
        <v>2.8729000525281836E-4</v>
      </c>
      <c r="D66" s="187">
        <v>2.561032708817737E-4</v>
      </c>
      <c r="E66" s="187">
        <v>2.0781868810121091E-4</v>
      </c>
      <c r="F66" s="187">
        <v>1.6937725856884963E-3</v>
      </c>
      <c r="G66" s="187">
        <v>4.2959865394677878E-4</v>
      </c>
      <c r="H66" s="187">
        <v>1.5697360749725236E-3</v>
      </c>
      <c r="I66" s="187">
        <v>5.5813949728659464E-4</v>
      </c>
      <c r="J66" s="187">
        <v>0</v>
      </c>
      <c r="K66" s="187">
        <v>6.5765676599337361E-4</v>
      </c>
      <c r="L66" s="188">
        <v>4.6100085542525476E-4</v>
      </c>
      <c r="M66" s="189">
        <v>2.3772465962081161E-4</v>
      </c>
      <c r="N66" s="187">
        <v>4.264900168124088E-4</v>
      </c>
      <c r="O66" s="187">
        <v>4.4608757489649853E-4</v>
      </c>
      <c r="P66" s="187">
        <v>3.6089659348499475E-4</v>
      </c>
      <c r="Q66" s="187">
        <v>1.3764830229287235E-4</v>
      </c>
      <c r="R66" s="187">
        <v>1.5833601753064102E-4</v>
      </c>
      <c r="S66" s="187">
        <v>4.1803389608110645E-4</v>
      </c>
      <c r="T66" s="187">
        <v>1.997425684752067E-4</v>
      </c>
      <c r="U66" s="187">
        <v>3.1934197746515965E-4</v>
      </c>
      <c r="V66" s="187">
        <v>1.7067967496716633E-4</v>
      </c>
      <c r="W66" s="187">
        <v>3.8225740967995082E-4</v>
      </c>
      <c r="X66" s="187">
        <v>4.6170957530140952E-4</v>
      </c>
      <c r="Y66" s="187">
        <v>1.1004171591269347E-4</v>
      </c>
      <c r="Z66" s="187">
        <v>3.8139354741782374E-4</v>
      </c>
      <c r="AA66" s="187">
        <v>2.4747370001878374E-5</v>
      </c>
      <c r="AB66" s="187">
        <v>0</v>
      </c>
      <c r="AC66" s="187">
        <v>2.1482046842818709E-4</v>
      </c>
      <c r="AD66" s="187">
        <v>3.0358588319135917E-4</v>
      </c>
      <c r="AE66" s="187">
        <v>0</v>
      </c>
      <c r="AF66" s="187">
        <v>4.6407985659756665E-5</v>
      </c>
      <c r="AG66" s="187">
        <v>1.2867271193401722E-4</v>
      </c>
      <c r="AH66" s="188">
        <v>2.3082921267916472E-4</v>
      </c>
      <c r="AI66" s="189">
        <v>2.6341507397096501E-4</v>
      </c>
      <c r="AJ66" s="187">
        <v>3.4168190966951618E-4</v>
      </c>
      <c r="AK66" s="187">
        <v>1.0004042865776278E-4</v>
      </c>
      <c r="AL66" s="187">
        <v>1.5211785279753144E-4</v>
      </c>
      <c r="AM66" s="187">
        <v>3.7630598944136002E-4</v>
      </c>
      <c r="AN66" s="187">
        <v>4.6147699877950067E-4</v>
      </c>
      <c r="AO66" s="187">
        <v>3.4877367257998474E-4</v>
      </c>
      <c r="AP66" s="187">
        <v>6.4798885227894431E-4</v>
      </c>
      <c r="AQ66" s="187">
        <v>5.6332303574391782E-4</v>
      </c>
      <c r="AR66" s="187">
        <v>3.0833373972861424E-4</v>
      </c>
      <c r="AS66" s="187">
        <v>3.5418395567083082E-4</v>
      </c>
      <c r="AT66" s="187">
        <v>4.2850885398695518E-4</v>
      </c>
      <c r="AU66" s="187">
        <v>1.0907312693557206E-3</v>
      </c>
      <c r="AV66" s="187">
        <v>4.4772815759127694E-4</v>
      </c>
      <c r="AW66" s="187">
        <v>9.9351890808310251E-4</v>
      </c>
      <c r="AX66" s="187">
        <v>7.739062120267888E-4</v>
      </c>
      <c r="AY66" s="187">
        <v>6.5928171948857772E-4</v>
      </c>
      <c r="AZ66" s="187">
        <v>1.5397526197752504E-3</v>
      </c>
      <c r="BA66" s="187">
        <v>3.411113022558802E-3</v>
      </c>
      <c r="BB66" s="187">
        <v>7.610370863972291E-4</v>
      </c>
      <c r="BC66" s="187">
        <v>9.639986923667376E-4</v>
      </c>
      <c r="BD66" s="188">
        <v>1.119647344700647E-2</v>
      </c>
      <c r="BE66" s="189">
        <v>1.1854420235427644E-2</v>
      </c>
      <c r="BF66" s="187">
        <v>2.7736746884010847E-3</v>
      </c>
      <c r="BG66" s="187">
        <v>1.3203452274667428E-3</v>
      </c>
      <c r="BH66" s="187">
        <v>1.1241380928094605E-2</v>
      </c>
      <c r="BI66" s="187">
        <v>3.7486172111032448E-3</v>
      </c>
      <c r="BJ66" s="187">
        <v>3.8868421155882201E-3</v>
      </c>
      <c r="BK66" s="187">
        <v>1.0163617333531989</v>
      </c>
      <c r="BL66" s="187">
        <v>1.9653365379499621E-4</v>
      </c>
      <c r="BM66" s="187">
        <v>2.5032766807320411E-3</v>
      </c>
      <c r="BN66" s="190">
        <v>1.0913510791511452</v>
      </c>
      <c r="BO66" s="147"/>
      <c r="BP66" s="147"/>
      <c r="BQ66" s="147"/>
      <c r="BR66" s="147"/>
      <c r="BS66" s="149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9"/>
      <c r="CH66" s="147"/>
      <c r="CI66" s="147"/>
      <c r="CJ66" s="147"/>
      <c r="CK66" s="147"/>
      <c r="CL66" s="147"/>
      <c r="CM66" s="147"/>
      <c r="CN66" s="147"/>
      <c r="CO66" s="149"/>
      <c r="CP66" s="147"/>
      <c r="CQ66" s="149"/>
    </row>
    <row r="67" spans="1:96" s="136" customFormat="1" ht="10.9" customHeight="1" x14ac:dyDescent="0.2">
      <c r="A67" s="174" t="s">
        <v>336</v>
      </c>
      <c r="B67" s="186" t="s">
        <v>31</v>
      </c>
      <c r="C67" s="187">
        <v>5.3420922543514267E-4</v>
      </c>
      <c r="D67" s="187">
        <v>7.1273183845812322E-4</v>
      </c>
      <c r="E67" s="187">
        <v>8.109251554522137E-4</v>
      </c>
      <c r="F67" s="187">
        <v>1.5937480840724258E-3</v>
      </c>
      <c r="G67" s="187">
        <v>2.1861636810851341E-3</v>
      </c>
      <c r="H67" s="187">
        <v>1.9094113532484231E-3</v>
      </c>
      <c r="I67" s="187">
        <v>1.5926677080199039E-3</v>
      </c>
      <c r="J67" s="187">
        <v>0</v>
      </c>
      <c r="K67" s="187">
        <v>1.479253982897637E-3</v>
      </c>
      <c r="L67" s="188">
        <v>9.6765434318076189E-4</v>
      </c>
      <c r="M67" s="189">
        <v>4.8351611552216911E-4</v>
      </c>
      <c r="N67" s="187">
        <v>1.1319872592103531E-3</v>
      </c>
      <c r="O67" s="187">
        <v>4.8918914529303E-4</v>
      </c>
      <c r="P67" s="187">
        <v>4.8318185516883826E-4</v>
      </c>
      <c r="Q67" s="187">
        <v>3.5262351453488219E-4</v>
      </c>
      <c r="R67" s="187">
        <v>1.3941213985947899E-3</v>
      </c>
      <c r="S67" s="187">
        <v>1.3164817057328257E-3</v>
      </c>
      <c r="T67" s="187">
        <v>1.4491295756741099E-3</v>
      </c>
      <c r="U67" s="187">
        <v>8.8534857575833911E-4</v>
      </c>
      <c r="V67" s="187">
        <v>4.1732803614224269E-4</v>
      </c>
      <c r="W67" s="187">
        <v>1.0595644522868599E-3</v>
      </c>
      <c r="X67" s="187">
        <v>6.6143790112915823E-4</v>
      </c>
      <c r="Y67" s="187">
        <v>7.7469456059936948E-4</v>
      </c>
      <c r="Z67" s="187">
        <v>1.2956038640390456E-3</v>
      </c>
      <c r="AA67" s="187">
        <v>6.4406617950332363E-5</v>
      </c>
      <c r="AB67" s="187">
        <v>0</v>
      </c>
      <c r="AC67" s="187">
        <v>4.8018603756197216E-4</v>
      </c>
      <c r="AD67" s="187">
        <v>1.2022955609403317E-3</v>
      </c>
      <c r="AE67" s="187">
        <v>0</v>
      </c>
      <c r="AF67" s="187">
        <v>1.0590937240398764E-4</v>
      </c>
      <c r="AG67" s="187">
        <v>3.0661890353312894E-4</v>
      </c>
      <c r="AH67" s="188">
        <v>6.1887529492928961E-4</v>
      </c>
      <c r="AI67" s="189">
        <v>1.4086742844593527E-3</v>
      </c>
      <c r="AJ67" s="187">
        <v>1.2522355198076054E-3</v>
      </c>
      <c r="AK67" s="187">
        <v>2.6731883620354592E-4</v>
      </c>
      <c r="AL67" s="187">
        <v>1.0163974742006777E-3</v>
      </c>
      <c r="AM67" s="187">
        <v>1.230573810180709E-3</v>
      </c>
      <c r="AN67" s="187">
        <v>1.0984479831904431E-3</v>
      </c>
      <c r="AO67" s="187">
        <v>4.5101246132276741E-4</v>
      </c>
      <c r="AP67" s="187">
        <v>2.7588101779994867E-3</v>
      </c>
      <c r="AQ67" s="187">
        <v>9.2757376173558087E-4</v>
      </c>
      <c r="AR67" s="187">
        <v>4.0954640625610092E-4</v>
      </c>
      <c r="AS67" s="187">
        <v>5.2717921506591366E-4</v>
      </c>
      <c r="AT67" s="187">
        <v>2.3592749655855028E-3</v>
      </c>
      <c r="AU67" s="187">
        <v>2.3917194075467863E-3</v>
      </c>
      <c r="AV67" s="187">
        <v>4.0677523745365892E-3</v>
      </c>
      <c r="AW67" s="187">
        <v>6.609641584412883E-4</v>
      </c>
      <c r="AX67" s="187">
        <v>1.9627452748246896E-3</v>
      </c>
      <c r="AY67" s="187">
        <v>3.9149389045795837E-3</v>
      </c>
      <c r="AZ67" s="187">
        <v>2.5228421052953011E-3</v>
      </c>
      <c r="BA67" s="187">
        <v>1.9414244981196798E-3</v>
      </c>
      <c r="BB67" s="187">
        <v>2.3951829869725259E-3</v>
      </c>
      <c r="BC67" s="187">
        <v>3.4429672507006836E-3</v>
      </c>
      <c r="BD67" s="188">
        <v>1.9949285286022423E-3</v>
      </c>
      <c r="BE67" s="189">
        <v>5.0958245130367716E-3</v>
      </c>
      <c r="BF67" s="187">
        <v>5.290648951940668E-3</v>
      </c>
      <c r="BG67" s="187">
        <v>1.986073511766624E-3</v>
      </c>
      <c r="BH67" s="187">
        <v>2.6843979252016347E-3</v>
      </c>
      <c r="BI67" s="187">
        <v>1.4031895962398446E-3</v>
      </c>
      <c r="BJ67" s="187">
        <v>2.0647255323109426E-3</v>
      </c>
      <c r="BK67" s="187">
        <v>3.6917781167156482E-3</v>
      </c>
      <c r="BL67" s="187">
        <v>1.0004558181850098</v>
      </c>
      <c r="BM67" s="187">
        <v>1.202348686433373E-3</v>
      </c>
      <c r="BN67" s="190">
        <v>1.0896365805231374</v>
      </c>
      <c r="BO67" s="147"/>
      <c r="BP67" s="147"/>
      <c r="BQ67" s="147"/>
      <c r="BR67" s="147"/>
      <c r="BS67" s="149"/>
      <c r="BT67" s="147"/>
      <c r="BU67" s="147"/>
      <c r="BV67" s="147"/>
      <c r="BW67" s="147"/>
      <c r="BX67" s="147"/>
      <c r="BY67" s="147"/>
      <c r="BZ67" s="147"/>
      <c r="CA67" s="147"/>
      <c r="CB67" s="147"/>
      <c r="CC67" s="147"/>
      <c r="CD67" s="147"/>
      <c r="CE67" s="147"/>
      <c r="CF67" s="147"/>
      <c r="CG67" s="149"/>
      <c r="CH67" s="147"/>
      <c r="CI67" s="147"/>
      <c r="CJ67" s="147"/>
      <c r="CK67" s="147"/>
      <c r="CL67" s="147"/>
      <c r="CM67" s="147"/>
      <c r="CN67" s="147"/>
      <c r="CO67" s="149"/>
      <c r="CP67" s="147"/>
      <c r="CQ67" s="149"/>
    </row>
    <row r="68" spans="1:96" s="136" customFormat="1" ht="10.9" customHeight="1" x14ac:dyDescent="0.2">
      <c r="A68" s="174" t="s">
        <v>337</v>
      </c>
      <c r="B68" s="186" t="s">
        <v>32</v>
      </c>
      <c r="C68" s="187">
        <v>4.0241659529600066E-3</v>
      </c>
      <c r="D68" s="187">
        <v>4.3260066629373616E-3</v>
      </c>
      <c r="E68" s="187">
        <v>3.0899868300445547E-3</v>
      </c>
      <c r="F68" s="187">
        <v>4.4296445938485501E-3</v>
      </c>
      <c r="G68" s="187">
        <v>5.1601691537212033E-3</v>
      </c>
      <c r="H68" s="187">
        <v>4.3039952912085977E-3</v>
      </c>
      <c r="I68" s="187">
        <v>2.5632747291465712E-3</v>
      </c>
      <c r="J68" s="187">
        <v>0</v>
      </c>
      <c r="K68" s="187">
        <v>4.0996326397230269E-3</v>
      </c>
      <c r="L68" s="188">
        <v>1.1613200755313546E-3</v>
      </c>
      <c r="M68" s="189">
        <v>1.9108468050824106E-3</v>
      </c>
      <c r="N68" s="187">
        <v>1.1175371151895658E-3</v>
      </c>
      <c r="O68" s="187">
        <v>2.1052419046192873E-3</v>
      </c>
      <c r="P68" s="187">
        <v>1.4474550038826967E-3</v>
      </c>
      <c r="Q68" s="187">
        <v>4.5512465523333287E-4</v>
      </c>
      <c r="R68" s="187">
        <v>1.2160305925624872E-3</v>
      </c>
      <c r="S68" s="187">
        <v>3.5677261081915636E-3</v>
      </c>
      <c r="T68" s="187">
        <v>1.5442063275718761E-3</v>
      </c>
      <c r="U68" s="187">
        <v>1.3973954581944408E-3</v>
      </c>
      <c r="V68" s="187">
        <v>1.3158417361613171E-3</v>
      </c>
      <c r="W68" s="187">
        <v>1.1545389081097314E-3</v>
      </c>
      <c r="X68" s="187">
        <v>3.4452001263758842E-4</v>
      </c>
      <c r="Y68" s="187">
        <v>5.6776323207257849E-4</v>
      </c>
      <c r="Z68" s="187">
        <v>2.0919674288889176E-3</v>
      </c>
      <c r="AA68" s="187">
        <v>8.8008741631672701E-5</v>
      </c>
      <c r="AB68" s="187">
        <v>0</v>
      </c>
      <c r="AC68" s="187">
        <v>5.1255852138716428E-3</v>
      </c>
      <c r="AD68" s="187">
        <v>2.2813717979757457E-3</v>
      </c>
      <c r="AE68" s="187">
        <v>0</v>
      </c>
      <c r="AF68" s="187">
        <v>8.1636748735188858E-4</v>
      </c>
      <c r="AG68" s="187">
        <v>3.8167250683726346E-4</v>
      </c>
      <c r="AH68" s="188">
        <v>9.8099564810868426E-4</v>
      </c>
      <c r="AI68" s="189">
        <v>2.1898662281778039E-3</v>
      </c>
      <c r="AJ68" s="187">
        <v>1.117791528402218E-3</v>
      </c>
      <c r="AK68" s="187">
        <v>7.8691683736938078E-4</v>
      </c>
      <c r="AL68" s="187">
        <v>1.1139596808813223E-3</v>
      </c>
      <c r="AM68" s="187">
        <v>1.5923143607079839E-3</v>
      </c>
      <c r="AN68" s="187">
        <v>5.9791667154879191E-3</v>
      </c>
      <c r="AO68" s="187">
        <v>1.3493759203719992E-3</v>
      </c>
      <c r="AP68" s="187">
        <v>4.3439829688493702E-3</v>
      </c>
      <c r="AQ68" s="187">
        <v>4.5835816319463128E-3</v>
      </c>
      <c r="AR68" s="187">
        <v>2.2946366165628351E-3</v>
      </c>
      <c r="AS68" s="187">
        <v>1.6536575056005107E-3</v>
      </c>
      <c r="AT68" s="187">
        <v>2.177798868538704E-3</v>
      </c>
      <c r="AU68" s="187">
        <v>2.5440964972525083E-3</v>
      </c>
      <c r="AV68" s="187">
        <v>1.907152289904152E-3</v>
      </c>
      <c r="AW68" s="187">
        <v>7.8255498130689769E-4</v>
      </c>
      <c r="AX68" s="187">
        <v>3.2403914643790058E-3</v>
      </c>
      <c r="AY68" s="187">
        <v>3.7191541821162078E-4</v>
      </c>
      <c r="AZ68" s="187">
        <v>2.7565582817965163E-3</v>
      </c>
      <c r="BA68" s="187">
        <v>1.640965080685392E-3</v>
      </c>
      <c r="BB68" s="187">
        <v>5.4468063795401879E-4</v>
      </c>
      <c r="BC68" s="187">
        <v>3.7923838470828026E-3</v>
      </c>
      <c r="BD68" s="188">
        <v>1.0447004499882279E-3</v>
      </c>
      <c r="BE68" s="189">
        <v>1.3500548106060834E-3</v>
      </c>
      <c r="BF68" s="187">
        <v>1.1899559648000414E-3</v>
      </c>
      <c r="BG68" s="187">
        <v>2.339111263306892E-3</v>
      </c>
      <c r="BH68" s="187">
        <v>9.6828377715581129E-4</v>
      </c>
      <c r="BI68" s="187">
        <v>1.2584868411279796E-3</v>
      </c>
      <c r="BJ68" s="187">
        <v>8.3054218745025983E-4</v>
      </c>
      <c r="BK68" s="187">
        <v>1.1325846624604733E-3</v>
      </c>
      <c r="BL68" s="187">
        <v>7.3882122558662541E-4</v>
      </c>
      <c r="BM68" s="187">
        <v>1.0005567337521921</v>
      </c>
      <c r="BN68" s="190">
        <v>1.1212414149094396</v>
      </c>
      <c r="BO68" s="147"/>
      <c r="BP68" s="147"/>
      <c r="BQ68" s="147"/>
      <c r="BR68" s="147"/>
      <c r="BS68" s="149"/>
      <c r="BT68" s="147"/>
      <c r="BU68" s="147"/>
      <c r="BV68" s="147"/>
      <c r="BW68" s="147"/>
      <c r="BX68" s="147"/>
      <c r="BY68" s="147"/>
      <c r="BZ68" s="147"/>
      <c r="CA68" s="147"/>
      <c r="CB68" s="147"/>
      <c r="CC68" s="147"/>
      <c r="CD68" s="147"/>
      <c r="CE68" s="147"/>
      <c r="CF68" s="147"/>
      <c r="CG68" s="149"/>
      <c r="CH68" s="147"/>
      <c r="CI68" s="147"/>
      <c r="CJ68" s="147"/>
      <c r="CK68" s="147"/>
      <c r="CL68" s="147"/>
      <c r="CM68" s="147"/>
      <c r="CN68" s="147"/>
      <c r="CO68" s="149"/>
      <c r="CP68" s="147"/>
      <c r="CQ68" s="149"/>
    </row>
    <row r="69" spans="1:96" s="136" customFormat="1" ht="10.9" customHeight="1" x14ac:dyDescent="0.2">
      <c r="A69" s="205"/>
      <c r="B69" s="206" t="s">
        <v>367</v>
      </c>
      <c r="C69" s="207">
        <v>1.3067890313911603</v>
      </c>
      <c r="D69" s="207">
        <v>1.3389193299770987</v>
      </c>
      <c r="E69" s="207">
        <v>1.4437382394240394</v>
      </c>
      <c r="F69" s="207">
        <v>1.214989815769407</v>
      </c>
      <c r="G69" s="207">
        <v>1.3425269176065633</v>
      </c>
      <c r="H69" s="207">
        <v>1.1401147655352153</v>
      </c>
      <c r="I69" s="207">
        <v>1.3749441075741367</v>
      </c>
      <c r="J69" s="207">
        <v>1</v>
      </c>
      <c r="K69" s="207">
        <v>1.9153950865068943</v>
      </c>
      <c r="L69" s="208">
        <v>1.3215582984353595</v>
      </c>
      <c r="M69" s="209">
        <v>1.6304579615352492</v>
      </c>
      <c r="N69" s="207">
        <v>1.4887717838245558</v>
      </c>
      <c r="O69" s="207">
        <v>1.2188032114303824</v>
      </c>
      <c r="P69" s="207">
        <v>1.6014057836098716</v>
      </c>
      <c r="Q69" s="207">
        <v>1.2386562090223128</v>
      </c>
      <c r="R69" s="207">
        <v>1.2210192628604528</v>
      </c>
      <c r="S69" s="207">
        <v>1.6442463868493207</v>
      </c>
      <c r="T69" s="207">
        <v>1.4084494871691275</v>
      </c>
      <c r="U69" s="207">
        <v>1.4589959938661197</v>
      </c>
      <c r="V69" s="207">
        <v>1.3503776019752716</v>
      </c>
      <c r="W69" s="207">
        <v>1.2402959938943963</v>
      </c>
      <c r="X69" s="207">
        <v>1.2487571994395357</v>
      </c>
      <c r="Y69" s="207">
        <v>1.3096681193866162</v>
      </c>
      <c r="Z69" s="207">
        <v>1.3408227643853134</v>
      </c>
      <c r="AA69" s="207">
        <v>1.0391001147437273</v>
      </c>
      <c r="AB69" s="207">
        <v>1</v>
      </c>
      <c r="AC69" s="207">
        <v>1.3930084836323926</v>
      </c>
      <c r="AD69" s="207">
        <v>1.3609316957478457</v>
      </c>
      <c r="AE69" s="207">
        <v>1</v>
      </c>
      <c r="AF69" s="207">
        <v>1.0730226474681384</v>
      </c>
      <c r="AG69" s="207">
        <v>1.1950867561960994</v>
      </c>
      <c r="AH69" s="208">
        <v>1.1834299338320244</v>
      </c>
      <c r="AI69" s="209">
        <v>1.1833821782227207</v>
      </c>
      <c r="AJ69" s="207">
        <v>1.2364829118480543</v>
      </c>
      <c r="AK69" s="207">
        <v>1.1419979507581488</v>
      </c>
      <c r="AL69" s="207">
        <v>1.2798372776948908</v>
      </c>
      <c r="AM69" s="207">
        <v>1.5357317784404756</v>
      </c>
      <c r="AN69" s="207">
        <v>1.3697613434441298</v>
      </c>
      <c r="AO69" s="207">
        <v>1.3159439676560538</v>
      </c>
      <c r="AP69" s="207">
        <v>1.369829883327782</v>
      </c>
      <c r="AQ69" s="207">
        <v>1.3050538608406266</v>
      </c>
      <c r="AR69" s="207">
        <v>1.2878121703257055</v>
      </c>
      <c r="AS69" s="207">
        <v>1.2488955705956046</v>
      </c>
      <c r="AT69" s="207">
        <v>1.3077186533448855</v>
      </c>
      <c r="AU69" s="207">
        <v>1.1907676660240429</v>
      </c>
      <c r="AV69" s="207">
        <v>1.2245354446353958</v>
      </c>
      <c r="AW69" s="207">
        <v>1.1758642033803965</v>
      </c>
      <c r="AX69" s="207">
        <v>1.2580267053239269</v>
      </c>
      <c r="AY69" s="207">
        <v>1.1237072853752574</v>
      </c>
      <c r="AZ69" s="207">
        <v>1.2367487330380367</v>
      </c>
      <c r="BA69" s="207">
        <v>1.2776587396978702</v>
      </c>
      <c r="BB69" s="207">
        <v>1.1941809016553404</v>
      </c>
      <c r="BC69" s="207">
        <v>1.1810211827915358</v>
      </c>
      <c r="BD69" s="208">
        <v>1.21693756307373</v>
      </c>
      <c r="BE69" s="209">
        <v>1.1783474360303232</v>
      </c>
      <c r="BF69" s="207">
        <v>1.2398020067182052</v>
      </c>
      <c r="BG69" s="207">
        <v>1.190657778173204</v>
      </c>
      <c r="BH69" s="207">
        <v>1.4038928757981017</v>
      </c>
      <c r="BI69" s="207">
        <v>1.4203725235409321</v>
      </c>
      <c r="BJ69" s="207">
        <v>1.2132779604280575</v>
      </c>
      <c r="BK69" s="207">
        <v>1.2066155448049667</v>
      </c>
      <c r="BL69" s="207">
        <v>1.3150397795850179</v>
      </c>
      <c r="BM69" s="207">
        <v>1.386093371937215</v>
      </c>
      <c r="BN69" s="210">
        <v>1.2898456862158616</v>
      </c>
      <c r="BO69" s="147"/>
      <c r="BP69" s="147"/>
      <c r="BQ69" s="147"/>
      <c r="BR69" s="147"/>
      <c r="BS69" s="149"/>
      <c r="BT69" s="147"/>
      <c r="BU69" s="147"/>
      <c r="BV69" s="147"/>
      <c r="BW69" s="147"/>
      <c r="BX69" s="147"/>
      <c r="BY69" s="147"/>
      <c r="BZ69" s="147"/>
      <c r="CA69" s="147"/>
      <c r="CB69" s="147"/>
      <c r="CC69" s="147"/>
      <c r="CD69" s="147"/>
      <c r="CE69" s="147"/>
      <c r="CF69" s="147"/>
      <c r="CG69" s="149"/>
      <c r="CH69" s="147"/>
      <c r="CI69" s="147"/>
      <c r="CJ69" s="147"/>
      <c r="CK69" s="147"/>
      <c r="CL69" s="147"/>
      <c r="CM69" s="147"/>
      <c r="CN69" s="147"/>
      <c r="CO69" s="149"/>
      <c r="CP69" s="147"/>
      <c r="CQ69" s="149"/>
    </row>
    <row r="70" spans="1:96" s="136" customFormat="1" ht="10.9" customHeight="1" x14ac:dyDescent="0.2">
      <c r="A70" s="135"/>
      <c r="B70" s="141"/>
      <c r="C70" s="142"/>
      <c r="D70" s="142"/>
      <c r="E70" s="142"/>
      <c r="F70" s="142"/>
      <c r="G70" s="142"/>
      <c r="H70" s="142"/>
      <c r="I70" s="142"/>
      <c r="J70" s="142"/>
      <c r="K70" s="142"/>
      <c r="L70" s="142"/>
      <c r="M70" s="142"/>
      <c r="N70" s="142"/>
      <c r="O70" s="142"/>
      <c r="P70" s="142"/>
      <c r="Q70" s="142"/>
      <c r="R70" s="142"/>
      <c r="S70" s="142"/>
      <c r="T70" s="142"/>
      <c r="U70" s="142"/>
      <c r="V70" s="142"/>
      <c r="W70" s="142"/>
      <c r="X70" s="142"/>
      <c r="Y70" s="142"/>
      <c r="Z70" s="142"/>
      <c r="AA70" s="142"/>
      <c r="AB70" s="142"/>
      <c r="AC70" s="142"/>
      <c r="AD70" s="142"/>
      <c r="AE70" s="142"/>
      <c r="AF70" s="142"/>
      <c r="AG70" s="142"/>
      <c r="AH70" s="142"/>
      <c r="AI70" s="142"/>
      <c r="AJ70" s="142"/>
      <c r="AK70" s="142"/>
      <c r="AL70" s="142"/>
      <c r="AM70" s="142"/>
      <c r="AN70" s="142"/>
      <c r="AO70" s="142"/>
      <c r="AP70" s="142"/>
      <c r="AQ70" s="142"/>
      <c r="AR70" s="142"/>
      <c r="AS70" s="142"/>
      <c r="AT70" s="142"/>
      <c r="AU70" s="142"/>
      <c r="AV70" s="142"/>
      <c r="AW70" s="142"/>
      <c r="AX70" s="142"/>
      <c r="AY70" s="142"/>
      <c r="AZ70" s="142"/>
      <c r="BA70" s="142"/>
      <c r="BB70" s="142"/>
      <c r="BC70" s="142"/>
      <c r="BD70" s="142"/>
      <c r="BE70" s="142"/>
      <c r="BF70" s="142"/>
      <c r="BG70" s="142"/>
      <c r="BH70" s="142"/>
      <c r="BI70" s="142"/>
      <c r="BJ70" s="142"/>
      <c r="BK70" s="142"/>
      <c r="BL70" s="142"/>
      <c r="BM70" s="142"/>
      <c r="BN70" s="142"/>
      <c r="BO70" s="142"/>
      <c r="BP70" s="142"/>
      <c r="BQ70" s="142"/>
      <c r="BR70" s="142"/>
      <c r="BS70" s="142"/>
      <c r="BT70" s="142"/>
      <c r="BU70" s="142"/>
      <c r="BV70" s="142"/>
      <c r="BW70" s="142"/>
      <c r="BX70" s="142"/>
      <c r="BY70" s="142"/>
      <c r="BZ70" s="142"/>
      <c r="CA70" s="142"/>
      <c r="CB70" s="142"/>
      <c r="CC70" s="142"/>
      <c r="CD70" s="142"/>
      <c r="CE70" s="142"/>
      <c r="CF70" s="142"/>
      <c r="CG70" s="142"/>
      <c r="CH70" s="142"/>
      <c r="CI70" s="142"/>
      <c r="CJ70" s="142"/>
      <c r="CK70" s="142"/>
      <c r="CL70" s="142"/>
      <c r="CM70" s="142"/>
      <c r="CN70" s="142"/>
      <c r="CO70" s="143"/>
      <c r="CP70" s="143"/>
      <c r="CQ70" s="143"/>
    </row>
    <row r="71" spans="1:96" s="136" customFormat="1" ht="10.9" customHeight="1" x14ac:dyDescent="0.2">
      <c r="A71" s="135"/>
      <c r="B71" s="141"/>
      <c r="C71" s="142"/>
      <c r="D71" s="142"/>
      <c r="E71" s="142"/>
      <c r="F71" s="142"/>
      <c r="G71" s="142"/>
      <c r="H71" s="142"/>
      <c r="I71" s="142"/>
      <c r="J71" s="142"/>
      <c r="K71" s="142"/>
      <c r="L71" s="142"/>
      <c r="M71" s="142"/>
      <c r="N71" s="142"/>
      <c r="O71" s="142"/>
      <c r="P71" s="142"/>
      <c r="Q71" s="142"/>
      <c r="R71" s="142"/>
      <c r="S71" s="142"/>
      <c r="T71" s="142"/>
      <c r="U71" s="142"/>
      <c r="V71" s="142"/>
      <c r="W71" s="142"/>
      <c r="X71" s="142"/>
      <c r="Y71" s="142"/>
      <c r="Z71" s="142"/>
      <c r="AA71" s="142"/>
      <c r="AB71" s="142"/>
      <c r="AC71" s="142"/>
      <c r="AD71" s="142"/>
      <c r="AE71" s="142"/>
      <c r="AF71" s="142"/>
      <c r="AG71" s="142"/>
      <c r="AH71" s="142"/>
      <c r="AI71" s="142"/>
      <c r="AJ71" s="142"/>
      <c r="AK71" s="142"/>
      <c r="AL71" s="142"/>
      <c r="AM71" s="142"/>
      <c r="AN71" s="142"/>
      <c r="AO71" s="142"/>
      <c r="AP71" s="142"/>
      <c r="AQ71" s="142"/>
      <c r="AR71" s="142"/>
      <c r="AS71" s="142"/>
      <c r="AT71" s="142"/>
      <c r="AU71" s="142"/>
      <c r="AV71" s="142"/>
      <c r="AW71" s="142"/>
      <c r="AX71" s="142"/>
      <c r="AY71" s="142"/>
      <c r="AZ71" s="142"/>
      <c r="BA71" s="142"/>
      <c r="BB71" s="142"/>
      <c r="BC71" s="142"/>
      <c r="BD71" s="142"/>
      <c r="BE71" s="142"/>
      <c r="BF71" s="142"/>
      <c r="BG71" s="142"/>
      <c r="BH71" s="142"/>
      <c r="BI71" s="142"/>
      <c r="BJ71" s="142"/>
      <c r="BK71" s="142"/>
      <c r="BL71" s="142"/>
      <c r="BM71" s="142"/>
      <c r="BN71" s="142"/>
      <c r="BO71" s="141"/>
      <c r="BP71" s="142"/>
      <c r="BQ71" s="142"/>
      <c r="BR71" s="142"/>
      <c r="BS71" s="142"/>
      <c r="BT71" s="142"/>
      <c r="BU71" s="142"/>
      <c r="BV71" s="142"/>
      <c r="BW71" s="142"/>
      <c r="BX71" s="142"/>
      <c r="BY71" s="142"/>
      <c r="BZ71" s="142"/>
      <c r="CA71" s="142"/>
      <c r="CB71" s="142"/>
      <c r="CC71" s="142"/>
      <c r="CD71" s="142"/>
      <c r="CE71" s="142"/>
      <c r="CF71" s="142"/>
      <c r="CG71" s="142"/>
      <c r="CH71" s="142"/>
      <c r="CI71" s="142"/>
      <c r="CJ71" s="142"/>
      <c r="CK71" s="142"/>
      <c r="CL71" s="142"/>
      <c r="CM71" s="142"/>
      <c r="CN71" s="142"/>
      <c r="CO71" s="142"/>
      <c r="CP71" s="142"/>
      <c r="CQ71" s="142"/>
      <c r="CR71" s="143"/>
    </row>
    <row r="72" spans="1:96" s="136" customFormat="1" ht="10.9" customHeight="1" x14ac:dyDescent="0.2">
      <c r="A72" s="135"/>
      <c r="BO72" s="137"/>
      <c r="CR72" s="137"/>
    </row>
    <row r="73" spans="1:96" s="136" customFormat="1" ht="10.9" customHeight="1" x14ac:dyDescent="0.2">
      <c r="A73" s="135"/>
      <c r="BO73" s="137"/>
      <c r="CR73" s="137"/>
    </row>
    <row r="74" spans="1:96" s="136" customFormat="1" ht="10.9" customHeight="1" x14ac:dyDescent="0.2">
      <c r="A74" s="135"/>
      <c r="BO74" s="137"/>
      <c r="CR74" s="137"/>
    </row>
    <row r="75" spans="1:96" s="136" customFormat="1" ht="10.9" customHeight="1" x14ac:dyDescent="0.2">
      <c r="A75" s="135"/>
      <c r="BO75" s="137"/>
      <c r="CR75" s="137"/>
    </row>
    <row r="76" spans="1:96" s="136" customFormat="1" ht="10.9" customHeight="1" x14ac:dyDescent="0.2">
      <c r="A76" s="135"/>
      <c r="BO76" s="137"/>
      <c r="CR76" s="137"/>
    </row>
    <row r="77" spans="1:96" s="136" customFormat="1" ht="10.9" customHeight="1" x14ac:dyDescent="0.2">
      <c r="A77" s="135"/>
      <c r="BO77" s="137"/>
      <c r="CR77" s="137"/>
    </row>
    <row r="78" spans="1:96" s="136" customFormat="1" ht="10.9" customHeight="1" x14ac:dyDescent="0.2">
      <c r="A78" s="135"/>
      <c r="BO78" s="137"/>
      <c r="CR78" s="137"/>
    </row>
    <row r="79" spans="1:96" s="136" customFormat="1" ht="10.9" customHeight="1" x14ac:dyDescent="0.2">
      <c r="A79" s="135"/>
      <c r="BO79" s="137"/>
      <c r="CR79" s="137"/>
    </row>
    <row r="80" spans="1:96" s="136" customFormat="1" ht="6.75" customHeight="1" x14ac:dyDescent="0.2">
      <c r="A80" s="135"/>
      <c r="BO80" s="137"/>
      <c r="CR80" s="137"/>
    </row>
  </sheetData>
  <phoneticPr fontId="5"/>
  <pageMargins left="0.78740157480314965" right="0.78740157480314965" top="0.98425196850393704" bottom="0.82677165354330717" header="0.51181102362204722" footer="0.19685039370078741"/>
  <pageSetup paperSize="9" scale="58" pageOrder="overThenDown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view="pageBreakPreview" zoomScale="85" zoomScaleNormal="100" zoomScaleSheetLayoutView="85" workbookViewId="0">
      <selection activeCell="L33" sqref="L33"/>
    </sheetView>
  </sheetViews>
  <sheetFormatPr defaultColWidth="9" defaultRowHeight="17.5" x14ac:dyDescent="0.2"/>
  <cols>
    <col min="1" max="1" width="10.36328125" style="2" customWidth="1"/>
    <col min="2" max="4" width="13.7265625" style="2" customWidth="1"/>
    <col min="5" max="16384" width="9" style="2"/>
  </cols>
  <sheetData>
    <row r="1" spans="1:13" ht="32" thickBot="1" x14ac:dyDescent="0.25">
      <c r="A1" s="133" t="s">
        <v>70</v>
      </c>
      <c r="E1" s="158"/>
      <c r="F1" s="158"/>
      <c r="G1" s="158"/>
      <c r="H1" s="603">
        <f>IF(H2&gt;H3,H3,H2)</f>
        <v>21</v>
      </c>
      <c r="I1" s="150" t="s">
        <v>371</v>
      </c>
      <c r="J1" s="151"/>
      <c r="K1" s="152"/>
    </row>
    <row r="2" spans="1:13" ht="23" thickBot="1" x14ac:dyDescent="0.8">
      <c r="A2" s="153" t="s">
        <v>373</v>
      </c>
      <c r="B2" s="154" t="s">
        <v>570</v>
      </c>
      <c r="C2" s="155" t="s">
        <v>375</v>
      </c>
      <c r="D2" s="156">
        <f ca="1">OFFSET(D6,H1,0)</f>
        <v>0.72407301672765856</v>
      </c>
      <c r="E2" s="600" t="str">
        <f ca="1">IF(H2&gt;H3,"← "&amp;OFFSET(A6,H3,0)&amp;"値を適用","")</f>
        <v/>
      </c>
      <c r="F2" s="606"/>
      <c r="G2" s="606"/>
      <c r="H2" s="604">
        <f>MATCH(B2,M7:M27,0)</f>
        <v>21</v>
      </c>
      <c r="I2" s="157" t="s">
        <v>376</v>
      </c>
      <c r="J2" s="158"/>
      <c r="K2" s="159"/>
    </row>
    <row r="3" spans="1:13" ht="31.5" x14ac:dyDescent="0.2">
      <c r="A3" s="133"/>
      <c r="E3" s="158"/>
      <c r="F3" s="158"/>
      <c r="G3" s="158"/>
      <c r="H3" s="605">
        <f>COUNT(C:C)</f>
        <v>21</v>
      </c>
      <c r="I3" s="160" t="s">
        <v>377</v>
      </c>
      <c r="J3" s="161"/>
      <c r="K3" s="162"/>
    </row>
    <row r="4" spans="1:13" ht="26" thickBot="1" x14ac:dyDescent="0.25">
      <c r="A4" s="1"/>
      <c r="D4" s="10" t="s">
        <v>71</v>
      </c>
    </row>
    <row r="5" spans="1:13" ht="18.5" thickTop="1" thickBot="1" x14ac:dyDescent="0.25">
      <c r="A5" s="3"/>
      <c r="B5" s="4" t="s">
        <v>65</v>
      </c>
      <c r="C5" s="4" t="s">
        <v>66</v>
      </c>
      <c r="D5" s="4" t="s">
        <v>64</v>
      </c>
    </row>
    <row r="6" spans="1:13" ht="18.5" thickTop="1" thickBot="1" x14ac:dyDescent="0.25">
      <c r="A6" s="3"/>
      <c r="B6" s="4" t="s">
        <v>450</v>
      </c>
      <c r="C6" s="4" t="s">
        <v>451</v>
      </c>
      <c r="D6" s="4" t="s">
        <v>378</v>
      </c>
      <c r="M6" s="2" t="s">
        <v>372</v>
      </c>
    </row>
    <row r="7" spans="1:13" ht="18.5" hidden="1" thickTop="1" thickBot="1" x14ac:dyDescent="0.25">
      <c r="A7" s="5" t="s">
        <v>439</v>
      </c>
      <c r="B7" s="6">
        <v>329216</v>
      </c>
      <c r="C7" s="6">
        <v>460967</v>
      </c>
      <c r="D7" s="7">
        <f>B7/C7</f>
        <v>0.71418561415459236</v>
      </c>
      <c r="M7" s="2" t="s">
        <v>439</v>
      </c>
    </row>
    <row r="8" spans="1:13" ht="18.5" hidden="1" thickTop="1" thickBot="1" x14ac:dyDescent="0.25">
      <c r="A8" s="3" t="s">
        <v>440</v>
      </c>
      <c r="B8" s="8">
        <v>319159</v>
      </c>
      <c r="C8" s="8">
        <v>448136</v>
      </c>
      <c r="D8" s="9">
        <f t="shared" ref="D8:D27" si="0">B8/C8</f>
        <v>0.71219228091472231</v>
      </c>
      <c r="M8" s="2" t="s">
        <v>440</v>
      </c>
    </row>
    <row r="9" spans="1:13" ht="18.5" hidden="1" thickTop="1" thickBot="1" x14ac:dyDescent="0.25">
      <c r="A9" s="5" t="s">
        <v>441</v>
      </c>
      <c r="B9" s="6">
        <v>317178</v>
      </c>
      <c r="C9" s="6">
        <v>447722</v>
      </c>
      <c r="D9" s="7">
        <f t="shared" si="0"/>
        <v>0.70842621090766145</v>
      </c>
      <c r="M9" s="2" t="s">
        <v>441</v>
      </c>
    </row>
    <row r="10" spans="1:13" ht="18.5" hidden="1" thickTop="1" thickBot="1" x14ac:dyDescent="0.25">
      <c r="A10" s="3" t="s">
        <v>442</v>
      </c>
      <c r="B10" s="8">
        <v>307928</v>
      </c>
      <c r="C10" s="8">
        <v>434063</v>
      </c>
      <c r="D10" s="9">
        <f t="shared" si="0"/>
        <v>0.70940854207799331</v>
      </c>
      <c r="M10" s="2" t="s">
        <v>442</v>
      </c>
    </row>
    <row r="11" spans="1:13" ht="18.5" hidden="1" thickTop="1" thickBot="1" x14ac:dyDescent="0.25">
      <c r="A11" s="5" t="s">
        <v>443</v>
      </c>
      <c r="B11" s="6">
        <v>298655</v>
      </c>
      <c r="C11" s="6">
        <v>393015</v>
      </c>
      <c r="D11" s="7">
        <f t="shared" si="0"/>
        <v>0.75990738266987268</v>
      </c>
      <c r="M11" s="2" t="s">
        <v>443</v>
      </c>
    </row>
    <row r="12" spans="1:13" ht="18.5" hidden="1" thickTop="1" thickBot="1" x14ac:dyDescent="0.25">
      <c r="A12" s="3" t="s">
        <v>444</v>
      </c>
      <c r="B12" s="8">
        <v>302306</v>
      </c>
      <c r="C12" s="8">
        <v>406096</v>
      </c>
      <c r="D12" s="9">
        <f t="shared" si="0"/>
        <v>0.74442003861155981</v>
      </c>
      <c r="M12" s="2" t="s">
        <v>444</v>
      </c>
    </row>
    <row r="13" spans="1:13" ht="18.5" hidden="1" thickTop="1" thickBot="1" x14ac:dyDescent="0.25">
      <c r="A13" s="5" t="s">
        <v>445</v>
      </c>
      <c r="B13" s="6">
        <v>287905</v>
      </c>
      <c r="C13" s="6">
        <v>371479</v>
      </c>
      <c r="D13" s="7">
        <f t="shared" si="0"/>
        <v>0.77502362179288731</v>
      </c>
      <c r="M13" s="2" t="s">
        <v>445</v>
      </c>
    </row>
    <row r="14" spans="1:13" ht="18.5" thickTop="1" thickBot="1" x14ac:dyDescent="0.25">
      <c r="A14" s="3" t="s">
        <v>446</v>
      </c>
      <c r="B14" s="8">
        <v>284704</v>
      </c>
      <c r="C14" s="8">
        <v>378860</v>
      </c>
      <c r="D14" s="9">
        <f t="shared" si="0"/>
        <v>0.75147547906878531</v>
      </c>
      <c r="M14" s="2" t="s">
        <v>446</v>
      </c>
    </row>
    <row r="15" spans="1:13" ht="18.5" thickTop="1" thickBot="1" x14ac:dyDescent="0.25">
      <c r="A15" s="5" t="s">
        <v>447</v>
      </c>
      <c r="B15" s="6">
        <v>277349</v>
      </c>
      <c r="C15" s="6">
        <v>362790</v>
      </c>
      <c r="D15" s="7">
        <f t="shared" si="0"/>
        <v>0.76448909837647128</v>
      </c>
      <c r="M15" s="2" t="s">
        <v>447</v>
      </c>
    </row>
    <row r="16" spans="1:13" ht="18.5" thickTop="1" thickBot="1" x14ac:dyDescent="0.25">
      <c r="A16" s="3" t="s">
        <v>67</v>
      </c>
      <c r="B16" s="8">
        <v>288915</v>
      </c>
      <c r="C16" s="8">
        <v>398654</v>
      </c>
      <c r="D16" s="9">
        <f t="shared" si="0"/>
        <v>0.72472620367536766</v>
      </c>
      <c r="M16" s="2" t="s">
        <v>67</v>
      </c>
    </row>
    <row r="17" spans="1:13" ht="18.5" thickTop="1" thickBot="1" x14ac:dyDescent="0.25">
      <c r="A17" s="5" t="s">
        <v>68</v>
      </c>
      <c r="B17" s="6">
        <v>290969</v>
      </c>
      <c r="C17" s="6">
        <v>389713</v>
      </c>
      <c r="D17" s="7">
        <f t="shared" si="0"/>
        <v>0.7466237975125285</v>
      </c>
      <c r="M17" s="2" t="s">
        <v>68</v>
      </c>
    </row>
    <row r="18" spans="1:13" ht="18.5" thickTop="1" thickBot="1" x14ac:dyDescent="0.25">
      <c r="A18" s="3" t="s">
        <v>69</v>
      </c>
      <c r="B18" s="8">
        <v>301475</v>
      </c>
      <c r="C18" s="8">
        <v>393643</v>
      </c>
      <c r="D18" s="9">
        <f t="shared" si="0"/>
        <v>0.76585891277121654</v>
      </c>
      <c r="M18" s="2" t="s">
        <v>69</v>
      </c>
    </row>
    <row r="19" spans="1:13" ht="18.5" thickTop="1" thickBot="1" x14ac:dyDescent="0.25">
      <c r="A19" s="5" t="s">
        <v>369</v>
      </c>
      <c r="B19" s="6">
        <v>274329</v>
      </c>
      <c r="C19" s="6">
        <v>398141</v>
      </c>
      <c r="D19" s="7">
        <f t="shared" si="0"/>
        <v>0.68902474249072565</v>
      </c>
      <c r="M19" s="2" t="s">
        <v>369</v>
      </c>
    </row>
    <row r="20" spans="1:13" ht="18.5" thickTop="1" thickBot="1" x14ac:dyDescent="0.25">
      <c r="A20" s="3" t="s">
        <v>370</v>
      </c>
      <c r="B20" s="8">
        <v>319103</v>
      </c>
      <c r="C20" s="8">
        <v>421273</v>
      </c>
      <c r="D20" s="9">
        <f t="shared" si="0"/>
        <v>0.75747318247312312</v>
      </c>
      <c r="M20" s="2" t="s">
        <v>370</v>
      </c>
    </row>
    <row r="21" spans="1:13" ht="18.5" thickTop="1" thickBot="1" x14ac:dyDescent="0.25">
      <c r="A21" s="166" t="s">
        <v>374</v>
      </c>
      <c r="B21" s="167">
        <v>298650</v>
      </c>
      <c r="C21" s="167">
        <v>403812</v>
      </c>
      <c r="D21" s="168">
        <f t="shared" si="0"/>
        <v>0.73957683278357256</v>
      </c>
      <c r="M21" s="2" t="s">
        <v>374</v>
      </c>
    </row>
    <row r="22" spans="1:13" ht="18.5" thickTop="1" thickBot="1" x14ac:dyDescent="0.25">
      <c r="A22" s="3" t="s">
        <v>379</v>
      </c>
      <c r="B22" s="8">
        <v>297648</v>
      </c>
      <c r="C22" s="8">
        <v>405459</v>
      </c>
      <c r="D22" s="9">
        <f t="shared" si="0"/>
        <v>0.73410135180129188</v>
      </c>
      <c r="M22" s="2" t="s">
        <v>379</v>
      </c>
    </row>
    <row r="23" spans="1:13" ht="18.5" thickTop="1" thickBot="1" x14ac:dyDescent="0.25">
      <c r="A23" s="166" t="s">
        <v>380</v>
      </c>
      <c r="B23" s="167">
        <v>291773</v>
      </c>
      <c r="C23" s="167">
        <v>425560</v>
      </c>
      <c r="D23" s="168">
        <f t="shared" si="0"/>
        <v>0.68562129899426638</v>
      </c>
      <c r="M23" s="2" t="s">
        <v>380</v>
      </c>
    </row>
    <row r="24" spans="1:13" ht="18.5" thickTop="1" thickBot="1" x14ac:dyDescent="0.25">
      <c r="A24" s="3" t="s">
        <v>381</v>
      </c>
      <c r="B24" s="8">
        <v>282386</v>
      </c>
      <c r="C24" s="8">
        <v>387683</v>
      </c>
      <c r="D24" s="9">
        <f t="shared" si="0"/>
        <v>0.7283940745402816</v>
      </c>
      <c r="M24" s="2" t="s">
        <v>448</v>
      </c>
    </row>
    <row r="25" spans="1:13" ht="18.5" thickTop="1" thickBot="1" x14ac:dyDescent="0.25">
      <c r="A25" s="166" t="s">
        <v>438</v>
      </c>
      <c r="B25" s="167">
        <v>301276</v>
      </c>
      <c r="C25" s="167">
        <v>401120</v>
      </c>
      <c r="D25" s="168">
        <f t="shared" si="0"/>
        <v>0.75108695652173918</v>
      </c>
      <c r="M25" s="2" t="s">
        <v>449</v>
      </c>
    </row>
    <row r="26" spans="1:13" ht="18.5" thickTop="1" thickBot="1" x14ac:dyDescent="0.25">
      <c r="A26" s="166" t="s">
        <v>630</v>
      </c>
      <c r="B26" s="167">
        <v>295437</v>
      </c>
      <c r="C26" s="167">
        <v>408316</v>
      </c>
      <c r="D26" s="168">
        <f t="shared" si="0"/>
        <v>0.72354989762830746</v>
      </c>
      <c r="M26" s="2" t="s">
        <v>630</v>
      </c>
    </row>
    <row r="27" spans="1:13" ht="18.5" thickTop="1" thickBot="1" x14ac:dyDescent="0.25">
      <c r="A27" s="163" t="s">
        <v>569</v>
      </c>
      <c r="B27" s="164">
        <f>SUM(B22:B26)</f>
        <v>1468520</v>
      </c>
      <c r="C27" s="164">
        <f>SUM(C22:C26)</f>
        <v>2028138</v>
      </c>
      <c r="D27" s="168">
        <f t="shared" si="0"/>
        <v>0.72407301672765856</v>
      </c>
      <c r="M27" s="2" t="s">
        <v>570</v>
      </c>
    </row>
    <row r="28" spans="1:13" ht="18" thickTop="1" x14ac:dyDescent="0.2">
      <c r="A28" s="163"/>
      <c r="B28" s="164"/>
      <c r="C28" s="164"/>
      <c r="D28" s="165"/>
    </row>
    <row r="29" spans="1:13" x14ac:dyDescent="0.2">
      <c r="A29" s="2" t="s">
        <v>72</v>
      </c>
    </row>
    <row r="30" spans="1:13" x14ac:dyDescent="0.2">
      <c r="A30" s="2" t="s">
        <v>73</v>
      </c>
    </row>
  </sheetData>
  <mergeCells count="1">
    <mergeCell ref="E2:G2"/>
  </mergeCells>
  <phoneticPr fontId="5"/>
  <dataValidations count="1">
    <dataValidation type="list" allowBlank="1" showInputMessage="1" showErrorMessage="1" sqref="B2">
      <formula1>$M$7:$M$27</formula1>
    </dataValidation>
  </dataValidations>
  <pageMargins left="0.7" right="0.7" top="0.75" bottom="0.75" header="0.3" footer="0.3"/>
  <pageSetup paperSize="9" orientation="portrait" r:id="rId1"/>
  <colBreaks count="1" manualBreakCount="1">
    <brk id="7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D33" sqref="D33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126</v>
      </c>
      <c r="B1" s="56"/>
      <c r="D1" s="12" t="str">
        <f>'10波及計算'!A1</f>
        <v>《 十勝圏 》</v>
      </c>
    </row>
    <row r="3" spans="1:4" ht="16.5" customHeight="1" x14ac:dyDescent="0.2">
      <c r="A3" s="601" t="s">
        <v>0</v>
      </c>
      <c r="B3" s="307" t="s">
        <v>127</v>
      </c>
      <c r="C3" s="307" t="s">
        <v>127</v>
      </c>
      <c r="D3" s="601" t="s">
        <v>111</v>
      </c>
    </row>
    <row r="4" spans="1:4" ht="16.5" customHeight="1" x14ac:dyDescent="0.2">
      <c r="A4" s="602"/>
      <c r="B4" s="318" t="s">
        <v>452</v>
      </c>
      <c r="C4" s="318" t="s">
        <v>572</v>
      </c>
      <c r="D4" s="602"/>
    </row>
    <row r="5" spans="1:4" ht="16.5" customHeight="1" x14ac:dyDescent="0.2">
      <c r="A5" s="305" t="s">
        <v>1</v>
      </c>
      <c r="B5" s="58">
        <v>1698</v>
      </c>
      <c r="C5" s="59">
        <f>'11取引基本表'!CS6</f>
        <v>86467</v>
      </c>
      <c r="D5" s="60">
        <f t="shared" ref="D5:D68" si="0">IF(ISERROR(B5/C5),"0",(B5/C5))</f>
        <v>1.9637549585390959E-2</v>
      </c>
    </row>
    <row r="6" spans="1:4" ht="16.5" customHeight="1" x14ac:dyDescent="0.2">
      <c r="A6" s="305" t="s">
        <v>2</v>
      </c>
      <c r="B6" s="58">
        <v>1412</v>
      </c>
      <c r="C6" s="61">
        <f>'11取引基本表'!CS7</f>
        <v>31006</v>
      </c>
      <c r="D6" s="60">
        <f t="shared" si="0"/>
        <v>4.5539572985873703E-2</v>
      </c>
    </row>
    <row r="7" spans="1:4" ht="16.5" customHeight="1" x14ac:dyDescent="0.2">
      <c r="A7" s="305" t="s">
        <v>3</v>
      </c>
      <c r="B7" s="58">
        <v>9952</v>
      </c>
      <c r="C7" s="61">
        <f>'11取引基本表'!CS8</f>
        <v>137190</v>
      </c>
      <c r="D7" s="60">
        <f t="shared" si="0"/>
        <v>7.2541730446825575E-2</v>
      </c>
    </row>
    <row r="8" spans="1:4" ht="16.5" customHeight="1" x14ac:dyDescent="0.2">
      <c r="A8" s="305" t="s">
        <v>4</v>
      </c>
      <c r="B8" s="58">
        <v>2984</v>
      </c>
      <c r="C8" s="61">
        <f>'11取引基本表'!CS9</f>
        <v>15937</v>
      </c>
      <c r="D8" s="60">
        <f t="shared" si="0"/>
        <v>0.18723724665871871</v>
      </c>
    </row>
    <row r="9" spans="1:4" ht="16.5" customHeight="1" x14ac:dyDescent="0.2">
      <c r="A9" s="305" t="s">
        <v>5</v>
      </c>
      <c r="B9" s="58">
        <v>1628</v>
      </c>
      <c r="C9" s="61">
        <f>'11取引基本表'!CS10</f>
        <v>14654</v>
      </c>
      <c r="D9" s="60">
        <f t="shared" si="0"/>
        <v>0.11109594649924935</v>
      </c>
    </row>
    <row r="10" spans="1:4" ht="16.5" customHeight="1" x14ac:dyDescent="0.2">
      <c r="A10" s="305" t="s">
        <v>6</v>
      </c>
      <c r="B10" s="58">
        <v>771</v>
      </c>
      <c r="C10" s="61">
        <f>'11取引基本表'!CS11</f>
        <v>5454</v>
      </c>
      <c r="D10" s="60">
        <f t="shared" si="0"/>
        <v>0.14136413641364137</v>
      </c>
    </row>
    <row r="11" spans="1:4" ht="16.5" customHeight="1" x14ac:dyDescent="0.2">
      <c r="A11" s="305" t="s">
        <v>385</v>
      </c>
      <c r="B11" s="58">
        <v>235</v>
      </c>
      <c r="C11" s="61">
        <f>'11取引基本表'!CS12</f>
        <v>4237</v>
      </c>
      <c r="D11" s="60">
        <f t="shared" si="0"/>
        <v>5.5463771536464479E-2</v>
      </c>
    </row>
    <row r="12" spans="1:4" ht="16.5" customHeight="1" x14ac:dyDescent="0.2">
      <c r="A12" s="305" t="s">
        <v>573</v>
      </c>
      <c r="B12" s="58">
        <v>0</v>
      </c>
      <c r="C12" s="61">
        <f>'11取引基本表'!CS13</f>
        <v>0</v>
      </c>
      <c r="D12" s="346" t="str">
        <f t="shared" si="0"/>
        <v>0</v>
      </c>
    </row>
    <row r="13" spans="1:4" ht="16.5" customHeight="1" x14ac:dyDescent="0.2">
      <c r="A13" s="305" t="s">
        <v>574</v>
      </c>
      <c r="B13" s="58">
        <v>2178</v>
      </c>
      <c r="C13" s="61">
        <f>'11取引基本表'!CS14</f>
        <v>72114</v>
      </c>
      <c r="D13" s="60">
        <f t="shared" si="0"/>
        <v>3.0202179881853732E-2</v>
      </c>
    </row>
    <row r="14" spans="1:4" ht="16.5" customHeight="1" x14ac:dyDescent="0.2">
      <c r="A14" s="305" t="s">
        <v>8</v>
      </c>
      <c r="B14" s="58">
        <v>303</v>
      </c>
      <c r="C14" s="61">
        <f>'11取引基本表'!CS15</f>
        <v>6954</v>
      </c>
      <c r="D14" s="60">
        <f t="shared" si="0"/>
        <v>4.3572044866264023E-2</v>
      </c>
    </row>
    <row r="15" spans="1:4" ht="16.5" customHeight="1" x14ac:dyDescent="0.2">
      <c r="A15" s="305" t="s">
        <v>9</v>
      </c>
      <c r="B15" s="58">
        <v>93</v>
      </c>
      <c r="C15" s="61">
        <f>'11取引基本表'!CS16</f>
        <v>19441</v>
      </c>
      <c r="D15" s="60">
        <f t="shared" si="0"/>
        <v>4.7837045419474311E-3</v>
      </c>
    </row>
    <row r="16" spans="1:4" ht="16.5" customHeight="1" x14ac:dyDescent="0.2">
      <c r="A16" s="305" t="s">
        <v>10</v>
      </c>
      <c r="B16" s="58">
        <v>5485</v>
      </c>
      <c r="C16" s="62">
        <f>'11取引基本表'!CS17</f>
        <v>89955</v>
      </c>
      <c r="D16" s="60">
        <f t="shared" si="0"/>
        <v>6.0974931910399648E-2</v>
      </c>
    </row>
    <row r="17" spans="1:4" ht="16.5" customHeight="1" x14ac:dyDescent="0.2">
      <c r="A17" s="305" t="s">
        <v>11</v>
      </c>
      <c r="B17" s="58">
        <v>86</v>
      </c>
      <c r="C17" s="221">
        <f>'11取引基本表'!CS18</f>
        <v>9255</v>
      </c>
      <c r="D17" s="60">
        <f t="shared" si="0"/>
        <v>9.292274446245273E-3</v>
      </c>
    </row>
    <row r="18" spans="1:4" ht="16.5" customHeight="1" x14ac:dyDescent="0.2">
      <c r="A18" s="305" t="s">
        <v>575</v>
      </c>
      <c r="B18" s="58">
        <v>167</v>
      </c>
      <c r="C18" s="221">
        <f>'11取引基本表'!CS19</f>
        <v>6719</v>
      </c>
      <c r="D18" s="60">
        <f t="shared" si="0"/>
        <v>2.4854889120404823E-2</v>
      </c>
    </row>
    <row r="19" spans="1:4" ht="16.5" customHeight="1" x14ac:dyDescent="0.2">
      <c r="A19" s="305" t="s">
        <v>12</v>
      </c>
      <c r="B19" s="58">
        <v>5</v>
      </c>
      <c r="C19" s="221">
        <f>'11取引基本表'!CS20</f>
        <v>91</v>
      </c>
      <c r="D19" s="60">
        <f t="shared" si="0"/>
        <v>5.4945054945054944E-2</v>
      </c>
    </row>
    <row r="20" spans="1:4" ht="16.5" customHeight="1" x14ac:dyDescent="0.2">
      <c r="A20" s="305" t="s">
        <v>13</v>
      </c>
      <c r="B20" s="58">
        <v>123</v>
      </c>
      <c r="C20" s="221">
        <f>'11取引基本表'!CS21</f>
        <v>977</v>
      </c>
      <c r="D20" s="60">
        <f t="shared" si="0"/>
        <v>0.12589559877175024</v>
      </c>
    </row>
    <row r="21" spans="1:4" ht="16.5" customHeight="1" x14ac:dyDescent="0.2">
      <c r="A21" s="305" t="s">
        <v>576</v>
      </c>
      <c r="B21" s="58">
        <v>699</v>
      </c>
      <c r="C21" s="221">
        <f>'11取引基本表'!CS22</f>
        <v>13296</v>
      </c>
      <c r="D21" s="60">
        <f t="shared" si="0"/>
        <v>5.257220216606498E-2</v>
      </c>
    </row>
    <row r="22" spans="1:4" ht="16.5" customHeight="1" x14ac:dyDescent="0.2">
      <c r="A22" s="305" t="s">
        <v>14</v>
      </c>
      <c r="B22" s="58">
        <v>187</v>
      </c>
      <c r="C22" s="221">
        <f>'11取引基本表'!CS23</f>
        <v>1072</v>
      </c>
      <c r="D22" s="60">
        <f t="shared" si="0"/>
        <v>0.17444029850746268</v>
      </c>
    </row>
    <row r="23" spans="1:4" ht="16.5" customHeight="1" x14ac:dyDescent="0.2">
      <c r="A23" s="305" t="s">
        <v>577</v>
      </c>
      <c r="B23" s="58">
        <v>57</v>
      </c>
      <c r="C23" s="221">
        <f>'11取引基本表'!CS24</f>
        <v>6978</v>
      </c>
      <c r="D23" s="60">
        <f t="shared" si="0"/>
        <v>8.1685296646603605E-3</v>
      </c>
    </row>
    <row r="24" spans="1:4" ht="16.5" customHeight="1" x14ac:dyDescent="0.2">
      <c r="A24" s="305" t="s">
        <v>15</v>
      </c>
      <c r="B24" s="58">
        <v>50</v>
      </c>
      <c r="C24" s="221">
        <f>'11取引基本表'!CS25</f>
        <v>994</v>
      </c>
      <c r="D24" s="60">
        <f t="shared" si="0"/>
        <v>5.030181086519115E-2</v>
      </c>
    </row>
    <row r="25" spans="1:4" ht="16.5" customHeight="1" x14ac:dyDescent="0.2">
      <c r="A25" s="305" t="s">
        <v>16</v>
      </c>
      <c r="B25" s="58">
        <v>426</v>
      </c>
      <c r="C25" s="221">
        <f>'11取引基本表'!CS26</f>
        <v>4197</v>
      </c>
      <c r="D25" s="60">
        <f t="shared" si="0"/>
        <v>0.10150107219442459</v>
      </c>
    </row>
    <row r="26" spans="1:4" ht="16.5" customHeight="1" x14ac:dyDescent="0.2">
      <c r="A26" s="305" t="s">
        <v>17</v>
      </c>
      <c r="B26" s="58">
        <v>29</v>
      </c>
      <c r="C26" s="221">
        <f>'11取引基本表'!CS27</f>
        <v>2787</v>
      </c>
      <c r="D26" s="60">
        <f t="shared" si="0"/>
        <v>1.0405453893074991E-2</v>
      </c>
    </row>
    <row r="27" spans="1:4" ht="16.5" customHeight="1" x14ac:dyDescent="0.2">
      <c r="A27" s="305" t="s">
        <v>578</v>
      </c>
      <c r="B27" s="58">
        <v>44</v>
      </c>
      <c r="C27" s="221">
        <f>'11取引基本表'!CS28</f>
        <v>6785</v>
      </c>
      <c r="D27" s="60">
        <f t="shared" si="0"/>
        <v>6.4848931466470151E-3</v>
      </c>
    </row>
    <row r="28" spans="1:4" ht="16.5" customHeight="1" x14ac:dyDescent="0.2">
      <c r="A28" s="305" t="s">
        <v>579</v>
      </c>
      <c r="B28" s="58">
        <v>143</v>
      </c>
      <c r="C28" s="221">
        <f>'11取引基本表'!CS29</f>
        <v>6244</v>
      </c>
      <c r="D28" s="60">
        <f t="shared" si="0"/>
        <v>2.2901985906470211E-2</v>
      </c>
    </row>
    <row r="29" spans="1:4" ht="16.5" customHeight="1" x14ac:dyDescent="0.2">
      <c r="A29" s="305" t="s">
        <v>580</v>
      </c>
      <c r="B29" s="58">
        <v>2</v>
      </c>
      <c r="C29" s="221">
        <f>'11取引基本表'!CS30</f>
        <v>1470</v>
      </c>
      <c r="D29" s="60">
        <f t="shared" si="0"/>
        <v>1.3605442176870747E-3</v>
      </c>
    </row>
    <row r="30" spans="1:4" ht="16.5" customHeight="1" x14ac:dyDescent="0.2">
      <c r="A30" s="305" t="s">
        <v>18</v>
      </c>
      <c r="B30" s="58">
        <v>0</v>
      </c>
      <c r="C30" s="221">
        <f>'11取引基本表'!CS31</f>
        <v>0</v>
      </c>
      <c r="D30" s="346" t="str">
        <f t="shared" si="0"/>
        <v>0</v>
      </c>
    </row>
    <row r="31" spans="1:4" ht="16.5" customHeight="1" x14ac:dyDescent="0.2">
      <c r="A31" s="305" t="s">
        <v>581</v>
      </c>
      <c r="B31" s="58">
        <v>20</v>
      </c>
      <c r="C31" s="221">
        <f>'11取引基本表'!CS32</f>
        <v>122</v>
      </c>
      <c r="D31" s="60">
        <f t="shared" si="0"/>
        <v>0.16393442622950818</v>
      </c>
    </row>
    <row r="32" spans="1:4" ht="16.5" customHeight="1" x14ac:dyDescent="0.2">
      <c r="A32" s="305" t="s">
        <v>582</v>
      </c>
      <c r="B32" s="58">
        <v>444</v>
      </c>
      <c r="C32" s="221">
        <f>'11取引基本表'!CS33</f>
        <v>9934</v>
      </c>
      <c r="D32" s="60">
        <f t="shared" si="0"/>
        <v>4.4694986913629955E-2</v>
      </c>
    </row>
    <row r="33" spans="1:4" ht="16.5" customHeight="1" x14ac:dyDescent="0.2">
      <c r="A33" s="305" t="s">
        <v>19</v>
      </c>
      <c r="B33" s="58">
        <v>0</v>
      </c>
      <c r="C33" s="221">
        <f>'11取引基本表'!CS34</f>
        <v>0</v>
      </c>
      <c r="D33" s="346" t="str">
        <f t="shared" si="0"/>
        <v>0</v>
      </c>
    </row>
    <row r="34" spans="1:4" ht="16.5" customHeight="1" x14ac:dyDescent="0.2">
      <c r="A34" s="305" t="s">
        <v>583</v>
      </c>
      <c r="B34" s="58">
        <v>59</v>
      </c>
      <c r="C34" s="221">
        <f>'11取引基本表'!CS35</f>
        <v>772</v>
      </c>
      <c r="D34" s="60">
        <f t="shared" si="0"/>
        <v>7.6424870466321237E-2</v>
      </c>
    </row>
    <row r="35" spans="1:4" ht="16.5" customHeight="1" x14ac:dyDescent="0.2">
      <c r="A35" s="305" t="s">
        <v>584</v>
      </c>
      <c r="B35" s="58">
        <v>5</v>
      </c>
      <c r="C35" s="221">
        <f>'11取引基本表'!CS36</f>
        <v>99</v>
      </c>
      <c r="D35" s="60">
        <f t="shared" si="0"/>
        <v>5.0505050505050504E-2</v>
      </c>
    </row>
    <row r="36" spans="1:4" ht="16.5" customHeight="1" x14ac:dyDescent="0.2">
      <c r="A36" s="305" t="s">
        <v>585</v>
      </c>
      <c r="B36" s="58">
        <v>500</v>
      </c>
      <c r="C36" s="221">
        <f>'11取引基本表'!CS37</f>
        <v>8893</v>
      </c>
      <c r="D36" s="60">
        <f t="shared" si="0"/>
        <v>5.6223996401664228E-2</v>
      </c>
    </row>
    <row r="37" spans="1:4" ht="16.5" customHeight="1" x14ac:dyDescent="0.2">
      <c r="A37" s="305" t="s">
        <v>586</v>
      </c>
      <c r="B37" s="58">
        <v>560</v>
      </c>
      <c r="C37" s="221">
        <f>'11取引基本表'!CS38</f>
        <v>7341</v>
      </c>
      <c r="D37" s="60">
        <f t="shared" si="0"/>
        <v>7.6283885029287568E-2</v>
      </c>
    </row>
    <row r="38" spans="1:4" ht="16.5" customHeight="1" x14ac:dyDescent="0.2">
      <c r="A38" s="305" t="s">
        <v>587</v>
      </c>
      <c r="B38" s="58">
        <v>1055</v>
      </c>
      <c r="C38" s="221">
        <f>'11取引基本表'!CS39</f>
        <v>32432</v>
      </c>
      <c r="D38" s="60">
        <f t="shared" si="0"/>
        <v>3.2529600394671926E-2</v>
      </c>
    </row>
    <row r="39" spans="1:4" ht="16.5" customHeight="1" x14ac:dyDescent="0.2">
      <c r="A39" s="305" t="s">
        <v>588</v>
      </c>
      <c r="B39" s="58">
        <v>138</v>
      </c>
      <c r="C39" s="221">
        <f>'11取引基本表'!CS40</f>
        <v>1108</v>
      </c>
      <c r="D39" s="60">
        <f t="shared" si="0"/>
        <v>0.12454873646209386</v>
      </c>
    </row>
    <row r="40" spans="1:4" ht="16.5" customHeight="1" x14ac:dyDescent="0.2">
      <c r="A40" s="305" t="s">
        <v>589</v>
      </c>
      <c r="B40" s="58">
        <v>232</v>
      </c>
      <c r="C40" s="221">
        <f>'11取引基本表'!CS41</f>
        <v>1634</v>
      </c>
      <c r="D40" s="60">
        <f t="shared" si="0"/>
        <v>0.14198286413708691</v>
      </c>
    </row>
    <row r="41" spans="1:4" ht="16.5" customHeight="1" x14ac:dyDescent="0.2">
      <c r="A41" s="305" t="s">
        <v>590</v>
      </c>
      <c r="B41" s="58">
        <v>247</v>
      </c>
      <c r="C41" s="221">
        <f>'11取引基本表'!CS42</f>
        <v>2575</v>
      </c>
      <c r="D41" s="60">
        <f t="shared" si="0"/>
        <v>9.592233009708738E-2</v>
      </c>
    </row>
    <row r="42" spans="1:4" ht="16.5" customHeight="1" x14ac:dyDescent="0.2">
      <c r="A42" s="305" t="s">
        <v>591</v>
      </c>
      <c r="B42" s="58">
        <v>5251</v>
      </c>
      <c r="C42" s="221">
        <f>'11取引基本表'!CS43</f>
        <v>55187</v>
      </c>
      <c r="D42" s="60">
        <f t="shared" si="0"/>
        <v>9.5149219924982334E-2</v>
      </c>
    </row>
    <row r="43" spans="1:4" ht="16.5" customHeight="1" x14ac:dyDescent="0.2">
      <c r="A43" s="305" t="s">
        <v>592</v>
      </c>
      <c r="B43" s="58">
        <v>1762</v>
      </c>
      <c r="C43" s="221">
        <f>'11取引基本表'!CS44</f>
        <v>13515</v>
      </c>
      <c r="D43" s="60">
        <f t="shared" si="0"/>
        <v>0.13037365889752128</v>
      </c>
    </row>
    <row r="44" spans="1:4" ht="16.5" customHeight="1" x14ac:dyDescent="0.2">
      <c r="A44" s="305" t="s">
        <v>593</v>
      </c>
      <c r="B44" s="58">
        <v>5133</v>
      </c>
      <c r="C44" s="221">
        <f>'11取引基本表'!CS45</f>
        <v>83749</v>
      </c>
      <c r="D44" s="60">
        <f t="shared" si="0"/>
        <v>6.1290284063093288E-2</v>
      </c>
    </row>
    <row r="45" spans="1:4" ht="16.5" customHeight="1" x14ac:dyDescent="0.2">
      <c r="A45" s="305" t="s">
        <v>594</v>
      </c>
      <c r="B45" s="58">
        <v>2030</v>
      </c>
      <c r="C45" s="221">
        <f>'11取引基本表'!CS46</f>
        <v>17446</v>
      </c>
      <c r="D45" s="60">
        <f t="shared" si="0"/>
        <v>0.11635905078528029</v>
      </c>
    </row>
    <row r="46" spans="1:4" ht="16.5" customHeight="1" x14ac:dyDescent="0.2">
      <c r="A46" s="305" t="s">
        <v>595</v>
      </c>
      <c r="B46" s="58">
        <v>159</v>
      </c>
      <c r="C46" s="221">
        <f>'11取引基本表'!CS47</f>
        <v>16175</v>
      </c>
      <c r="D46" s="60">
        <f t="shared" si="0"/>
        <v>9.8299845440494582E-3</v>
      </c>
    </row>
    <row r="47" spans="1:4" ht="16.5" customHeight="1" x14ac:dyDescent="0.2">
      <c r="A47" s="305" t="s">
        <v>24</v>
      </c>
      <c r="B47" s="58">
        <v>94</v>
      </c>
      <c r="C47" s="221">
        <f>'11取引基本表'!CS48</f>
        <v>4856</v>
      </c>
      <c r="D47" s="60">
        <f t="shared" si="0"/>
        <v>1.9357495881383854E-2</v>
      </c>
    </row>
    <row r="48" spans="1:4" ht="16.5" customHeight="1" x14ac:dyDescent="0.2">
      <c r="A48" s="305" t="s">
        <v>596</v>
      </c>
      <c r="B48" s="58">
        <v>1303</v>
      </c>
      <c r="C48" s="221">
        <f>'11取引基本表'!CS49</f>
        <v>27717</v>
      </c>
      <c r="D48" s="60">
        <f t="shared" si="0"/>
        <v>4.701085976115741E-2</v>
      </c>
    </row>
    <row r="49" spans="1:4" ht="16.5" customHeight="1" x14ac:dyDescent="0.2">
      <c r="A49" s="305" t="s">
        <v>597</v>
      </c>
      <c r="B49" s="58">
        <v>29668</v>
      </c>
      <c r="C49" s="221">
        <f>'11取引基本表'!CS50</f>
        <v>237610</v>
      </c>
      <c r="D49" s="60">
        <f t="shared" si="0"/>
        <v>0.12486006481208703</v>
      </c>
    </row>
    <row r="50" spans="1:4" ht="16.5" customHeight="1" x14ac:dyDescent="0.2">
      <c r="A50" s="305" t="s">
        <v>598</v>
      </c>
      <c r="B50" s="58">
        <v>3415</v>
      </c>
      <c r="C50" s="221">
        <f>'11取引基本表'!CS51</f>
        <v>53384</v>
      </c>
      <c r="D50" s="60">
        <f t="shared" si="0"/>
        <v>6.3970478045856441E-2</v>
      </c>
    </row>
    <row r="51" spans="1:4" ht="16.5" customHeight="1" x14ac:dyDescent="0.2">
      <c r="A51" s="305" t="s">
        <v>599</v>
      </c>
      <c r="B51" s="58">
        <v>1266</v>
      </c>
      <c r="C51" s="221">
        <f>'11取引基本表'!CS52</f>
        <v>102597</v>
      </c>
      <c r="D51" s="60">
        <f t="shared" si="0"/>
        <v>1.2339542091874031E-2</v>
      </c>
    </row>
    <row r="52" spans="1:4" ht="16.5" customHeight="1" x14ac:dyDescent="0.2">
      <c r="A52" s="305" t="s">
        <v>600</v>
      </c>
      <c r="B52" s="58">
        <v>9363</v>
      </c>
      <c r="C52" s="221">
        <f>'11取引基本表'!CS53</f>
        <v>124161</v>
      </c>
      <c r="D52" s="60">
        <f t="shared" si="0"/>
        <v>7.5410152946577422E-2</v>
      </c>
    </row>
    <row r="53" spans="1:4" ht="16.5" customHeight="1" x14ac:dyDescent="0.2">
      <c r="A53" s="305" t="s">
        <v>601</v>
      </c>
      <c r="B53" s="58">
        <v>899</v>
      </c>
      <c r="C53" s="221">
        <f>'11取引基本表'!CS54</f>
        <v>5087</v>
      </c>
      <c r="D53" s="60">
        <f t="shared" si="0"/>
        <v>0.17672498525653627</v>
      </c>
    </row>
    <row r="54" spans="1:4" ht="16.5" customHeight="1" x14ac:dyDescent="0.2">
      <c r="A54" s="305" t="s">
        <v>602</v>
      </c>
      <c r="B54" s="58">
        <v>755</v>
      </c>
      <c r="C54" s="221">
        <f>'11取引基本表'!CS55</f>
        <v>46100</v>
      </c>
      <c r="D54" s="60">
        <f t="shared" si="0"/>
        <v>1.6377440347071583E-2</v>
      </c>
    </row>
    <row r="55" spans="1:4" x14ac:dyDescent="0.2">
      <c r="A55" s="305" t="s">
        <v>603</v>
      </c>
      <c r="B55" s="58">
        <v>847</v>
      </c>
      <c r="C55" s="221">
        <f>'11取引基本表'!CS56</f>
        <v>8765</v>
      </c>
      <c r="D55" s="60">
        <f t="shared" si="0"/>
        <v>9.6634341129492304E-2</v>
      </c>
    </row>
    <row r="56" spans="1:4" x14ac:dyDescent="0.2">
      <c r="A56" s="305" t="s">
        <v>604</v>
      </c>
      <c r="B56" s="58">
        <v>8786</v>
      </c>
      <c r="C56" s="221">
        <f>'11取引基本表'!CS57</f>
        <v>168640</v>
      </c>
      <c r="D56" s="60">
        <f t="shared" si="0"/>
        <v>5.2099146110056928E-2</v>
      </c>
    </row>
    <row r="57" spans="1:4" x14ac:dyDescent="0.2">
      <c r="A57" s="305" t="s">
        <v>605</v>
      </c>
      <c r="B57" s="58">
        <v>4785</v>
      </c>
      <c r="C57" s="221">
        <f>'11取引基本表'!CS58</f>
        <v>73282</v>
      </c>
      <c r="D57" s="60">
        <f t="shared" si="0"/>
        <v>6.5295706994896424E-2</v>
      </c>
    </row>
    <row r="58" spans="1:4" x14ac:dyDescent="0.2">
      <c r="A58" s="305" t="s">
        <v>606</v>
      </c>
      <c r="B58" s="58">
        <v>14404</v>
      </c>
      <c r="C58" s="221">
        <f>'11取引基本表'!CS59</f>
        <v>151354</v>
      </c>
      <c r="D58" s="60">
        <f t="shared" si="0"/>
        <v>9.5167620280930801E-2</v>
      </c>
    </row>
    <row r="59" spans="1:4" x14ac:dyDescent="0.2">
      <c r="A59" s="305" t="s">
        <v>28</v>
      </c>
      <c r="B59" s="58">
        <v>5426</v>
      </c>
      <c r="C59" s="221">
        <f>'11取引基本表'!CS60</f>
        <v>24632</v>
      </c>
      <c r="D59" s="60">
        <f t="shared" si="0"/>
        <v>0.22028255927249107</v>
      </c>
    </row>
    <row r="60" spans="1:4" x14ac:dyDescent="0.2">
      <c r="A60" s="130" t="s">
        <v>607</v>
      </c>
      <c r="B60" s="58">
        <v>2981</v>
      </c>
      <c r="C60" s="221">
        <f>'11取引基本表'!CS61</f>
        <v>17779</v>
      </c>
      <c r="D60" s="60">
        <f t="shared" si="0"/>
        <v>0.16766972270656391</v>
      </c>
    </row>
    <row r="61" spans="1:4" x14ac:dyDescent="0.2">
      <c r="A61" s="130" t="s">
        <v>608</v>
      </c>
      <c r="B61" s="58">
        <v>13499</v>
      </c>
      <c r="C61" s="221">
        <f>'11取引基本表'!CS62</f>
        <v>144032</v>
      </c>
      <c r="D61" s="60">
        <f t="shared" si="0"/>
        <v>9.3722228393690293E-2</v>
      </c>
    </row>
    <row r="62" spans="1:4" x14ac:dyDescent="0.2">
      <c r="A62" s="130" t="s">
        <v>609</v>
      </c>
      <c r="B62" s="58">
        <v>2644</v>
      </c>
      <c r="C62" s="221">
        <f>'11取引基本表'!CS63</f>
        <v>16455</v>
      </c>
      <c r="D62" s="60">
        <f t="shared" si="0"/>
        <v>0.16068064418109998</v>
      </c>
    </row>
    <row r="63" spans="1:4" x14ac:dyDescent="0.2">
      <c r="A63" s="130" t="s">
        <v>610</v>
      </c>
      <c r="B63" s="58">
        <v>8476</v>
      </c>
      <c r="C63" s="221">
        <f>'11取引基本表'!CS64</f>
        <v>44525</v>
      </c>
      <c r="D63" s="60">
        <f t="shared" si="0"/>
        <v>0.19036496350364965</v>
      </c>
    </row>
    <row r="64" spans="1:4" x14ac:dyDescent="0.2">
      <c r="A64" s="130" t="s">
        <v>611</v>
      </c>
      <c r="B64" s="58">
        <v>1861</v>
      </c>
      <c r="C64" s="221">
        <f>'11取引基本表'!CS65</f>
        <v>15787</v>
      </c>
      <c r="D64" s="60">
        <f t="shared" si="0"/>
        <v>0.11788180148223222</v>
      </c>
    </row>
    <row r="65" spans="1:4" x14ac:dyDescent="0.2">
      <c r="A65" s="130" t="s">
        <v>612</v>
      </c>
      <c r="B65" s="58">
        <v>5971</v>
      </c>
      <c r="C65" s="221">
        <f>'11取引基本表'!CS66</f>
        <v>27470</v>
      </c>
      <c r="D65" s="60">
        <f t="shared" si="0"/>
        <v>0.21736439752457226</v>
      </c>
    </row>
    <row r="66" spans="1:4" x14ac:dyDescent="0.2">
      <c r="A66" s="130" t="s">
        <v>613</v>
      </c>
      <c r="B66" s="58">
        <v>0</v>
      </c>
      <c r="C66" s="221">
        <f>'11取引基本表'!CS67</f>
        <v>3111</v>
      </c>
      <c r="D66" s="60">
        <f t="shared" si="0"/>
        <v>0</v>
      </c>
    </row>
    <row r="67" spans="1:4" x14ac:dyDescent="0.2">
      <c r="A67" s="130" t="s">
        <v>614</v>
      </c>
      <c r="B67" s="58">
        <f>SUM(B5:B66)</f>
        <v>162795</v>
      </c>
      <c r="C67" s="319">
        <f>SUM(C5:C66)</f>
        <v>2092600</v>
      </c>
      <c r="D67" s="60">
        <f t="shared" si="0"/>
        <v>7.779556532543247E-2</v>
      </c>
    </row>
    <row r="68" spans="1:4" x14ac:dyDescent="0.2">
      <c r="A68" s="131" t="s">
        <v>615</v>
      </c>
      <c r="B68" s="320">
        <v>99</v>
      </c>
      <c r="C68" s="321">
        <f>'11取引基本表'!CS68</f>
        <v>14338</v>
      </c>
      <c r="D68" s="60">
        <f t="shared" si="0"/>
        <v>6.9047286929836797E-3</v>
      </c>
    </row>
    <row r="69" spans="1:4" x14ac:dyDescent="0.2">
      <c r="A69" s="131" t="s">
        <v>616</v>
      </c>
      <c r="B69" s="320">
        <f>B67+B68</f>
        <v>162894</v>
      </c>
      <c r="C69" s="320">
        <f>C67+C68</f>
        <v>2106938</v>
      </c>
      <c r="D69" s="322">
        <f t="shared" ref="D69" si="1">IF(ISERROR(B69/C69),"0",(B69/C69))</f>
        <v>7.7313143528665765E-2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D3:D4"/>
    <mergeCell ref="A3:A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view="pageBreakPreview" zoomScaleNormal="100" zoomScaleSheetLayoutView="100" workbookViewId="0">
      <selection activeCell="F21" sqref="F21"/>
    </sheetView>
  </sheetViews>
  <sheetFormatPr defaultColWidth="9" defaultRowHeight="13" x14ac:dyDescent="0.2"/>
  <cols>
    <col min="1" max="1" width="25.6328125" style="12" customWidth="1"/>
    <col min="2" max="4" width="15.6328125" style="12" customWidth="1"/>
    <col min="5" max="16384" width="9" style="12"/>
  </cols>
  <sheetData>
    <row r="1" spans="1:4" ht="23.5" x14ac:dyDescent="0.2">
      <c r="A1" s="56" t="s">
        <v>617</v>
      </c>
      <c r="B1" s="56"/>
      <c r="D1" s="12" t="str">
        <f>'10波及計算'!A1</f>
        <v>《 十勝圏 》</v>
      </c>
    </row>
    <row r="3" spans="1:4" ht="16.5" customHeight="1" x14ac:dyDescent="0.2">
      <c r="A3" s="601" t="s">
        <v>0</v>
      </c>
      <c r="B3" s="307" t="s">
        <v>127</v>
      </c>
      <c r="C3" s="307" t="s">
        <v>127</v>
      </c>
      <c r="D3" s="601" t="s">
        <v>619</v>
      </c>
    </row>
    <row r="4" spans="1:4" ht="16.5" customHeight="1" x14ac:dyDescent="0.2">
      <c r="A4" s="602"/>
      <c r="B4" s="318" t="s">
        <v>618</v>
      </c>
      <c r="C4" s="318" t="s">
        <v>572</v>
      </c>
      <c r="D4" s="602"/>
    </row>
    <row r="5" spans="1:4" ht="16.5" customHeight="1" x14ac:dyDescent="0.2">
      <c r="A5" s="305" t="s">
        <v>1</v>
      </c>
      <c r="B5" s="58">
        <v>376</v>
      </c>
      <c r="C5" s="59">
        <f>'11取引基本表'!CS6</f>
        <v>86467</v>
      </c>
      <c r="D5" s="60">
        <f t="shared" ref="D5:D68" si="0">IF(ISERROR(B5/C5),"0",(B5/C5))</f>
        <v>4.3484797668474681E-3</v>
      </c>
    </row>
    <row r="6" spans="1:4" ht="16.5" customHeight="1" x14ac:dyDescent="0.2">
      <c r="A6" s="305" t="s">
        <v>2</v>
      </c>
      <c r="B6" s="58">
        <v>307</v>
      </c>
      <c r="C6" s="61">
        <f>'11取引基本表'!CS7</f>
        <v>31006</v>
      </c>
      <c r="D6" s="60">
        <f t="shared" si="0"/>
        <v>9.9013094239824555E-3</v>
      </c>
    </row>
    <row r="7" spans="1:4" ht="16.5" customHeight="1" x14ac:dyDescent="0.2">
      <c r="A7" s="305" t="s">
        <v>3</v>
      </c>
      <c r="B7" s="58">
        <v>2208</v>
      </c>
      <c r="C7" s="61">
        <f>'11取引基本表'!CS8</f>
        <v>137190</v>
      </c>
      <c r="D7" s="60">
        <f t="shared" si="0"/>
        <v>1.6094467526787667E-2</v>
      </c>
    </row>
    <row r="8" spans="1:4" ht="16.5" customHeight="1" x14ac:dyDescent="0.2">
      <c r="A8" s="305" t="s">
        <v>4</v>
      </c>
      <c r="B8" s="58">
        <v>2510.9758356522243</v>
      </c>
      <c r="C8" s="61">
        <f>'11取引基本表'!CS9</f>
        <v>15937</v>
      </c>
      <c r="D8" s="60">
        <f t="shared" si="0"/>
        <v>0.1575563679269765</v>
      </c>
    </row>
    <row r="9" spans="1:4" ht="16.5" customHeight="1" x14ac:dyDescent="0.2">
      <c r="A9" s="305" t="s">
        <v>5</v>
      </c>
      <c r="B9" s="58">
        <v>1535</v>
      </c>
      <c r="C9" s="61">
        <f>'11取引基本表'!CS10</f>
        <v>14654</v>
      </c>
      <c r="D9" s="60">
        <f t="shared" si="0"/>
        <v>0.10474955643510304</v>
      </c>
    </row>
    <row r="10" spans="1:4" ht="16.5" customHeight="1" x14ac:dyDescent="0.2">
      <c r="A10" s="305" t="s">
        <v>6</v>
      </c>
      <c r="B10" s="58">
        <v>214</v>
      </c>
      <c r="C10" s="61">
        <f>'11取引基本表'!CS11</f>
        <v>5454</v>
      </c>
      <c r="D10" s="60">
        <f t="shared" si="0"/>
        <v>3.9237257059039236E-2</v>
      </c>
    </row>
    <row r="11" spans="1:4" ht="16.5" customHeight="1" x14ac:dyDescent="0.2">
      <c r="A11" s="305" t="s">
        <v>385</v>
      </c>
      <c r="B11" s="58">
        <v>234</v>
      </c>
      <c r="C11" s="61">
        <f>'11取引基本表'!CS12</f>
        <v>4237</v>
      </c>
      <c r="D11" s="60">
        <f t="shared" si="0"/>
        <v>5.5227755487373138E-2</v>
      </c>
    </row>
    <row r="12" spans="1:4" ht="16.5" customHeight="1" x14ac:dyDescent="0.2">
      <c r="A12" s="305" t="s">
        <v>573</v>
      </c>
      <c r="B12" s="58">
        <v>0</v>
      </c>
      <c r="C12" s="61">
        <f>'11取引基本表'!CS13</f>
        <v>0</v>
      </c>
      <c r="D12" s="346" t="str">
        <f t="shared" si="0"/>
        <v>0</v>
      </c>
    </row>
    <row r="13" spans="1:4" ht="16.5" customHeight="1" x14ac:dyDescent="0.2">
      <c r="A13" s="305" t="s">
        <v>574</v>
      </c>
      <c r="B13" s="58">
        <v>2156</v>
      </c>
      <c r="C13" s="61">
        <f>'11取引基本表'!CS14</f>
        <v>72114</v>
      </c>
      <c r="D13" s="60">
        <f t="shared" si="0"/>
        <v>2.9897107357794602E-2</v>
      </c>
    </row>
    <row r="14" spans="1:4" ht="16.5" customHeight="1" x14ac:dyDescent="0.2">
      <c r="A14" s="305" t="s">
        <v>8</v>
      </c>
      <c r="B14" s="58">
        <v>298</v>
      </c>
      <c r="C14" s="61">
        <f>'11取引基本表'!CS15</f>
        <v>6954</v>
      </c>
      <c r="D14" s="60">
        <f t="shared" si="0"/>
        <v>4.2853034224906529E-2</v>
      </c>
    </row>
    <row r="15" spans="1:4" ht="16.5" customHeight="1" x14ac:dyDescent="0.2">
      <c r="A15" s="305" t="s">
        <v>9</v>
      </c>
      <c r="B15" s="58">
        <v>91</v>
      </c>
      <c r="C15" s="61">
        <f>'11取引基本表'!CS16</f>
        <v>19441</v>
      </c>
      <c r="D15" s="60">
        <f t="shared" si="0"/>
        <v>4.6808291754539379E-3</v>
      </c>
    </row>
    <row r="16" spans="1:4" ht="16.5" customHeight="1" x14ac:dyDescent="0.2">
      <c r="A16" s="305" t="s">
        <v>10</v>
      </c>
      <c r="B16" s="58">
        <v>5393</v>
      </c>
      <c r="C16" s="62">
        <f>'11取引基本表'!CS17</f>
        <v>89955</v>
      </c>
      <c r="D16" s="60">
        <f t="shared" si="0"/>
        <v>5.9952198321382912E-2</v>
      </c>
    </row>
    <row r="17" spans="1:4" ht="16.5" customHeight="1" x14ac:dyDescent="0.2">
      <c r="A17" s="305" t="s">
        <v>11</v>
      </c>
      <c r="B17" s="58">
        <v>85</v>
      </c>
      <c r="C17" s="221">
        <f>'11取引基本表'!CS18</f>
        <v>9255</v>
      </c>
      <c r="D17" s="60">
        <f t="shared" si="0"/>
        <v>9.1842247433819562E-3</v>
      </c>
    </row>
    <row r="18" spans="1:4" ht="16.5" customHeight="1" x14ac:dyDescent="0.2">
      <c r="A18" s="305" t="s">
        <v>575</v>
      </c>
      <c r="B18" s="58">
        <v>165</v>
      </c>
      <c r="C18" s="221">
        <f>'11取引基本表'!CS19</f>
        <v>6719</v>
      </c>
      <c r="D18" s="60">
        <f t="shared" si="0"/>
        <v>2.4557225777645481E-2</v>
      </c>
    </row>
    <row r="19" spans="1:4" ht="16.5" customHeight="1" x14ac:dyDescent="0.2">
      <c r="A19" s="305" t="s">
        <v>12</v>
      </c>
      <c r="B19" s="58">
        <v>2</v>
      </c>
      <c r="C19" s="221">
        <f>'11取引基本表'!CS20</f>
        <v>91</v>
      </c>
      <c r="D19" s="60">
        <f t="shared" si="0"/>
        <v>2.197802197802198E-2</v>
      </c>
    </row>
    <row r="20" spans="1:4" ht="16.5" customHeight="1" x14ac:dyDescent="0.2">
      <c r="A20" s="305" t="s">
        <v>13</v>
      </c>
      <c r="B20" s="58">
        <v>90</v>
      </c>
      <c r="C20" s="221">
        <f>'11取引基本表'!CS21</f>
        <v>977</v>
      </c>
      <c r="D20" s="60">
        <f t="shared" si="0"/>
        <v>9.2118730808597754E-2</v>
      </c>
    </row>
    <row r="21" spans="1:4" ht="16.5" customHeight="1" x14ac:dyDescent="0.2">
      <c r="A21" s="305" t="s">
        <v>576</v>
      </c>
      <c r="B21" s="58">
        <v>651</v>
      </c>
      <c r="C21" s="221">
        <f>'11取引基本表'!CS22</f>
        <v>13296</v>
      </c>
      <c r="D21" s="60">
        <f t="shared" si="0"/>
        <v>4.8962093862815886E-2</v>
      </c>
    </row>
    <row r="22" spans="1:4" ht="16.5" customHeight="1" x14ac:dyDescent="0.2">
      <c r="A22" s="305" t="s">
        <v>14</v>
      </c>
      <c r="B22" s="58">
        <v>156</v>
      </c>
      <c r="C22" s="221">
        <f>'11取引基本表'!CS23</f>
        <v>1072</v>
      </c>
      <c r="D22" s="60">
        <f t="shared" si="0"/>
        <v>0.1455223880597015</v>
      </c>
    </row>
    <row r="23" spans="1:4" ht="16.5" customHeight="1" x14ac:dyDescent="0.2">
      <c r="A23" s="305" t="s">
        <v>577</v>
      </c>
      <c r="B23" s="58">
        <v>51</v>
      </c>
      <c r="C23" s="221">
        <f>'11取引基本表'!CS24</f>
        <v>6978</v>
      </c>
      <c r="D23" s="60">
        <f t="shared" si="0"/>
        <v>7.3086844368013756E-3</v>
      </c>
    </row>
    <row r="24" spans="1:4" ht="16.5" customHeight="1" x14ac:dyDescent="0.2">
      <c r="A24" s="305" t="s">
        <v>15</v>
      </c>
      <c r="B24" s="58">
        <v>43</v>
      </c>
      <c r="C24" s="221">
        <f>'11取引基本表'!CS25</f>
        <v>994</v>
      </c>
      <c r="D24" s="60">
        <f t="shared" si="0"/>
        <v>4.3259557344064385E-2</v>
      </c>
    </row>
    <row r="25" spans="1:4" ht="16.5" customHeight="1" x14ac:dyDescent="0.2">
      <c r="A25" s="305" t="s">
        <v>16</v>
      </c>
      <c r="B25" s="58">
        <v>394</v>
      </c>
      <c r="C25" s="221">
        <f>'11取引基本表'!CS26</f>
        <v>4197</v>
      </c>
      <c r="D25" s="60">
        <f t="shared" si="0"/>
        <v>9.3876578508458416E-2</v>
      </c>
    </row>
    <row r="26" spans="1:4" ht="16.5" customHeight="1" x14ac:dyDescent="0.2">
      <c r="A26" s="305" t="s">
        <v>17</v>
      </c>
      <c r="B26" s="58">
        <v>29</v>
      </c>
      <c r="C26" s="221">
        <f>'11取引基本表'!CS27</f>
        <v>2787</v>
      </c>
      <c r="D26" s="60">
        <f t="shared" si="0"/>
        <v>1.0405453893074991E-2</v>
      </c>
    </row>
    <row r="27" spans="1:4" ht="16.5" customHeight="1" x14ac:dyDescent="0.2">
      <c r="A27" s="305" t="s">
        <v>578</v>
      </c>
      <c r="B27" s="58">
        <v>44</v>
      </c>
      <c r="C27" s="221">
        <f>'11取引基本表'!CS28</f>
        <v>6785</v>
      </c>
      <c r="D27" s="60">
        <f t="shared" si="0"/>
        <v>6.4848931466470151E-3</v>
      </c>
    </row>
    <row r="28" spans="1:4" ht="16.5" customHeight="1" x14ac:dyDescent="0.2">
      <c r="A28" s="305" t="s">
        <v>579</v>
      </c>
      <c r="B28" s="58">
        <v>140</v>
      </c>
      <c r="C28" s="221">
        <f>'11取引基本表'!CS29</f>
        <v>6244</v>
      </c>
      <c r="D28" s="60">
        <f t="shared" si="0"/>
        <v>2.2421524663677129E-2</v>
      </c>
    </row>
    <row r="29" spans="1:4" ht="16.5" customHeight="1" x14ac:dyDescent="0.2">
      <c r="A29" s="305" t="s">
        <v>580</v>
      </c>
      <c r="B29" s="58">
        <v>2</v>
      </c>
      <c r="C29" s="221">
        <f>'11取引基本表'!CS30</f>
        <v>1470</v>
      </c>
      <c r="D29" s="60">
        <f t="shared" si="0"/>
        <v>1.3605442176870747E-3</v>
      </c>
    </row>
    <row r="30" spans="1:4" ht="16.5" customHeight="1" x14ac:dyDescent="0.2">
      <c r="A30" s="305" t="s">
        <v>18</v>
      </c>
      <c r="B30" s="347" t="s">
        <v>620</v>
      </c>
      <c r="C30" s="221">
        <f>'11取引基本表'!CS31</f>
        <v>0</v>
      </c>
      <c r="D30" s="346" t="str">
        <f t="shared" si="0"/>
        <v>0</v>
      </c>
    </row>
    <row r="31" spans="1:4" ht="16.5" customHeight="1" x14ac:dyDescent="0.2">
      <c r="A31" s="305" t="s">
        <v>581</v>
      </c>
      <c r="B31" s="58">
        <v>14</v>
      </c>
      <c r="C31" s="221">
        <f>'11取引基本表'!CS32</f>
        <v>122</v>
      </c>
      <c r="D31" s="60">
        <f t="shared" si="0"/>
        <v>0.11475409836065574</v>
      </c>
    </row>
    <row r="32" spans="1:4" ht="16.5" customHeight="1" x14ac:dyDescent="0.2">
      <c r="A32" s="305" t="s">
        <v>582</v>
      </c>
      <c r="B32" s="58">
        <v>433</v>
      </c>
      <c r="C32" s="221">
        <f>'11取引基本表'!CS33</f>
        <v>9934</v>
      </c>
      <c r="D32" s="60">
        <f t="shared" si="0"/>
        <v>4.3587678679283266E-2</v>
      </c>
    </row>
    <row r="33" spans="1:4" ht="16.5" customHeight="1" x14ac:dyDescent="0.2">
      <c r="A33" s="305" t="s">
        <v>19</v>
      </c>
      <c r="B33" s="347" t="s">
        <v>620</v>
      </c>
      <c r="C33" s="221">
        <f>'11取引基本表'!CS34</f>
        <v>0</v>
      </c>
      <c r="D33" s="346" t="str">
        <f t="shared" si="0"/>
        <v>0</v>
      </c>
    </row>
    <row r="34" spans="1:4" ht="16.5" customHeight="1" x14ac:dyDescent="0.2">
      <c r="A34" s="305" t="s">
        <v>583</v>
      </c>
      <c r="B34" s="58">
        <v>55</v>
      </c>
      <c r="C34" s="221">
        <f>'11取引基本表'!CS35</f>
        <v>772</v>
      </c>
      <c r="D34" s="60">
        <f t="shared" si="0"/>
        <v>7.1243523316062179E-2</v>
      </c>
    </row>
    <row r="35" spans="1:4" ht="16.5" customHeight="1" x14ac:dyDescent="0.2">
      <c r="A35" s="305" t="s">
        <v>584</v>
      </c>
      <c r="B35" s="58">
        <v>3</v>
      </c>
      <c r="C35" s="221">
        <f>'11取引基本表'!CS36</f>
        <v>99</v>
      </c>
      <c r="D35" s="60">
        <f t="shared" si="0"/>
        <v>3.0303030303030304E-2</v>
      </c>
    </row>
    <row r="36" spans="1:4" ht="16.5" customHeight="1" x14ac:dyDescent="0.2">
      <c r="A36" s="305" t="s">
        <v>585</v>
      </c>
      <c r="B36" s="58">
        <v>418</v>
      </c>
      <c r="C36" s="221">
        <f>'11取引基本表'!CS37</f>
        <v>8893</v>
      </c>
      <c r="D36" s="60">
        <f t="shared" si="0"/>
        <v>4.70032609917913E-2</v>
      </c>
    </row>
    <row r="37" spans="1:4" ht="16.5" customHeight="1" x14ac:dyDescent="0.2">
      <c r="A37" s="305" t="s">
        <v>586</v>
      </c>
      <c r="B37" s="58">
        <v>543</v>
      </c>
      <c r="C37" s="221">
        <f>'11取引基本表'!CS38</f>
        <v>7341</v>
      </c>
      <c r="D37" s="60">
        <f t="shared" si="0"/>
        <v>7.3968124233755622E-2</v>
      </c>
    </row>
    <row r="38" spans="1:4" ht="16.5" customHeight="1" x14ac:dyDescent="0.2">
      <c r="A38" s="305" t="s">
        <v>587</v>
      </c>
      <c r="B38" s="58">
        <v>1022</v>
      </c>
      <c r="C38" s="221">
        <f>'11取引基本表'!CS39</f>
        <v>32432</v>
      </c>
      <c r="D38" s="60">
        <f t="shared" si="0"/>
        <v>3.1512086827824373E-2</v>
      </c>
    </row>
    <row r="39" spans="1:4" ht="16.5" customHeight="1" x14ac:dyDescent="0.2">
      <c r="A39" s="305" t="s">
        <v>588</v>
      </c>
      <c r="B39" s="58">
        <v>122</v>
      </c>
      <c r="C39" s="221">
        <f>'11取引基本表'!CS40</f>
        <v>1108</v>
      </c>
      <c r="D39" s="60">
        <f t="shared" si="0"/>
        <v>0.11010830324909747</v>
      </c>
    </row>
    <row r="40" spans="1:4" ht="16.5" customHeight="1" x14ac:dyDescent="0.2">
      <c r="A40" s="305" t="s">
        <v>589</v>
      </c>
      <c r="B40" s="58">
        <v>183</v>
      </c>
      <c r="C40" s="221">
        <f>'11取引基本表'!CS41</f>
        <v>1634</v>
      </c>
      <c r="D40" s="60">
        <f t="shared" si="0"/>
        <v>0.11199510403916768</v>
      </c>
    </row>
    <row r="41" spans="1:4" ht="16.5" customHeight="1" x14ac:dyDescent="0.2">
      <c r="A41" s="305" t="s">
        <v>590</v>
      </c>
      <c r="B41" s="58">
        <v>224</v>
      </c>
      <c r="C41" s="221">
        <f>'11取引基本表'!CS42</f>
        <v>2575</v>
      </c>
      <c r="D41" s="60">
        <f t="shared" si="0"/>
        <v>8.6990291262135921E-2</v>
      </c>
    </row>
    <row r="42" spans="1:4" ht="16.5" customHeight="1" x14ac:dyDescent="0.2">
      <c r="A42" s="305" t="s">
        <v>591</v>
      </c>
      <c r="B42" s="58">
        <v>4626</v>
      </c>
      <c r="C42" s="221">
        <f>'11取引基本表'!CS43</f>
        <v>55187</v>
      </c>
      <c r="D42" s="60">
        <f t="shared" si="0"/>
        <v>8.3824089006468913E-2</v>
      </c>
    </row>
    <row r="43" spans="1:4" ht="16.5" customHeight="1" x14ac:dyDescent="0.2">
      <c r="A43" s="305" t="s">
        <v>592</v>
      </c>
      <c r="B43" s="58">
        <v>1552</v>
      </c>
      <c r="C43" s="221">
        <f>'11取引基本表'!CS44</f>
        <v>13515</v>
      </c>
      <c r="D43" s="60">
        <f t="shared" si="0"/>
        <v>0.11483536810950795</v>
      </c>
    </row>
    <row r="44" spans="1:4" ht="16.5" customHeight="1" x14ac:dyDescent="0.2">
      <c r="A44" s="305" t="s">
        <v>593</v>
      </c>
      <c r="B44" s="58">
        <v>4522</v>
      </c>
      <c r="C44" s="221">
        <f>'11取引基本表'!CS45</f>
        <v>83749</v>
      </c>
      <c r="D44" s="60">
        <f t="shared" si="0"/>
        <v>5.3994674563278368E-2</v>
      </c>
    </row>
    <row r="45" spans="1:4" ht="16.5" customHeight="1" x14ac:dyDescent="0.2">
      <c r="A45" s="305" t="s">
        <v>594</v>
      </c>
      <c r="B45" s="58">
        <v>1788</v>
      </c>
      <c r="C45" s="221">
        <f>'11取引基本表'!CS46</f>
        <v>17446</v>
      </c>
      <c r="D45" s="60">
        <f t="shared" si="0"/>
        <v>0.10248767625816806</v>
      </c>
    </row>
    <row r="46" spans="1:4" ht="16.5" customHeight="1" x14ac:dyDescent="0.2">
      <c r="A46" s="305" t="s">
        <v>595</v>
      </c>
      <c r="B46" s="58">
        <v>159</v>
      </c>
      <c r="C46" s="221">
        <f>'11取引基本表'!CS47</f>
        <v>16175</v>
      </c>
      <c r="D46" s="60">
        <f t="shared" si="0"/>
        <v>9.8299845440494582E-3</v>
      </c>
    </row>
    <row r="47" spans="1:4" ht="16.5" customHeight="1" x14ac:dyDescent="0.2">
      <c r="A47" s="305" t="s">
        <v>24</v>
      </c>
      <c r="B47" s="58">
        <v>94</v>
      </c>
      <c r="C47" s="221">
        <f>'11取引基本表'!CS48</f>
        <v>4856</v>
      </c>
      <c r="D47" s="60">
        <f t="shared" si="0"/>
        <v>1.9357495881383854E-2</v>
      </c>
    </row>
    <row r="48" spans="1:4" ht="16.5" customHeight="1" x14ac:dyDescent="0.2">
      <c r="A48" s="305" t="s">
        <v>596</v>
      </c>
      <c r="B48" s="58">
        <v>1297</v>
      </c>
      <c r="C48" s="221">
        <f>'11取引基本表'!CS49</f>
        <v>27717</v>
      </c>
      <c r="D48" s="60">
        <f t="shared" si="0"/>
        <v>4.6794386116823607E-2</v>
      </c>
    </row>
    <row r="49" spans="1:4" ht="16.5" customHeight="1" x14ac:dyDescent="0.2">
      <c r="A49" s="305" t="s">
        <v>597</v>
      </c>
      <c r="B49" s="58">
        <v>27672</v>
      </c>
      <c r="C49" s="221">
        <f>'11取引基本表'!CS50</f>
        <v>237610</v>
      </c>
      <c r="D49" s="60">
        <f t="shared" si="0"/>
        <v>0.11645974496022894</v>
      </c>
    </row>
    <row r="50" spans="1:4" ht="16.5" customHeight="1" x14ac:dyDescent="0.2">
      <c r="A50" s="305" t="s">
        <v>598</v>
      </c>
      <c r="B50" s="58">
        <v>3287</v>
      </c>
      <c r="C50" s="221">
        <f>'11取引基本表'!CS51</f>
        <v>53384</v>
      </c>
      <c r="D50" s="60">
        <f t="shared" si="0"/>
        <v>6.1572755881912182E-2</v>
      </c>
    </row>
    <row r="51" spans="1:4" ht="16.5" customHeight="1" x14ac:dyDescent="0.2">
      <c r="A51" s="305" t="s">
        <v>599</v>
      </c>
      <c r="B51" s="58">
        <v>900</v>
      </c>
      <c r="C51" s="221">
        <f>'11取引基本表'!CS52</f>
        <v>102597</v>
      </c>
      <c r="D51" s="60">
        <f t="shared" si="0"/>
        <v>8.7721863212374632E-3</v>
      </c>
    </row>
    <row r="52" spans="1:4" ht="16.5" customHeight="1" x14ac:dyDescent="0.2">
      <c r="A52" s="305" t="s">
        <v>600</v>
      </c>
      <c r="B52" s="58">
        <v>8930</v>
      </c>
      <c r="C52" s="221">
        <f>'11取引基本表'!CS53</f>
        <v>124161</v>
      </c>
      <c r="D52" s="60">
        <f t="shared" si="0"/>
        <v>7.1922745467578389E-2</v>
      </c>
    </row>
    <row r="53" spans="1:4" ht="16.5" customHeight="1" x14ac:dyDescent="0.2">
      <c r="A53" s="305" t="s">
        <v>601</v>
      </c>
      <c r="B53" s="58">
        <v>899</v>
      </c>
      <c r="C53" s="221">
        <f>'11取引基本表'!CS54</f>
        <v>5087</v>
      </c>
      <c r="D53" s="60">
        <f t="shared" si="0"/>
        <v>0.17672498525653627</v>
      </c>
    </row>
    <row r="54" spans="1:4" ht="16.5" customHeight="1" x14ac:dyDescent="0.2">
      <c r="A54" s="305" t="s">
        <v>602</v>
      </c>
      <c r="B54" s="58">
        <v>750</v>
      </c>
      <c r="C54" s="221">
        <f>'11取引基本表'!CS55</f>
        <v>46100</v>
      </c>
      <c r="D54" s="60">
        <f t="shared" si="0"/>
        <v>1.6268980477223426E-2</v>
      </c>
    </row>
    <row r="55" spans="1:4" x14ac:dyDescent="0.2">
      <c r="A55" s="305" t="s">
        <v>603</v>
      </c>
      <c r="B55" s="58">
        <v>820</v>
      </c>
      <c r="C55" s="221">
        <f>'11取引基本表'!CS56</f>
        <v>8765</v>
      </c>
      <c r="D55" s="60">
        <f t="shared" si="0"/>
        <v>9.3553907586993723E-2</v>
      </c>
    </row>
    <row r="56" spans="1:4" x14ac:dyDescent="0.2">
      <c r="A56" s="305" t="s">
        <v>604</v>
      </c>
      <c r="B56" s="58">
        <v>8786</v>
      </c>
      <c r="C56" s="221">
        <f>'11取引基本表'!CS57</f>
        <v>168640</v>
      </c>
      <c r="D56" s="60">
        <f t="shared" si="0"/>
        <v>5.2099146110056928E-2</v>
      </c>
    </row>
    <row r="57" spans="1:4" x14ac:dyDescent="0.2">
      <c r="A57" s="305" t="s">
        <v>605</v>
      </c>
      <c r="B57" s="58">
        <v>4776</v>
      </c>
      <c r="C57" s="221">
        <f>'11取引基本表'!CS58</f>
        <v>73282</v>
      </c>
      <c r="D57" s="60">
        <f t="shared" si="0"/>
        <v>6.5172893752899752E-2</v>
      </c>
    </row>
    <row r="58" spans="1:4" x14ac:dyDescent="0.2">
      <c r="A58" s="305" t="s">
        <v>606</v>
      </c>
      <c r="B58" s="58">
        <v>13701</v>
      </c>
      <c r="C58" s="221">
        <f>'11取引基本表'!CS59</f>
        <v>151354</v>
      </c>
      <c r="D58" s="60">
        <f t="shared" si="0"/>
        <v>9.0522880135311914E-2</v>
      </c>
    </row>
    <row r="59" spans="1:4" x14ac:dyDescent="0.2">
      <c r="A59" s="305" t="s">
        <v>28</v>
      </c>
      <c r="B59" s="58">
        <v>5426</v>
      </c>
      <c r="C59" s="221">
        <f>'11取引基本表'!CS60</f>
        <v>24632</v>
      </c>
      <c r="D59" s="60">
        <f t="shared" si="0"/>
        <v>0.22028255927249107</v>
      </c>
    </row>
    <row r="60" spans="1:4" x14ac:dyDescent="0.2">
      <c r="A60" s="130" t="s">
        <v>607</v>
      </c>
      <c r="B60" s="58">
        <v>2884</v>
      </c>
      <c r="C60" s="221">
        <f>'11取引基本表'!CS61</f>
        <v>17779</v>
      </c>
      <c r="D60" s="60">
        <f t="shared" si="0"/>
        <v>0.16221384779796388</v>
      </c>
    </row>
    <row r="61" spans="1:4" x14ac:dyDescent="0.2">
      <c r="A61" s="130" t="s">
        <v>608</v>
      </c>
      <c r="B61" s="58">
        <v>12302</v>
      </c>
      <c r="C61" s="221">
        <f>'11取引基本表'!CS62</f>
        <v>144032</v>
      </c>
      <c r="D61" s="60">
        <f t="shared" si="0"/>
        <v>8.541157520550989E-2</v>
      </c>
    </row>
    <row r="62" spans="1:4" x14ac:dyDescent="0.2">
      <c r="A62" s="130" t="s">
        <v>609</v>
      </c>
      <c r="B62" s="58">
        <v>2452</v>
      </c>
      <c r="C62" s="221">
        <f>'11取引基本表'!CS63</f>
        <v>16455</v>
      </c>
      <c r="D62" s="60">
        <f t="shared" si="0"/>
        <v>0.14901245821938622</v>
      </c>
    </row>
    <row r="63" spans="1:4" x14ac:dyDescent="0.2">
      <c r="A63" s="130" t="s">
        <v>610</v>
      </c>
      <c r="B63" s="58">
        <v>6916</v>
      </c>
      <c r="C63" s="221">
        <f>'11取引基本表'!CS64</f>
        <v>44525</v>
      </c>
      <c r="D63" s="60">
        <f t="shared" si="0"/>
        <v>0.15532846715328466</v>
      </c>
    </row>
    <row r="64" spans="1:4" x14ac:dyDescent="0.2">
      <c r="A64" s="130" t="s">
        <v>611</v>
      </c>
      <c r="B64" s="58">
        <v>1799</v>
      </c>
      <c r="C64" s="221">
        <f>'11取引基本表'!CS65</f>
        <v>15787</v>
      </c>
      <c r="D64" s="60">
        <f t="shared" si="0"/>
        <v>0.11395451954139482</v>
      </c>
    </row>
    <row r="65" spans="1:4" x14ac:dyDescent="0.2">
      <c r="A65" s="130" t="s">
        <v>612</v>
      </c>
      <c r="B65" s="58">
        <v>4094</v>
      </c>
      <c r="C65" s="221">
        <f>'11取引基本表'!CS66</f>
        <v>27470</v>
      </c>
      <c r="D65" s="60">
        <f t="shared" si="0"/>
        <v>0.14903531124863487</v>
      </c>
    </row>
    <row r="66" spans="1:4" x14ac:dyDescent="0.2">
      <c r="A66" s="130" t="s">
        <v>613</v>
      </c>
      <c r="B66" s="58">
        <v>0</v>
      </c>
      <c r="C66" s="221">
        <f>'11取引基本表'!CS67</f>
        <v>3111</v>
      </c>
      <c r="D66" s="60">
        <f t="shared" si="0"/>
        <v>0</v>
      </c>
    </row>
    <row r="67" spans="1:4" x14ac:dyDescent="0.2">
      <c r="A67" s="130" t="s">
        <v>614</v>
      </c>
      <c r="B67" s="58">
        <f>SUM(B5:B66)</f>
        <v>140623.97583565221</v>
      </c>
      <c r="C67" s="319">
        <f>SUM(C5:C66)</f>
        <v>2092600</v>
      </c>
      <c r="D67" s="60">
        <f t="shared" si="0"/>
        <v>6.7200600131727142E-2</v>
      </c>
    </row>
    <row r="68" spans="1:4" x14ac:dyDescent="0.2">
      <c r="A68" s="131" t="s">
        <v>615</v>
      </c>
      <c r="B68" s="320">
        <v>99</v>
      </c>
      <c r="C68" s="321">
        <f>'11取引基本表'!CS68</f>
        <v>14338</v>
      </c>
      <c r="D68" s="60">
        <f t="shared" si="0"/>
        <v>6.9047286929836797E-3</v>
      </c>
    </row>
    <row r="69" spans="1:4" x14ac:dyDescent="0.2">
      <c r="A69" s="131" t="s">
        <v>616</v>
      </c>
      <c r="B69" s="320">
        <f>B67+B68</f>
        <v>140722.97583565221</v>
      </c>
      <c r="C69" s="320">
        <f>C67+C68</f>
        <v>2106938</v>
      </c>
      <c r="D69" s="322">
        <f t="shared" ref="D69" si="1">IF(ISERROR(B69/C69),"0",(B69/C69))</f>
        <v>6.6790278515861501E-2</v>
      </c>
    </row>
    <row r="70" spans="1:4" x14ac:dyDescent="0.2">
      <c r="B70" s="57">
        <f>SUM(B67:B68)-B69</f>
        <v>0</v>
      </c>
      <c r="C70" s="57">
        <f>SUM(C67:C68)-C69</f>
        <v>0</v>
      </c>
    </row>
  </sheetData>
  <mergeCells count="2">
    <mergeCell ref="A3:A4"/>
    <mergeCell ref="D3:D4"/>
  </mergeCells>
  <phoneticPr fontId="5"/>
  <pageMargins left="0.70866141732283472" right="0.51181102362204722" top="0.74803149606299213" bottom="0.74803149606299213" header="0.31496062992125984" footer="0.31496062992125984"/>
  <pageSetup paperSize="9" orientation="portrait" r:id="rId1"/>
  <headerFooter>
    <oddFooter>&amp;C&amp;P/&amp;N&amp;R&amp;F/&amp;A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10</vt:i4>
      </vt:variant>
    </vt:vector>
  </HeadingPairs>
  <TitlesOfParts>
    <vt:vector size="19" baseType="lpstr">
      <vt:lpstr>01総括</vt:lpstr>
      <vt:lpstr>02フロー図</vt:lpstr>
      <vt:lpstr>10波及計算</vt:lpstr>
      <vt:lpstr>11取引基本表</vt:lpstr>
      <vt:lpstr>12投入係数表</vt:lpstr>
      <vt:lpstr>13逆行列係数表</vt:lpstr>
      <vt:lpstr>13消費性向</vt:lpstr>
      <vt:lpstr>20就業誘発係数</vt:lpstr>
      <vt:lpstr>30雇用誘発係数</vt:lpstr>
      <vt:lpstr>'01総括'!Print_Area</vt:lpstr>
      <vt:lpstr>'02フロー図'!Print_Area</vt:lpstr>
      <vt:lpstr>'10波及計算'!Print_Area</vt:lpstr>
      <vt:lpstr>'13消費性向'!Print_Area</vt:lpstr>
      <vt:lpstr>'20就業誘発係数'!Print_Area</vt:lpstr>
      <vt:lpstr>'30雇用誘発係数'!Print_Area</vt:lpstr>
      <vt:lpstr>'10波及計算'!Print_Titles</vt:lpstr>
      <vt:lpstr>'11取引基本表'!Print_Titles</vt:lpstr>
      <vt:lpstr>'12投入係数表'!Print_Titles</vt:lpstr>
      <vt:lpstr>'13逆行列係数表'!Print_Titles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058152</dc:creator>
  <cp:lastModifiedBy>本局</cp:lastModifiedBy>
  <cp:lastPrinted>2023-09-14T09:38:08Z</cp:lastPrinted>
  <dcterms:created xsi:type="dcterms:W3CDTF">2011-12-02T01:36:41Z</dcterms:created>
  <dcterms:modified xsi:type="dcterms:W3CDTF">2023-09-14T09:38:24Z</dcterms:modified>
</cp:coreProperties>
</file>