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4.35.109\keikaku\○計画総括推進スタッフ（経済）\3.産業連関表\③分析関係（自前）\☆分析ツール（ひな形・ＨＰ公表）\★R509 HP更新前のチェックフォルダ\【公表用】20230907_H27とH23波及効果分析ツール確認\H27（マージン欄数式修正後）\"/>
    </mc:Choice>
  </mc:AlternateContent>
  <bookViews>
    <workbookView xWindow="6090" yWindow="0" windowWidth="18930" windowHeight="8360" activeTab="2"/>
  </bookViews>
  <sheets>
    <sheet name="01総括" sheetId="9" r:id="rId1"/>
    <sheet name="02フロー図" sheetId="10" r:id="rId2"/>
    <sheet name="10波及計算" sheetId="1" r:id="rId3"/>
    <sheet name="11取引基本表" sheetId="11" r:id="rId4"/>
    <sheet name="12投入係数表" sheetId="4" r:id="rId5"/>
    <sheet name="13逆行列係数表" sheetId="5" r:id="rId6"/>
    <sheet name="13消費性向" sheetId="12" r:id="rId7"/>
    <sheet name="20就業誘発係数" sheetId="7" r:id="rId8"/>
    <sheet name="30雇用誘発係数" sheetId="13" r:id="rId9"/>
  </sheets>
  <definedNames>
    <definedName name="_xlnm.Print_Area" localSheetId="0">'01総括'!$A$1:$AG$218</definedName>
    <definedName name="_xlnm.Print_Area" localSheetId="1">'02フロー図'!$A$1:$AG$84</definedName>
    <definedName name="_xlnm.Print_Area" localSheetId="2">'10波及計算'!$A$1:$AN$83</definedName>
    <definedName name="_xlnm.Print_Area" localSheetId="6">'13消費性向'!$A$1:$G$34</definedName>
    <definedName name="_xlnm.Print_Area" localSheetId="7">'20就業誘発係数'!$A$1:$D$70</definedName>
    <definedName name="_xlnm.Print_Area" localSheetId="8">'30雇用誘発係数'!$A$1:$D$70</definedName>
    <definedName name="_xlnm.Print_Titles" localSheetId="2">'10波及計算'!$A:$B,'10波及計算'!$3:$7</definedName>
    <definedName name="_xlnm.Print_Titles" localSheetId="3">'11取引基本表'!$A:$B,'11取引基本表'!$1:$5</definedName>
    <definedName name="_xlnm.Print_Titles" localSheetId="4">'12投入係数表'!$A:$B</definedName>
    <definedName name="_xlnm.Print_Titles" localSheetId="5">'13逆行列係数表'!$A:$B</definedName>
  </definedNames>
  <calcPr calcId="162913"/>
</workbook>
</file>

<file path=xl/calcChain.xml><?xml version="1.0" encoding="utf-8"?>
<calcChain xmlns="http://schemas.openxmlformats.org/spreadsheetml/2006/main">
  <c r="F53" i="1" l="1"/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5" i="1"/>
  <c r="G54" i="1"/>
  <c r="G53" i="1"/>
  <c r="G52" i="1"/>
  <c r="H52" i="1" s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G56" i="1" l="1"/>
  <c r="C31" i="12" l="1"/>
  <c r="B31" i="12"/>
  <c r="D30" i="12"/>
  <c r="D29" i="12" l="1"/>
  <c r="D28" i="12"/>
  <c r="H70" i="1" l="1"/>
  <c r="D27" i="12" l="1"/>
  <c r="W70" i="1" l="1"/>
  <c r="P71" i="1"/>
  <c r="P70" i="1"/>
  <c r="Y70" i="1" s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M8" i="1" l="1" a="1"/>
  <c r="M9" i="1" s="1"/>
  <c r="K8" i="1" a="1"/>
  <c r="K10" i="1" s="1"/>
  <c r="M70" i="1" l="1"/>
  <c r="M54" i="1"/>
  <c r="M38" i="1"/>
  <c r="M22" i="1"/>
  <c r="M69" i="1"/>
  <c r="M61" i="1"/>
  <c r="M53" i="1"/>
  <c r="M45" i="1"/>
  <c r="M37" i="1"/>
  <c r="M29" i="1"/>
  <c r="M21" i="1"/>
  <c r="M13" i="1"/>
  <c r="M56" i="1"/>
  <c r="M31" i="1"/>
  <c r="M64" i="1"/>
  <c r="M48" i="1"/>
  <c r="M40" i="1"/>
  <c r="M32" i="1"/>
  <c r="M24" i="1"/>
  <c r="M16" i="1"/>
  <c r="M8" i="1"/>
  <c r="M71" i="1"/>
  <c r="M63" i="1"/>
  <c r="M55" i="1"/>
  <c r="M47" i="1"/>
  <c r="M39" i="1"/>
  <c r="M23" i="1"/>
  <c r="M15" i="1"/>
  <c r="M62" i="1"/>
  <c r="M46" i="1"/>
  <c r="M30" i="1"/>
  <c r="M14" i="1"/>
  <c r="M68" i="1"/>
  <c r="M60" i="1"/>
  <c r="M52" i="1"/>
  <c r="M44" i="1"/>
  <c r="M36" i="1"/>
  <c r="M28" i="1"/>
  <c r="M20" i="1"/>
  <c r="M12" i="1"/>
  <c r="M67" i="1"/>
  <c r="M59" i="1"/>
  <c r="M51" i="1"/>
  <c r="M43" i="1"/>
  <c r="M35" i="1"/>
  <c r="M27" i="1"/>
  <c r="M19" i="1"/>
  <c r="M11" i="1"/>
  <c r="M66" i="1"/>
  <c r="M58" i="1"/>
  <c r="M50" i="1"/>
  <c r="M42" i="1"/>
  <c r="M34" i="1"/>
  <c r="M26" i="1"/>
  <c r="M18" i="1"/>
  <c r="M10" i="1"/>
  <c r="M65" i="1"/>
  <c r="M57" i="1"/>
  <c r="M49" i="1"/>
  <c r="M41" i="1"/>
  <c r="M33" i="1"/>
  <c r="M25" i="1"/>
  <c r="M17" i="1"/>
  <c r="K65" i="1"/>
  <c r="K57" i="1"/>
  <c r="K49" i="1"/>
  <c r="K41" i="1"/>
  <c r="K33" i="1"/>
  <c r="K25" i="1"/>
  <c r="K17" i="1"/>
  <c r="K9" i="1"/>
  <c r="K64" i="1"/>
  <c r="K56" i="1"/>
  <c r="K48" i="1"/>
  <c r="K40" i="1"/>
  <c r="K32" i="1"/>
  <c r="K24" i="1"/>
  <c r="K8" i="1"/>
  <c r="K71" i="1"/>
  <c r="K63" i="1"/>
  <c r="K55" i="1"/>
  <c r="K47" i="1"/>
  <c r="K39" i="1"/>
  <c r="K31" i="1"/>
  <c r="K23" i="1"/>
  <c r="K15" i="1"/>
  <c r="K16" i="1"/>
  <c r="K70" i="1"/>
  <c r="K62" i="1"/>
  <c r="K54" i="1"/>
  <c r="K46" i="1"/>
  <c r="K38" i="1"/>
  <c r="K30" i="1"/>
  <c r="K22" i="1"/>
  <c r="K14" i="1"/>
  <c r="K69" i="1"/>
  <c r="K61" i="1"/>
  <c r="K53" i="1"/>
  <c r="K45" i="1"/>
  <c r="K37" i="1"/>
  <c r="K29" i="1"/>
  <c r="K21" i="1"/>
  <c r="K13" i="1"/>
  <c r="K68" i="1"/>
  <c r="K60" i="1"/>
  <c r="K52" i="1"/>
  <c r="K44" i="1"/>
  <c r="K36" i="1"/>
  <c r="K28" i="1"/>
  <c r="K20" i="1"/>
  <c r="K12" i="1"/>
  <c r="K67" i="1"/>
  <c r="K59" i="1"/>
  <c r="K51" i="1"/>
  <c r="K43" i="1"/>
  <c r="K35" i="1"/>
  <c r="K27" i="1"/>
  <c r="K19" i="1"/>
  <c r="K11" i="1"/>
  <c r="K66" i="1"/>
  <c r="K58" i="1"/>
  <c r="K50" i="1"/>
  <c r="K42" i="1"/>
  <c r="K34" i="1"/>
  <c r="K26" i="1"/>
  <c r="K18" i="1"/>
  <c r="I71" i="1"/>
  <c r="I70" i="1"/>
  <c r="J70" i="1" s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L70" i="1" l="1"/>
  <c r="N70" i="1"/>
  <c r="AK70" i="1"/>
  <c r="AG70" i="1"/>
  <c r="B68" i="13"/>
  <c r="C66" i="13"/>
  <c r="D66" i="13" s="1"/>
  <c r="D66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69" i="7"/>
  <c r="D31" i="12" l="1"/>
  <c r="D26" i="12"/>
  <c r="D69" i="7" l="1"/>
  <c r="D67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5" i="7"/>
  <c r="B68" i="7"/>
  <c r="C69" i="13" l="1"/>
  <c r="D69" i="13" s="1"/>
  <c r="C19" i="13"/>
  <c r="D19" i="13" s="1"/>
  <c r="C35" i="13"/>
  <c r="D35" i="13" s="1"/>
  <c r="C51" i="13"/>
  <c r="D51" i="13" s="1"/>
  <c r="C68" i="7"/>
  <c r="C70" i="7" s="1"/>
  <c r="D6" i="7"/>
  <c r="C14" i="13"/>
  <c r="D14" i="13" s="1"/>
  <c r="C30" i="13"/>
  <c r="D30" i="13" s="1"/>
  <c r="C46" i="13"/>
  <c r="D46" i="13" s="1"/>
  <c r="C54" i="13"/>
  <c r="D54" i="13" s="1"/>
  <c r="C7" i="13"/>
  <c r="D7" i="13" s="1"/>
  <c r="C15" i="13"/>
  <c r="D15" i="13" s="1"/>
  <c r="C23" i="13"/>
  <c r="D23" i="13" s="1"/>
  <c r="C31" i="13"/>
  <c r="D31" i="13" s="1"/>
  <c r="C39" i="13"/>
  <c r="D39" i="13" s="1"/>
  <c r="C47" i="13"/>
  <c r="D47" i="13" s="1"/>
  <c r="C55" i="13"/>
  <c r="D55" i="13" s="1"/>
  <c r="C63" i="13"/>
  <c r="D63" i="13" s="1"/>
  <c r="C11" i="13"/>
  <c r="D11" i="13" s="1"/>
  <c r="C27" i="13"/>
  <c r="D27" i="13" s="1"/>
  <c r="C59" i="13"/>
  <c r="D59" i="13" s="1"/>
  <c r="C6" i="13"/>
  <c r="D6" i="13" s="1"/>
  <c r="C22" i="13"/>
  <c r="D22" i="13" s="1"/>
  <c r="C38" i="13"/>
  <c r="D38" i="13" s="1"/>
  <c r="C62" i="13"/>
  <c r="D62" i="13" s="1"/>
  <c r="C8" i="13"/>
  <c r="D8" i="13" s="1"/>
  <c r="C16" i="13"/>
  <c r="D16" i="13" s="1"/>
  <c r="C24" i="13"/>
  <c r="D24" i="13" s="1"/>
  <c r="C32" i="13"/>
  <c r="D32" i="13" s="1"/>
  <c r="C40" i="13"/>
  <c r="D40" i="13" s="1"/>
  <c r="C48" i="13"/>
  <c r="D48" i="13" s="1"/>
  <c r="C56" i="13"/>
  <c r="D56" i="13" s="1"/>
  <c r="C64" i="13"/>
  <c r="D64" i="13" s="1"/>
  <c r="C9" i="13"/>
  <c r="D9" i="13" s="1"/>
  <c r="C17" i="13"/>
  <c r="D17" i="13" s="1"/>
  <c r="C25" i="13"/>
  <c r="D25" i="13" s="1"/>
  <c r="C33" i="13"/>
  <c r="D33" i="13" s="1"/>
  <c r="C41" i="13"/>
  <c r="D41" i="13" s="1"/>
  <c r="C49" i="13"/>
  <c r="D49" i="13" s="1"/>
  <c r="C57" i="13"/>
  <c r="D57" i="13" s="1"/>
  <c r="C65" i="13"/>
  <c r="D65" i="13" s="1"/>
  <c r="C10" i="13"/>
  <c r="D10" i="13" s="1"/>
  <c r="C18" i="13"/>
  <c r="D18" i="13" s="1"/>
  <c r="C26" i="13"/>
  <c r="D26" i="13" s="1"/>
  <c r="C34" i="13"/>
  <c r="D34" i="13" s="1"/>
  <c r="C42" i="13"/>
  <c r="D42" i="13" s="1"/>
  <c r="C50" i="13"/>
  <c r="D50" i="13" s="1"/>
  <c r="C58" i="13"/>
  <c r="D58" i="13" s="1"/>
  <c r="C67" i="13"/>
  <c r="D67" i="13" s="1"/>
  <c r="B70" i="13"/>
  <c r="C12" i="13"/>
  <c r="D12" i="13" s="1"/>
  <c r="C20" i="13"/>
  <c r="D20" i="13" s="1"/>
  <c r="C28" i="13"/>
  <c r="D28" i="13" s="1"/>
  <c r="C36" i="13"/>
  <c r="D36" i="13" s="1"/>
  <c r="C44" i="13"/>
  <c r="D44" i="13" s="1"/>
  <c r="C52" i="13"/>
  <c r="D52" i="13" s="1"/>
  <c r="C60" i="13"/>
  <c r="D60" i="13" s="1"/>
  <c r="C43" i="13"/>
  <c r="D43" i="13" s="1"/>
  <c r="C5" i="13"/>
  <c r="D5" i="13" s="1"/>
  <c r="C13" i="13"/>
  <c r="D13" i="13" s="1"/>
  <c r="C21" i="13"/>
  <c r="D21" i="13" s="1"/>
  <c r="C29" i="13"/>
  <c r="D29" i="13" s="1"/>
  <c r="C37" i="13"/>
  <c r="D37" i="13" s="1"/>
  <c r="C45" i="13"/>
  <c r="D45" i="13" s="1"/>
  <c r="C53" i="13"/>
  <c r="D53" i="13" s="1"/>
  <c r="C61" i="13"/>
  <c r="D61" i="13" s="1"/>
  <c r="B70" i="7"/>
  <c r="D70" i="7" l="1"/>
  <c r="C71" i="7"/>
  <c r="D68" i="7"/>
  <c r="B71" i="13"/>
  <c r="C68" i="13"/>
  <c r="B71" i="7"/>
  <c r="C70" i="13" l="1"/>
  <c r="D68" i="13"/>
  <c r="C104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71" i="13" l="1"/>
  <c r="D70" i="13"/>
  <c r="C103" i="1"/>
  <c r="Y71" i="1" l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H71" i="1" l="1"/>
  <c r="H69" i="1"/>
  <c r="H65" i="1"/>
  <c r="H61" i="1"/>
  <c r="H58" i="1"/>
  <c r="H57" i="1"/>
  <c r="H55" i="1"/>
  <c r="C72" i="1"/>
  <c r="H13" i="1" l="1"/>
  <c r="H17" i="1"/>
  <c r="H21" i="1"/>
  <c r="H29" i="1"/>
  <c r="H33" i="1"/>
  <c r="H41" i="1"/>
  <c r="H20" i="1"/>
  <c r="H10" i="1"/>
  <c r="H26" i="1"/>
  <c r="H42" i="1"/>
  <c r="H63" i="1"/>
  <c r="H67" i="1"/>
  <c r="H51" i="1"/>
  <c r="F72" i="1"/>
  <c r="H53" i="1" s="1"/>
  <c r="H32" i="1"/>
  <c r="H36" i="1"/>
  <c r="H9" i="1"/>
  <c r="H28" i="1"/>
  <c r="H25" i="1"/>
  <c r="H60" i="1"/>
  <c r="H64" i="1"/>
  <c r="H68" i="1"/>
  <c r="H38" i="1"/>
  <c r="H15" i="1"/>
  <c r="H19" i="1"/>
  <c r="H37" i="1"/>
  <c r="H44" i="1"/>
  <c r="H48" i="1"/>
  <c r="H22" i="1"/>
  <c r="H45" i="1"/>
  <c r="H49" i="1"/>
  <c r="H31" i="1"/>
  <c r="H35" i="1"/>
  <c r="H54" i="1"/>
  <c r="H12" i="1"/>
  <c r="H16" i="1"/>
  <c r="H11" i="1"/>
  <c r="H18" i="1"/>
  <c r="H27" i="1"/>
  <c r="H34" i="1"/>
  <c r="H43" i="1"/>
  <c r="H50" i="1"/>
  <c r="H59" i="1"/>
  <c r="H66" i="1"/>
  <c r="H8" i="1"/>
  <c r="H90" i="1" s="1"/>
  <c r="E60" i="9" s="1"/>
  <c r="H24" i="1"/>
  <c r="H40" i="1"/>
  <c r="H14" i="1"/>
  <c r="H23" i="1"/>
  <c r="H30" i="1"/>
  <c r="H39" i="1"/>
  <c r="H46" i="1"/>
  <c r="H62" i="1"/>
  <c r="H47" i="1"/>
  <c r="H95" i="1" s="1"/>
  <c r="E65" i="9" s="1"/>
  <c r="G72" i="1"/>
  <c r="H56" i="1" s="1"/>
  <c r="A4" i="10" l="1"/>
  <c r="A1" i="1" s="1"/>
  <c r="D1" i="7" l="1"/>
  <c r="D1" i="13"/>
  <c r="W14" i="1"/>
  <c r="W71" i="1" l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3" i="1"/>
  <c r="W12" i="1"/>
  <c r="W11" i="1"/>
  <c r="W10" i="1"/>
  <c r="W9" i="1"/>
  <c r="W8" i="1"/>
  <c r="D25" i="12" l="1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H3" i="12"/>
  <c r="H2" i="12"/>
  <c r="E2" i="12" l="1"/>
  <c r="H1" i="12"/>
  <c r="D2" i="12" s="1"/>
  <c r="U72" i="1" s="1"/>
  <c r="H72" i="1" l="1"/>
  <c r="T3" i="1" l="1"/>
  <c r="H102" i="1"/>
  <c r="E72" i="9" s="1"/>
  <c r="H91" i="1"/>
  <c r="E61" i="9" s="1"/>
  <c r="H92" i="1"/>
  <c r="E62" i="9" s="1"/>
  <c r="H93" i="1"/>
  <c r="E63" i="9" s="1"/>
  <c r="H94" i="1"/>
  <c r="E64" i="9" s="1"/>
  <c r="H96" i="1"/>
  <c r="E66" i="9" s="1"/>
  <c r="H97" i="1"/>
  <c r="E67" i="9" s="1"/>
  <c r="H98" i="1"/>
  <c r="E68" i="9" s="1"/>
  <c r="H99" i="1"/>
  <c r="E69" i="9" s="1"/>
  <c r="H100" i="1"/>
  <c r="E70" i="9" s="1"/>
  <c r="H101" i="1"/>
  <c r="E71" i="9" s="1"/>
  <c r="H103" i="1" l="1"/>
  <c r="E73" i="9"/>
  <c r="L46" i="10" l="1"/>
  <c r="J71" i="1" l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O8" i="1" s="1" a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O8" i="1" l="1"/>
  <c r="O39" i="1"/>
  <c r="O23" i="1"/>
  <c r="O60" i="1"/>
  <c r="O50" i="1"/>
  <c r="O33" i="1"/>
  <c r="O54" i="1"/>
  <c r="O68" i="1"/>
  <c r="O11" i="1"/>
  <c r="O64" i="1"/>
  <c r="O22" i="1"/>
  <c r="O9" i="1"/>
  <c r="O40" i="1"/>
  <c r="O65" i="1"/>
  <c r="O26" i="1"/>
  <c r="O57" i="1"/>
  <c r="O45" i="1"/>
  <c r="O21" i="1"/>
  <c r="O29" i="1"/>
  <c r="O16" i="1"/>
  <c r="O41" i="1"/>
  <c r="O15" i="1"/>
  <c r="O70" i="1"/>
  <c r="Q70" i="1" s="1"/>
  <c r="O28" i="1"/>
  <c r="O34" i="1"/>
  <c r="O25" i="1"/>
  <c r="O38" i="1"/>
  <c r="O52" i="1"/>
  <c r="O74" i="1"/>
  <c r="O56" i="1"/>
  <c r="O73" i="1"/>
  <c r="O42" i="1"/>
  <c r="O53" i="1"/>
  <c r="O61" i="1"/>
  <c r="O44" i="1"/>
  <c r="O55" i="1"/>
  <c r="O24" i="1"/>
  <c r="O19" i="1"/>
  <c r="O47" i="1"/>
  <c r="O78" i="1"/>
  <c r="O62" i="1"/>
  <c r="O46" i="1"/>
  <c r="O20" i="1"/>
  <c r="O18" i="1"/>
  <c r="O17" i="1"/>
  <c r="O14" i="1"/>
  <c r="O36" i="1"/>
  <c r="O58" i="1"/>
  <c r="O48" i="1"/>
  <c r="O67" i="1"/>
  <c r="O77" i="1"/>
  <c r="O69" i="1"/>
  <c r="O63" i="1"/>
  <c r="O32" i="1"/>
  <c r="O35" i="1"/>
  <c r="O10" i="1"/>
  <c r="O31" i="1"/>
  <c r="O80" i="1"/>
  <c r="O71" i="1"/>
  <c r="O72" i="1"/>
  <c r="O30" i="1"/>
  <c r="O12" i="1"/>
  <c r="O51" i="1"/>
  <c r="O75" i="1"/>
  <c r="O37" i="1"/>
  <c r="O49" i="1"/>
  <c r="O66" i="1"/>
  <c r="O13" i="1"/>
  <c r="O59" i="1"/>
  <c r="O79" i="1"/>
  <c r="O43" i="1"/>
  <c r="O76" i="1"/>
  <c r="O27" i="1"/>
  <c r="AG15" i="1"/>
  <c r="AK15" i="1"/>
  <c r="AK32" i="1"/>
  <c r="AG32" i="1"/>
  <c r="AG64" i="1"/>
  <c r="AK64" i="1"/>
  <c r="AG31" i="1"/>
  <c r="AK31" i="1"/>
  <c r="AK40" i="1"/>
  <c r="AG40" i="1"/>
  <c r="AK41" i="1"/>
  <c r="AG41" i="1"/>
  <c r="AK49" i="1"/>
  <c r="AG49" i="1"/>
  <c r="AG57" i="1"/>
  <c r="AK57" i="1"/>
  <c r="AK65" i="1"/>
  <c r="AG65" i="1"/>
  <c r="AG39" i="1"/>
  <c r="AK39" i="1"/>
  <c r="AK33" i="1"/>
  <c r="AG33" i="1"/>
  <c r="AK34" i="1"/>
  <c r="AG34" i="1"/>
  <c r="AK42" i="1"/>
  <c r="AG42" i="1"/>
  <c r="AK50" i="1"/>
  <c r="AG50" i="1"/>
  <c r="AK58" i="1"/>
  <c r="AG58" i="1"/>
  <c r="AK66" i="1"/>
  <c r="AG66" i="1"/>
  <c r="AK47" i="1"/>
  <c r="AG47" i="1"/>
  <c r="AK16" i="1"/>
  <c r="AG16" i="1"/>
  <c r="AK9" i="1"/>
  <c r="AG9" i="1"/>
  <c r="AK43" i="1"/>
  <c r="AG43" i="1"/>
  <c r="AK59" i="1"/>
  <c r="Y100" i="1" s="1"/>
  <c r="S132" i="9" s="1"/>
  <c r="AG59" i="1"/>
  <c r="U100" i="1" s="1"/>
  <c r="G132" i="9" s="1"/>
  <c r="AK67" i="1"/>
  <c r="AG67" i="1"/>
  <c r="AG63" i="1"/>
  <c r="AK63" i="1"/>
  <c r="AG56" i="1"/>
  <c r="AK56" i="1"/>
  <c r="AK10" i="1"/>
  <c r="AG10" i="1"/>
  <c r="AG11" i="1"/>
  <c r="AK11" i="1"/>
  <c r="AG12" i="1"/>
  <c r="U91" i="1" s="1"/>
  <c r="G123" i="9" s="1"/>
  <c r="AK12" i="1"/>
  <c r="Y91" i="1" s="1"/>
  <c r="S123" i="9" s="1"/>
  <c r="AG36" i="1"/>
  <c r="AK36" i="1"/>
  <c r="AG44" i="1"/>
  <c r="AK44" i="1"/>
  <c r="AK60" i="1"/>
  <c r="AG60" i="1"/>
  <c r="AK68" i="1"/>
  <c r="AG68" i="1"/>
  <c r="AK23" i="1"/>
  <c r="AG23" i="1"/>
  <c r="AK48" i="1"/>
  <c r="AG48" i="1"/>
  <c r="AK25" i="1"/>
  <c r="AG25" i="1"/>
  <c r="AK18" i="1"/>
  <c r="AG18" i="1"/>
  <c r="AK19" i="1"/>
  <c r="AG19" i="1"/>
  <c r="AK35" i="1"/>
  <c r="AG35" i="1"/>
  <c r="AG20" i="1"/>
  <c r="AK20" i="1"/>
  <c r="AG21" i="1"/>
  <c r="AK21" i="1"/>
  <c r="AG29" i="1"/>
  <c r="AK29" i="1"/>
  <c r="AG37" i="1"/>
  <c r="AK37" i="1"/>
  <c r="AG45" i="1"/>
  <c r="AK45" i="1"/>
  <c r="AG53" i="1"/>
  <c r="AK53" i="1"/>
  <c r="AK61" i="1"/>
  <c r="AG61" i="1"/>
  <c r="AK69" i="1"/>
  <c r="AG69" i="1"/>
  <c r="AK24" i="1"/>
  <c r="AG24" i="1"/>
  <c r="AK17" i="1"/>
  <c r="AG17" i="1"/>
  <c r="AK26" i="1"/>
  <c r="AG26" i="1"/>
  <c r="AK27" i="1"/>
  <c r="AG27" i="1"/>
  <c r="AK51" i="1"/>
  <c r="AG51" i="1"/>
  <c r="AG28" i="1"/>
  <c r="AK28" i="1"/>
  <c r="AG14" i="1"/>
  <c r="AK14" i="1"/>
  <c r="Y93" i="1" s="1"/>
  <c r="S125" i="9" s="1"/>
  <c r="AG22" i="1"/>
  <c r="AK22" i="1"/>
  <c r="AG30" i="1"/>
  <c r="AK30" i="1"/>
  <c r="AG38" i="1"/>
  <c r="AK38" i="1"/>
  <c r="AG46" i="1"/>
  <c r="AK46" i="1"/>
  <c r="AG54" i="1"/>
  <c r="AK54" i="1"/>
  <c r="AG62" i="1"/>
  <c r="AK62" i="1"/>
  <c r="AK71" i="1"/>
  <c r="Y102" i="1" s="1"/>
  <c r="S134" i="9" s="1"/>
  <c r="AG71" i="1"/>
  <c r="U102" i="1" s="1"/>
  <c r="G134" i="9" s="1"/>
  <c r="AK8" i="1"/>
  <c r="AG8" i="1"/>
  <c r="AG55" i="1"/>
  <c r="AK55" i="1"/>
  <c r="AG52" i="1"/>
  <c r="AK52" i="1"/>
  <c r="AG13" i="1"/>
  <c r="U92" i="1" s="1"/>
  <c r="AK13" i="1"/>
  <c r="Y92" i="1" s="1"/>
  <c r="I92" i="1"/>
  <c r="I62" i="9" s="1"/>
  <c r="I91" i="1"/>
  <c r="I61" i="9" s="1"/>
  <c r="I102" i="1"/>
  <c r="I72" i="9" s="1"/>
  <c r="I97" i="1"/>
  <c r="I67" i="9" s="1"/>
  <c r="I100" i="1"/>
  <c r="I70" i="9" s="1"/>
  <c r="J72" i="1"/>
  <c r="I98" i="1"/>
  <c r="I68" i="9" s="1"/>
  <c r="H104" i="1"/>
  <c r="K8" i="10"/>
  <c r="L74" i="10" s="1"/>
  <c r="I93" i="1"/>
  <c r="I63" i="9" s="1"/>
  <c r="I95" i="1"/>
  <c r="I65" i="9" s="1"/>
  <c r="I96" i="1"/>
  <c r="I66" i="9" s="1"/>
  <c r="I101" i="1"/>
  <c r="I71" i="9" s="1"/>
  <c r="I94" i="1"/>
  <c r="I64" i="9" s="1"/>
  <c r="I99" i="1"/>
  <c r="I69" i="9" s="1"/>
  <c r="I90" i="1"/>
  <c r="I60" i="9" s="1"/>
  <c r="N9" i="1"/>
  <c r="L9" i="1"/>
  <c r="N11" i="1"/>
  <c r="L11" i="1"/>
  <c r="N13" i="1"/>
  <c r="Q92" i="1" s="1"/>
  <c r="L13" i="1"/>
  <c r="M92" i="1" s="1"/>
  <c r="N15" i="1"/>
  <c r="L15" i="1"/>
  <c r="N17" i="1"/>
  <c r="L17" i="1"/>
  <c r="N19" i="1"/>
  <c r="L19" i="1"/>
  <c r="N21" i="1"/>
  <c r="L21" i="1"/>
  <c r="N23" i="1"/>
  <c r="L23" i="1"/>
  <c r="N25" i="1"/>
  <c r="L25" i="1"/>
  <c r="N27" i="1"/>
  <c r="L27" i="1"/>
  <c r="N29" i="1"/>
  <c r="L29" i="1"/>
  <c r="N31" i="1"/>
  <c r="L31" i="1"/>
  <c r="N33" i="1"/>
  <c r="L33" i="1"/>
  <c r="N35" i="1"/>
  <c r="L35" i="1"/>
  <c r="N37" i="1"/>
  <c r="L37" i="1"/>
  <c r="N39" i="1"/>
  <c r="L39" i="1"/>
  <c r="N41" i="1"/>
  <c r="L41" i="1"/>
  <c r="N43" i="1"/>
  <c r="L43" i="1"/>
  <c r="N45" i="1"/>
  <c r="L45" i="1"/>
  <c r="N47" i="1"/>
  <c r="L47" i="1"/>
  <c r="N49" i="1"/>
  <c r="L49" i="1"/>
  <c r="N51" i="1"/>
  <c r="L51" i="1"/>
  <c r="N53" i="1"/>
  <c r="L53" i="1"/>
  <c r="N55" i="1"/>
  <c r="L55" i="1"/>
  <c r="N57" i="1"/>
  <c r="L57" i="1"/>
  <c r="N59" i="1"/>
  <c r="L59" i="1"/>
  <c r="N61" i="1"/>
  <c r="L61" i="1"/>
  <c r="N63" i="1"/>
  <c r="L63" i="1"/>
  <c r="N65" i="1"/>
  <c r="L65" i="1"/>
  <c r="N67" i="1"/>
  <c r="L67" i="1"/>
  <c r="N69" i="1"/>
  <c r="L69" i="1"/>
  <c r="L8" i="1"/>
  <c r="N8" i="1"/>
  <c r="N10" i="1"/>
  <c r="L10" i="1"/>
  <c r="N12" i="1"/>
  <c r="Q91" i="1" s="1"/>
  <c r="L12" i="1"/>
  <c r="M91" i="1" s="1"/>
  <c r="N14" i="1"/>
  <c r="L14" i="1"/>
  <c r="N16" i="1"/>
  <c r="L16" i="1"/>
  <c r="N18" i="1"/>
  <c r="L18" i="1"/>
  <c r="N20" i="1"/>
  <c r="L20" i="1"/>
  <c r="N22" i="1"/>
  <c r="L22" i="1"/>
  <c r="N24" i="1"/>
  <c r="L24" i="1"/>
  <c r="N26" i="1"/>
  <c r="L26" i="1"/>
  <c r="N28" i="1"/>
  <c r="L28" i="1"/>
  <c r="N30" i="1"/>
  <c r="L30" i="1"/>
  <c r="N32" i="1"/>
  <c r="L32" i="1"/>
  <c r="N34" i="1"/>
  <c r="L34" i="1"/>
  <c r="N36" i="1"/>
  <c r="L36" i="1"/>
  <c r="N38" i="1"/>
  <c r="L38" i="1"/>
  <c r="N40" i="1"/>
  <c r="L40" i="1"/>
  <c r="N42" i="1"/>
  <c r="L42" i="1"/>
  <c r="N44" i="1"/>
  <c r="L44" i="1"/>
  <c r="N46" i="1"/>
  <c r="L46" i="1"/>
  <c r="N48" i="1"/>
  <c r="L48" i="1"/>
  <c r="N50" i="1"/>
  <c r="L50" i="1"/>
  <c r="N52" i="1"/>
  <c r="L52" i="1"/>
  <c r="N54" i="1"/>
  <c r="L54" i="1"/>
  <c r="N56" i="1"/>
  <c r="L56" i="1"/>
  <c r="N58" i="1"/>
  <c r="L58" i="1"/>
  <c r="N60" i="1"/>
  <c r="L60" i="1"/>
  <c r="N62" i="1"/>
  <c r="L62" i="1"/>
  <c r="N64" i="1"/>
  <c r="L64" i="1"/>
  <c r="N66" i="1"/>
  <c r="L66" i="1"/>
  <c r="N68" i="1"/>
  <c r="L68" i="1"/>
  <c r="N71" i="1"/>
  <c r="Q102" i="1" s="1"/>
  <c r="L71" i="1"/>
  <c r="M102" i="1" s="1"/>
  <c r="U93" i="1" l="1"/>
  <c r="G125" i="9" s="1"/>
  <c r="Y97" i="1"/>
  <c r="S129" i="9" s="1"/>
  <c r="U97" i="1"/>
  <c r="G129" i="9" s="1"/>
  <c r="Q97" i="1"/>
  <c r="U90" i="1"/>
  <c r="G122" i="9" s="1"/>
  <c r="U99" i="1"/>
  <c r="G131" i="9" s="1"/>
  <c r="Y98" i="1"/>
  <c r="S130" i="9" s="1"/>
  <c r="U98" i="1"/>
  <c r="G130" i="9" s="1"/>
  <c r="Y96" i="1"/>
  <c r="S128" i="9" s="1"/>
  <c r="Y95" i="1"/>
  <c r="S127" i="9" s="1"/>
  <c r="U95" i="1"/>
  <c r="G127" i="9" s="1"/>
  <c r="Y90" i="1"/>
  <c r="S122" i="9" s="1"/>
  <c r="U96" i="1"/>
  <c r="G128" i="9" s="1"/>
  <c r="U101" i="1"/>
  <c r="G133" i="9" s="1"/>
  <c r="U94" i="1"/>
  <c r="G126" i="9" s="1"/>
  <c r="Y101" i="1"/>
  <c r="S133" i="9" s="1"/>
  <c r="Y94" i="1"/>
  <c r="S126" i="9" s="1"/>
  <c r="Y99" i="1"/>
  <c r="S131" i="9" s="1"/>
  <c r="M97" i="1"/>
  <c r="S124" i="9"/>
  <c r="G124" i="9"/>
  <c r="AK72" i="1"/>
  <c r="AG72" i="1"/>
  <c r="Q37" i="1"/>
  <c r="Q44" i="1"/>
  <c r="Q38" i="1"/>
  <c r="Q43" i="1"/>
  <c r="Q63" i="1"/>
  <c r="Q11" i="1"/>
  <c r="Q21" i="1"/>
  <c r="Q31" i="1"/>
  <c r="Q42" i="1"/>
  <c r="Q69" i="1"/>
  <c r="Q12" i="1"/>
  <c r="Q71" i="1"/>
  <c r="Q53" i="1"/>
  <c r="Q60" i="1"/>
  <c r="Q55" i="1"/>
  <c r="Q23" i="1"/>
  <c r="Q62" i="1"/>
  <c r="Q30" i="1"/>
  <c r="Q66" i="1"/>
  <c r="Q34" i="1"/>
  <c r="Q67" i="1"/>
  <c r="Q35" i="1"/>
  <c r="Q10" i="1"/>
  <c r="Q65" i="1"/>
  <c r="Q49" i="1"/>
  <c r="Q33" i="1"/>
  <c r="Q17" i="1"/>
  <c r="AA13" i="10"/>
  <c r="Q56" i="1"/>
  <c r="Q40" i="1"/>
  <c r="Q24" i="1"/>
  <c r="Q8" i="1"/>
  <c r="M100" i="1"/>
  <c r="Q47" i="1"/>
  <c r="Q15" i="1"/>
  <c r="Q54" i="1"/>
  <c r="Q22" i="1"/>
  <c r="Q58" i="1"/>
  <c r="Q26" i="1"/>
  <c r="Q59" i="1"/>
  <c r="Q27" i="1"/>
  <c r="Q61" i="1"/>
  <c r="Q45" i="1"/>
  <c r="Q29" i="1"/>
  <c r="Q13" i="1"/>
  <c r="Q68" i="1"/>
  <c r="Q52" i="1"/>
  <c r="Q36" i="1"/>
  <c r="K23" i="10"/>
  <c r="Q39" i="1"/>
  <c r="Q46" i="1"/>
  <c r="Q14" i="1"/>
  <c r="Q50" i="1"/>
  <c r="Q18" i="1"/>
  <c r="Q51" i="1"/>
  <c r="Q19" i="1"/>
  <c r="Q57" i="1"/>
  <c r="Q41" i="1"/>
  <c r="Q25" i="1"/>
  <c r="Q9" i="1"/>
  <c r="Q64" i="1"/>
  <c r="Q48" i="1"/>
  <c r="Q32" i="1"/>
  <c r="Q100" i="1"/>
  <c r="N72" i="1"/>
  <c r="L72" i="1"/>
  <c r="I104" i="1"/>
  <c r="K13" i="10"/>
  <c r="P74" i="10" s="1"/>
  <c r="M90" i="1"/>
  <c r="I103" i="1"/>
  <c r="Q101" i="1"/>
  <c r="Q96" i="1"/>
  <c r="Q95" i="1"/>
  <c r="Q93" i="1"/>
  <c r="Q99" i="1"/>
  <c r="Q98" i="1"/>
  <c r="Q94" i="1"/>
  <c r="M101" i="1"/>
  <c r="M96" i="1"/>
  <c r="M95" i="1"/>
  <c r="M93" i="1"/>
  <c r="Q90" i="1"/>
  <c r="M99" i="1"/>
  <c r="M98" i="1"/>
  <c r="M94" i="1"/>
  <c r="Q16" i="1"/>
  <c r="Q20" i="1"/>
  <c r="Q28" i="1"/>
  <c r="R8" i="1" l="1" a="1"/>
  <c r="U103" i="1"/>
  <c r="G135" i="9"/>
  <c r="Y103" i="1"/>
  <c r="N73" i="1"/>
  <c r="Q72" i="1"/>
  <c r="C30" i="10" s="1"/>
  <c r="K30" i="10" s="1"/>
  <c r="Q103" i="1"/>
  <c r="AA15" i="10"/>
  <c r="M104" i="1"/>
  <c r="U12" i="10"/>
  <c r="P75" i="10" s="1"/>
  <c r="I73" i="9"/>
  <c r="Q104" i="1"/>
  <c r="M103" i="1"/>
  <c r="R8" i="1" l="1"/>
  <c r="R20" i="1"/>
  <c r="R60" i="1"/>
  <c r="R69" i="1"/>
  <c r="R19" i="1"/>
  <c r="R33" i="1"/>
  <c r="R38" i="1"/>
  <c r="R67" i="1"/>
  <c r="R64" i="1"/>
  <c r="R36" i="1"/>
  <c r="R32" i="1"/>
  <c r="R57" i="1"/>
  <c r="R24" i="1"/>
  <c r="R53" i="1"/>
  <c r="R44" i="1"/>
  <c r="R35" i="1"/>
  <c r="R18" i="1"/>
  <c r="R71" i="1"/>
  <c r="R12" i="1"/>
  <c r="T12" i="1" s="1"/>
  <c r="R45" i="1"/>
  <c r="R50" i="1"/>
  <c r="R25" i="1"/>
  <c r="R14" i="1"/>
  <c r="R51" i="1"/>
  <c r="R56" i="1"/>
  <c r="R11" i="1"/>
  <c r="R65" i="1"/>
  <c r="R59" i="1"/>
  <c r="R42" i="1"/>
  <c r="R31" i="1"/>
  <c r="R41" i="1"/>
  <c r="R47" i="1"/>
  <c r="R58" i="1"/>
  <c r="R13" i="1"/>
  <c r="R26" i="1"/>
  <c r="R17" i="1"/>
  <c r="R61" i="1"/>
  <c r="R27" i="1"/>
  <c r="R48" i="1"/>
  <c r="R40" i="1"/>
  <c r="R15" i="1"/>
  <c r="R66" i="1"/>
  <c r="R30" i="1"/>
  <c r="R68" i="1"/>
  <c r="R49" i="1"/>
  <c r="R16" i="1"/>
  <c r="R29" i="1"/>
  <c r="R23" i="1"/>
  <c r="R55" i="1"/>
  <c r="R52" i="1"/>
  <c r="R10" i="1"/>
  <c r="R9" i="1"/>
  <c r="R37" i="1"/>
  <c r="R63" i="1"/>
  <c r="R62" i="1"/>
  <c r="R39" i="1"/>
  <c r="R46" i="1"/>
  <c r="R34" i="1"/>
  <c r="R22" i="1"/>
  <c r="R28" i="1"/>
  <c r="R54" i="1"/>
  <c r="R21" i="1"/>
  <c r="R43" i="1"/>
  <c r="R70" i="1"/>
  <c r="K43" i="10"/>
  <c r="P76" i="10"/>
  <c r="J91" i="1"/>
  <c r="M61" i="9" s="1"/>
  <c r="AA14" i="10"/>
  <c r="H35" i="9"/>
  <c r="W77" i="9"/>
  <c r="AL12" i="1" l="1"/>
  <c r="Z91" i="1" s="1"/>
  <c r="V123" i="9" s="1"/>
  <c r="AH12" i="1"/>
  <c r="V91" i="1" s="1"/>
  <c r="J123" i="9" s="1"/>
  <c r="AL70" i="1"/>
  <c r="AH70" i="1"/>
  <c r="S70" i="1"/>
  <c r="T70" i="1"/>
  <c r="V70" i="1" s="1"/>
  <c r="AH69" i="1"/>
  <c r="AL69" i="1"/>
  <c r="AL14" i="1"/>
  <c r="AH14" i="1"/>
  <c r="AH20" i="1"/>
  <c r="AL20" i="1"/>
  <c r="AL26" i="1"/>
  <c r="AH26" i="1"/>
  <c r="AH28" i="1"/>
  <c r="AL28" i="1"/>
  <c r="AL30" i="1"/>
  <c r="AH30" i="1"/>
  <c r="AH32" i="1"/>
  <c r="AL32" i="1"/>
  <c r="AL34" i="1"/>
  <c r="AH34" i="1"/>
  <c r="AH36" i="1"/>
  <c r="AL36" i="1"/>
  <c r="AL38" i="1"/>
  <c r="AH38" i="1"/>
  <c r="AH40" i="1"/>
  <c r="AL40" i="1"/>
  <c r="AL42" i="1"/>
  <c r="AH42" i="1"/>
  <c r="AH65" i="1"/>
  <c r="AL65" i="1"/>
  <c r="AL22" i="1"/>
  <c r="AH22" i="1"/>
  <c r="AH44" i="1"/>
  <c r="AL44" i="1"/>
  <c r="AL46" i="1"/>
  <c r="AH46" i="1"/>
  <c r="AH48" i="1"/>
  <c r="AL48" i="1"/>
  <c r="AL50" i="1"/>
  <c r="AH50" i="1"/>
  <c r="AH52" i="1"/>
  <c r="AL52" i="1"/>
  <c r="AL54" i="1"/>
  <c r="AH54" i="1"/>
  <c r="AH56" i="1"/>
  <c r="AL56" i="1"/>
  <c r="AL58" i="1"/>
  <c r="AH58" i="1"/>
  <c r="AL71" i="1"/>
  <c r="Z102" i="1" s="1"/>
  <c r="V134" i="9" s="1"/>
  <c r="AH71" i="1"/>
  <c r="V102" i="1" s="1"/>
  <c r="J134" i="9" s="1"/>
  <c r="AL10" i="1"/>
  <c r="AH10" i="1"/>
  <c r="AH9" i="1"/>
  <c r="AL9" i="1"/>
  <c r="AH13" i="1"/>
  <c r="V92" i="1" s="1"/>
  <c r="J124" i="9" s="1"/>
  <c r="AL13" i="1"/>
  <c r="Z92" i="1" s="1"/>
  <c r="V124" i="9" s="1"/>
  <c r="AH17" i="1"/>
  <c r="AL17" i="1"/>
  <c r="AH21" i="1"/>
  <c r="AL21" i="1"/>
  <c r="AH59" i="1"/>
  <c r="AL59" i="1"/>
  <c r="AH25" i="1"/>
  <c r="AL25" i="1"/>
  <c r="AH55" i="1"/>
  <c r="AL55" i="1"/>
  <c r="AH23" i="1"/>
  <c r="AL23" i="1"/>
  <c r="AH39" i="1"/>
  <c r="AL39" i="1"/>
  <c r="AL18" i="1"/>
  <c r="AH18" i="1"/>
  <c r="AH24" i="1"/>
  <c r="AL24" i="1"/>
  <c r="AH60" i="1"/>
  <c r="AL60" i="1"/>
  <c r="AH64" i="1"/>
  <c r="AL64" i="1"/>
  <c r="AH68" i="1"/>
  <c r="AL68" i="1"/>
  <c r="AH27" i="1"/>
  <c r="AL27" i="1"/>
  <c r="AH29" i="1"/>
  <c r="AL29" i="1"/>
  <c r="AH15" i="1"/>
  <c r="AL15" i="1"/>
  <c r="AH33" i="1"/>
  <c r="AL33" i="1"/>
  <c r="AH31" i="1"/>
  <c r="AL31" i="1"/>
  <c r="AH37" i="1"/>
  <c r="AL37" i="1"/>
  <c r="AH47" i="1"/>
  <c r="AL47" i="1"/>
  <c r="AH41" i="1"/>
  <c r="AL41" i="1"/>
  <c r="AH63" i="1"/>
  <c r="AL63" i="1"/>
  <c r="AH61" i="1"/>
  <c r="AL61" i="1"/>
  <c r="AH8" i="1"/>
  <c r="AL8" i="1"/>
  <c r="AH16" i="1"/>
  <c r="AL16" i="1"/>
  <c r="AL62" i="1"/>
  <c r="AH62" i="1"/>
  <c r="AL66" i="1"/>
  <c r="AH66" i="1"/>
  <c r="AH11" i="1"/>
  <c r="AL11" i="1"/>
  <c r="AH43" i="1"/>
  <c r="AL43" i="1"/>
  <c r="AH45" i="1"/>
  <c r="AL45" i="1"/>
  <c r="AH19" i="1"/>
  <c r="AL19" i="1"/>
  <c r="AH49" i="1"/>
  <c r="AL49" i="1"/>
  <c r="AH35" i="1"/>
  <c r="AL35" i="1"/>
  <c r="AH53" i="1"/>
  <c r="AL53" i="1"/>
  <c r="AH51" i="1"/>
  <c r="AL51" i="1"/>
  <c r="AH57" i="1"/>
  <c r="AL57" i="1"/>
  <c r="AH67" i="1"/>
  <c r="AL67" i="1"/>
  <c r="T28" i="1"/>
  <c r="V28" i="1" s="1"/>
  <c r="T29" i="1"/>
  <c r="V29" i="1" s="1"/>
  <c r="S30" i="1"/>
  <c r="S32" i="1"/>
  <c r="S33" i="1"/>
  <c r="S34" i="1"/>
  <c r="T31" i="1"/>
  <c r="V31" i="1" s="1"/>
  <c r="S36" i="1"/>
  <c r="S37" i="1"/>
  <c r="S38" i="1"/>
  <c r="T47" i="1"/>
  <c r="V47" i="1" s="1"/>
  <c r="T40" i="1"/>
  <c r="V40" i="1" s="1"/>
  <c r="S42" i="1"/>
  <c r="T44" i="1"/>
  <c r="V44" i="1" s="1"/>
  <c r="S45" i="1"/>
  <c r="T46" i="1"/>
  <c r="V46" i="1" s="1"/>
  <c r="S19" i="1"/>
  <c r="T48" i="1"/>
  <c r="V48" i="1" s="1"/>
  <c r="S49" i="1"/>
  <c r="T35" i="1"/>
  <c r="V35" i="1" s="1"/>
  <c r="S52" i="1"/>
  <c r="S53" i="1"/>
  <c r="T54" i="1"/>
  <c r="V54" i="1" s="1"/>
  <c r="S51" i="1"/>
  <c r="T57" i="1"/>
  <c r="V57" i="1" s="1"/>
  <c r="T58" i="1"/>
  <c r="V58" i="1" s="1"/>
  <c r="T67" i="1"/>
  <c r="V67" i="1" s="1"/>
  <c r="T60" i="1"/>
  <c r="V60" i="1" s="1"/>
  <c r="T61" i="1"/>
  <c r="V61" i="1" s="1"/>
  <c r="T23" i="1"/>
  <c r="V23" i="1" s="1"/>
  <c r="S64" i="1"/>
  <c r="T65" i="1"/>
  <c r="V65" i="1" s="1"/>
  <c r="S66" i="1"/>
  <c r="S39" i="1"/>
  <c r="T68" i="1"/>
  <c r="V68" i="1" s="1"/>
  <c r="T69" i="1"/>
  <c r="V69" i="1" s="1"/>
  <c r="T71" i="1"/>
  <c r="R102" i="1" s="1"/>
  <c r="T8" i="1"/>
  <c r="V8" i="1" s="1"/>
  <c r="S9" i="1"/>
  <c r="T10" i="1"/>
  <c r="V10" i="1" s="1"/>
  <c r="T11" i="1"/>
  <c r="V11" i="1" s="1"/>
  <c r="T13" i="1"/>
  <c r="V13" i="1" s="1"/>
  <c r="T14" i="1"/>
  <c r="V14" i="1" s="1"/>
  <c r="S27" i="1"/>
  <c r="S16" i="1"/>
  <c r="S17" i="1"/>
  <c r="S18" i="1"/>
  <c r="T43" i="1"/>
  <c r="V43" i="1" s="1"/>
  <c r="T20" i="1"/>
  <c r="V20" i="1" s="1"/>
  <c r="S21" i="1"/>
  <c r="S22" i="1"/>
  <c r="J100" i="1"/>
  <c r="M70" i="9" s="1"/>
  <c r="S24" i="1"/>
  <c r="T25" i="1"/>
  <c r="V25" i="1" s="1"/>
  <c r="S26" i="1"/>
  <c r="S55" i="1"/>
  <c r="S58" i="1"/>
  <c r="T19" i="1"/>
  <c r="V19" i="1" s="1"/>
  <c r="S20" i="1"/>
  <c r="S46" i="1"/>
  <c r="J97" i="1"/>
  <c r="M67" i="9" s="1"/>
  <c r="S35" i="1"/>
  <c r="T22" i="1"/>
  <c r="V22" i="1" s="1"/>
  <c r="J98" i="1"/>
  <c r="M68" i="9" s="1"/>
  <c r="T26" i="1"/>
  <c r="V26" i="1" s="1"/>
  <c r="S59" i="1"/>
  <c r="T17" i="1"/>
  <c r="V17" i="1" s="1"/>
  <c r="T16" i="1"/>
  <c r="V16" i="1" s="1"/>
  <c r="S13" i="1"/>
  <c r="N92" i="1" s="1"/>
  <c r="T36" i="1"/>
  <c r="V36" i="1" s="1"/>
  <c r="S8" i="1"/>
  <c r="T27" i="1"/>
  <c r="V27" i="1" s="1"/>
  <c r="T18" i="1"/>
  <c r="V18" i="1" s="1"/>
  <c r="T39" i="1"/>
  <c r="V39" i="1" s="1"/>
  <c r="S25" i="1"/>
  <c r="J92" i="1"/>
  <c r="M62" i="9" s="1"/>
  <c r="J93" i="1"/>
  <c r="M63" i="9" s="1"/>
  <c r="S10" i="1"/>
  <c r="S14" i="1"/>
  <c r="T21" i="1"/>
  <c r="V21" i="1" s="1"/>
  <c r="T59" i="1"/>
  <c r="V59" i="1" s="1"/>
  <c r="S11" i="1"/>
  <c r="T15" i="1"/>
  <c r="V15" i="1" s="1"/>
  <c r="T37" i="1"/>
  <c r="V37" i="1" s="1"/>
  <c r="J94" i="1"/>
  <c r="M64" i="9" s="1"/>
  <c r="R72" i="1"/>
  <c r="J104" i="1" s="1"/>
  <c r="S71" i="1"/>
  <c r="N102" i="1" s="1"/>
  <c r="S47" i="1"/>
  <c r="S60" i="1"/>
  <c r="J102" i="1"/>
  <c r="M72" i="9" s="1"/>
  <c r="T32" i="1"/>
  <c r="V32" i="1" s="1"/>
  <c r="J95" i="1"/>
  <c r="M65" i="9" s="1"/>
  <c r="V71" i="1"/>
  <c r="T30" i="1"/>
  <c r="V30" i="1" s="1"/>
  <c r="T34" i="1"/>
  <c r="V34" i="1" s="1"/>
  <c r="S40" i="1"/>
  <c r="T33" i="1"/>
  <c r="V33" i="1" s="1"/>
  <c r="S29" i="1"/>
  <c r="S23" i="1"/>
  <c r="S69" i="1"/>
  <c r="J90" i="1"/>
  <c r="M60" i="9" s="1"/>
  <c r="S15" i="1"/>
  <c r="S28" i="1"/>
  <c r="R91" i="1"/>
  <c r="V12" i="1"/>
  <c r="S61" i="1"/>
  <c r="T38" i="1"/>
  <c r="V38" i="1" s="1"/>
  <c r="T45" i="1"/>
  <c r="V45" i="1" s="1"/>
  <c r="S50" i="1"/>
  <c r="T51" i="1"/>
  <c r="V51" i="1" s="1"/>
  <c r="T49" i="1"/>
  <c r="V49" i="1" s="1"/>
  <c r="S31" i="1"/>
  <c r="T52" i="1"/>
  <c r="V52" i="1" s="1"/>
  <c r="T50" i="1"/>
  <c r="V50" i="1" s="1"/>
  <c r="S48" i="1"/>
  <c r="T24" i="1"/>
  <c r="V24" i="1" s="1"/>
  <c r="T9" i="1"/>
  <c r="S62" i="1"/>
  <c r="T56" i="1"/>
  <c r="S41" i="1"/>
  <c r="T55" i="1"/>
  <c r="V55" i="1" s="1"/>
  <c r="S12" i="1"/>
  <c r="N91" i="1" s="1"/>
  <c r="J101" i="1"/>
  <c r="M71" i="9" s="1"/>
  <c r="S57" i="1"/>
  <c r="T66" i="1"/>
  <c r="V66" i="1" s="1"/>
  <c r="S67" i="1"/>
  <c r="S44" i="1"/>
  <c r="J96" i="1"/>
  <c r="M66" i="9" s="1"/>
  <c r="J99" i="1"/>
  <c r="M69" i="9" s="1"/>
  <c r="T62" i="1"/>
  <c r="T53" i="1"/>
  <c r="V53" i="1" s="1"/>
  <c r="S65" i="1"/>
  <c r="S54" i="1"/>
  <c r="T63" i="1"/>
  <c r="V63" i="1" s="1"/>
  <c r="S68" i="1"/>
  <c r="T42" i="1"/>
  <c r="V42" i="1" s="1"/>
  <c r="S43" i="1"/>
  <c r="T64" i="1"/>
  <c r="V64" i="1" s="1"/>
  <c r="T41" i="1"/>
  <c r="V41" i="1" s="1"/>
  <c r="S63" i="1"/>
  <c r="S56" i="1"/>
  <c r="N97" i="1" s="1"/>
  <c r="V100" i="1" l="1"/>
  <c r="J132" i="9" s="1"/>
  <c r="Z100" i="1"/>
  <c r="V132" i="9" s="1"/>
  <c r="V99" i="1"/>
  <c r="J131" i="9" s="1"/>
  <c r="Z97" i="1"/>
  <c r="V129" i="9" s="1"/>
  <c r="V97" i="1"/>
  <c r="J129" i="9" s="1"/>
  <c r="Z99" i="1"/>
  <c r="V131" i="9" s="1"/>
  <c r="V98" i="1"/>
  <c r="J130" i="9" s="1"/>
  <c r="V95" i="1"/>
  <c r="J127" i="9" s="1"/>
  <c r="Z96" i="1"/>
  <c r="V128" i="9" s="1"/>
  <c r="Z98" i="1"/>
  <c r="V130" i="9" s="1"/>
  <c r="Z95" i="1"/>
  <c r="V127" i="9" s="1"/>
  <c r="N100" i="1"/>
  <c r="V96" i="1"/>
  <c r="J128" i="9" s="1"/>
  <c r="R92" i="1"/>
  <c r="Z101" i="1"/>
  <c r="V133" i="9" s="1"/>
  <c r="V101" i="1"/>
  <c r="J133" i="9" s="1"/>
  <c r="Z94" i="1"/>
  <c r="V126" i="9" s="1"/>
  <c r="V93" i="1"/>
  <c r="J125" i="9" s="1"/>
  <c r="V94" i="1"/>
  <c r="J126" i="9" s="1"/>
  <c r="Z93" i="1"/>
  <c r="V125" i="9" s="1"/>
  <c r="Z90" i="1"/>
  <c r="V90" i="1"/>
  <c r="AH72" i="1"/>
  <c r="AL72" i="1"/>
  <c r="K34" i="10"/>
  <c r="T74" i="10" s="1"/>
  <c r="R93" i="1"/>
  <c r="N93" i="1"/>
  <c r="N90" i="1"/>
  <c r="R98" i="1"/>
  <c r="R99" i="1"/>
  <c r="N96" i="1"/>
  <c r="N98" i="1"/>
  <c r="N99" i="1"/>
  <c r="R100" i="1"/>
  <c r="V62" i="1"/>
  <c r="R90" i="1"/>
  <c r="V9" i="1"/>
  <c r="N95" i="1"/>
  <c r="R97" i="1"/>
  <c r="V56" i="1"/>
  <c r="S72" i="1"/>
  <c r="N104" i="1" s="1"/>
  <c r="N94" i="1"/>
  <c r="T72" i="1"/>
  <c r="V72" i="1" s="1"/>
  <c r="R95" i="1"/>
  <c r="R94" i="1"/>
  <c r="J103" i="1"/>
  <c r="N101" i="1"/>
  <c r="R96" i="1"/>
  <c r="R101" i="1"/>
  <c r="X8" i="1" l="1"/>
  <c r="X70" i="1"/>
  <c r="Z70" i="1" s="1"/>
  <c r="V122" i="9"/>
  <c r="Z103" i="1"/>
  <c r="J122" i="9"/>
  <c r="V103" i="1"/>
  <c r="AA33" i="10"/>
  <c r="T75" i="10" s="1"/>
  <c r="N103" i="1"/>
  <c r="R104" i="1"/>
  <c r="M73" i="9"/>
  <c r="W78" i="9" s="1"/>
  <c r="AA35" i="10"/>
  <c r="T76" i="10" s="1"/>
  <c r="X37" i="1"/>
  <c r="Z37" i="1" s="1"/>
  <c r="R103" i="1"/>
  <c r="H36" i="9" l="1"/>
  <c r="K44" i="10"/>
  <c r="K42" i="10" s="1"/>
  <c r="X42" i="1"/>
  <c r="Z42" i="1" s="1"/>
  <c r="X32" i="1"/>
  <c r="Z32" i="1" s="1"/>
  <c r="X19" i="1"/>
  <c r="Z19" i="1" s="1"/>
  <c r="X67" i="1"/>
  <c r="Z67" i="1" s="1"/>
  <c r="X36" i="1"/>
  <c r="Z36" i="1" s="1"/>
  <c r="X60" i="1"/>
  <c r="Z60" i="1" s="1"/>
  <c r="X35" i="1"/>
  <c r="Z35" i="1" s="1"/>
  <c r="X58" i="1"/>
  <c r="Z58" i="1" s="1"/>
  <c r="X38" i="1"/>
  <c r="Z38" i="1" s="1"/>
  <c r="X63" i="1"/>
  <c r="Z63" i="1" s="1"/>
  <c r="X28" i="1"/>
  <c r="Z28" i="1" s="1"/>
  <c r="X31" i="1"/>
  <c r="Z31" i="1" s="1"/>
  <c r="X29" i="1"/>
  <c r="Z29" i="1" s="1"/>
  <c r="X33" i="1"/>
  <c r="Z33" i="1" s="1"/>
  <c r="X14" i="1"/>
  <c r="Z14" i="1" s="1"/>
  <c r="X68" i="1"/>
  <c r="Z68" i="1" s="1"/>
  <c r="X52" i="1"/>
  <c r="Z52" i="1" s="1"/>
  <c r="X26" i="1"/>
  <c r="Z26" i="1" s="1"/>
  <c r="X51" i="1"/>
  <c r="Z51" i="1" s="1"/>
  <c r="X61" i="1"/>
  <c r="Z61" i="1" s="1"/>
  <c r="X40" i="1"/>
  <c r="Z40" i="1" s="1"/>
  <c r="X13" i="1"/>
  <c r="Z13" i="1" s="1"/>
  <c r="X25" i="1"/>
  <c r="Z25" i="1" s="1"/>
  <c r="X66" i="1"/>
  <c r="Z66" i="1" s="1"/>
  <c r="X48" i="1"/>
  <c r="Z48" i="1" s="1"/>
  <c r="X20" i="1"/>
  <c r="Z20" i="1" s="1"/>
  <c r="X47" i="1"/>
  <c r="Z47" i="1" s="1"/>
  <c r="X53" i="1"/>
  <c r="Z53" i="1" s="1"/>
  <c r="X24" i="1"/>
  <c r="Z24" i="1" s="1"/>
  <c r="X9" i="1"/>
  <c r="Z9" i="1" s="1"/>
  <c r="X22" i="1"/>
  <c r="Z22" i="1" s="1"/>
  <c r="K48" i="10"/>
  <c r="X64" i="1"/>
  <c r="Z64" i="1" s="1"/>
  <c r="X54" i="1"/>
  <c r="Z54" i="1" s="1"/>
  <c r="X50" i="1"/>
  <c r="Z50" i="1" s="1"/>
  <c r="X34" i="1"/>
  <c r="Z34" i="1" s="1"/>
  <c r="X12" i="1"/>
  <c r="Z12" i="1" s="1"/>
  <c r="X59" i="1"/>
  <c r="Z59" i="1" s="1"/>
  <c r="X43" i="1"/>
  <c r="Z43" i="1" s="1"/>
  <c r="X16" i="1"/>
  <c r="Z16" i="1" s="1"/>
  <c r="X45" i="1"/>
  <c r="Z45" i="1" s="1"/>
  <c r="X27" i="1"/>
  <c r="Z27" i="1" s="1"/>
  <c r="X65" i="1"/>
  <c r="Z65" i="1" s="1"/>
  <c r="X21" i="1"/>
  <c r="Z21" i="1" s="1"/>
  <c r="X18" i="1"/>
  <c r="Z18" i="1" s="1"/>
  <c r="X11" i="1"/>
  <c r="Z11" i="1" s="1"/>
  <c r="X15" i="1"/>
  <c r="Z15" i="1" s="1"/>
  <c r="X41" i="1"/>
  <c r="Z41" i="1" s="1"/>
  <c r="X71" i="1"/>
  <c r="Z71" i="1" s="1"/>
  <c r="X62" i="1"/>
  <c r="Z62" i="1" s="1"/>
  <c r="X56" i="1"/>
  <c r="Z56" i="1" s="1"/>
  <c r="X46" i="1"/>
  <c r="Z46" i="1" s="1"/>
  <c r="X30" i="1"/>
  <c r="Z30" i="1" s="1"/>
  <c r="X55" i="1"/>
  <c r="Z55" i="1" s="1"/>
  <c r="X44" i="1"/>
  <c r="Z44" i="1" s="1"/>
  <c r="X69" i="1"/>
  <c r="Z69" i="1" s="1"/>
  <c r="X39" i="1"/>
  <c r="Z39" i="1" s="1"/>
  <c r="X23" i="1"/>
  <c r="Z23" i="1" s="1"/>
  <c r="X49" i="1"/>
  <c r="Z49" i="1" s="1"/>
  <c r="X17" i="1"/>
  <c r="Z17" i="1" s="1"/>
  <c r="X10" i="1"/>
  <c r="Z10" i="1" s="1"/>
  <c r="X57" i="1"/>
  <c r="Z57" i="1" s="1"/>
  <c r="Z8" i="1" l="1"/>
  <c r="AA8" i="1" s="1" a="1"/>
  <c r="X72" i="1"/>
  <c r="AA8" i="1" l="1"/>
  <c r="AB8" i="1" s="1"/>
  <c r="AA16" i="1"/>
  <c r="AA24" i="1"/>
  <c r="AB24" i="1" s="1"/>
  <c r="AE24" i="1" s="1"/>
  <c r="AA32" i="1"/>
  <c r="AA40" i="1"/>
  <c r="AA48" i="1"/>
  <c r="AA56" i="1"/>
  <c r="AA64" i="1"/>
  <c r="AA9" i="1"/>
  <c r="AA17" i="1"/>
  <c r="AA25" i="1"/>
  <c r="AA33" i="1"/>
  <c r="AA41" i="1"/>
  <c r="AA49" i="1"/>
  <c r="AA57" i="1"/>
  <c r="AA65" i="1"/>
  <c r="AA23" i="1"/>
  <c r="AA63" i="1"/>
  <c r="AA10" i="1"/>
  <c r="AA18" i="1"/>
  <c r="AA26" i="1"/>
  <c r="AA34" i="1"/>
  <c r="AA42" i="1"/>
  <c r="AA50" i="1"/>
  <c r="AA58" i="1"/>
  <c r="AA66" i="1"/>
  <c r="AA12" i="1"/>
  <c r="AA20" i="1"/>
  <c r="AA28" i="1"/>
  <c r="AA36" i="1"/>
  <c r="AA44" i="1"/>
  <c r="AA52" i="1"/>
  <c r="AA68" i="1"/>
  <c r="AA22" i="1"/>
  <c r="AA46" i="1"/>
  <c r="AA62" i="1"/>
  <c r="AA15" i="1"/>
  <c r="AA31" i="1"/>
  <c r="AA39" i="1"/>
  <c r="AA55" i="1"/>
  <c r="AA71" i="1"/>
  <c r="AA11" i="1"/>
  <c r="AA19" i="1"/>
  <c r="AA27" i="1"/>
  <c r="AA35" i="1"/>
  <c r="AA43" i="1"/>
  <c r="AA51" i="1"/>
  <c r="AA59" i="1"/>
  <c r="AA67" i="1"/>
  <c r="AA60" i="1"/>
  <c r="AA14" i="1"/>
  <c r="AA38" i="1"/>
  <c r="AA54" i="1"/>
  <c r="AA70" i="1"/>
  <c r="AA13" i="1"/>
  <c r="AA21" i="1"/>
  <c r="AA29" i="1"/>
  <c r="AA37" i="1"/>
  <c r="AA45" i="1"/>
  <c r="AA53" i="1"/>
  <c r="AA61" i="1"/>
  <c r="AA69" i="1"/>
  <c r="AA30" i="1"/>
  <c r="AA47" i="1"/>
  <c r="Z72" i="1"/>
  <c r="C58" i="10" s="1"/>
  <c r="K58" i="10" s="1"/>
  <c r="AM70" i="1" l="1"/>
  <c r="AN70" i="1" s="1"/>
  <c r="AD70" i="1"/>
  <c r="AC70" i="1"/>
  <c r="AF70" i="1" s="1"/>
  <c r="AB70" i="1"/>
  <c r="AE70" i="1" s="1"/>
  <c r="AI70" i="1"/>
  <c r="AJ70" i="1" s="1"/>
  <c r="AI71" i="1"/>
  <c r="W102" i="1" s="1"/>
  <c r="AM71" i="1"/>
  <c r="AI55" i="1"/>
  <c r="AJ55" i="1" s="1"/>
  <c r="AM55" i="1"/>
  <c r="AN55" i="1" s="1"/>
  <c r="AI39" i="1"/>
  <c r="AJ39" i="1" s="1"/>
  <c r="AM39" i="1"/>
  <c r="AN39" i="1" s="1"/>
  <c r="AI23" i="1"/>
  <c r="AJ23" i="1" s="1"/>
  <c r="AM23" i="1"/>
  <c r="AN23" i="1" s="1"/>
  <c r="AI54" i="1"/>
  <c r="AJ54" i="1" s="1"/>
  <c r="AM54" i="1"/>
  <c r="AN54" i="1" s="1"/>
  <c r="AI38" i="1"/>
  <c r="AJ38" i="1" s="1"/>
  <c r="AM38" i="1"/>
  <c r="AN38" i="1" s="1"/>
  <c r="AI22" i="1"/>
  <c r="AJ22" i="1" s="1"/>
  <c r="AM22" i="1"/>
  <c r="AN22" i="1" s="1"/>
  <c r="AI69" i="1"/>
  <c r="AJ69" i="1" s="1"/>
  <c r="AM69" i="1"/>
  <c r="AN69" i="1" s="1"/>
  <c r="AI53" i="1"/>
  <c r="AM53" i="1"/>
  <c r="AI37" i="1"/>
  <c r="AJ37" i="1" s="1"/>
  <c r="AM37" i="1"/>
  <c r="AN37" i="1" s="1"/>
  <c r="AI21" i="1"/>
  <c r="AJ21" i="1" s="1"/>
  <c r="AM21" i="1"/>
  <c r="AN21" i="1" s="1"/>
  <c r="AI68" i="1"/>
  <c r="AJ68" i="1" s="1"/>
  <c r="AM68" i="1"/>
  <c r="AN68" i="1" s="1"/>
  <c r="AI52" i="1"/>
  <c r="AM52" i="1"/>
  <c r="AI36" i="1"/>
  <c r="AJ36" i="1" s="1"/>
  <c r="AM36" i="1"/>
  <c r="AN36" i="1" s="1"/>
  <c r="AI20" i="1"/>
  <c r="AJ20" i="1" s="1"/>
  <c r="AM20" i="1"/>
  <c r="AN20" i="1" s="1"/>
  <c r="AI67" i="1"/>
  <c r="AJ67" i="1" s="1"/>
  <c r="AM67" i="1"/>
  <c r="AN67" i="1" s="1"/>
  <c r="AI51" i="1"/>
  <c r="AJ51" i="1" s="1"/>
  <c r="AM51" i="1"/>
  <c r="AN51" i="1" s="1"/>
  <c r="AI35" i="1"/>
  <c r="AJ35" i="1" s="1"/>
  <c r="AM35" i="1"/>
  <c r="AN35" i="1" s="1"/>
  <c r="AI19" i="1"/>
  <c r="AJ19" i="1" s="1"/>
  <c r="AM19" i="1"/>
  <c r="AN19" i="1" s="1"/>
  <c r="AI66" i="1"/>
  <c r="AJ66" i="1" s="1"/>
  <c r="AM66" i="1"/>
  <c r="AN66" i="1" s="1"/>
  <c r="AI50" i="1"/>
  <c r="AJ50" i="1" s="1"/>
  <c r="AM50" i="1"/>
  <c r="AN50" i="1" s="1"/>
  <c r="AI34" i="1"/>
  <c r="AJ34" i="1" s="1"/>
  <c r="AM34" i="1"/>
  <c r="AN34" i="1" s="1"/>
  <c r="AI18" i="1"/>
  <c r="AJ18" i="1" s="1"/>
  <c r="AM18" i="1"/>
  <c r="AN18" i="1" s="1"/>
  <c r="AI65" i="1"/>
  <c r="AJ65" i="1" s="1"/>
  <c r="AM65" i="1"/>
  <c r="AN65" i="1" s="1"/>
  <c r="AI49" i="1"/>
  <c r="AM49" i="1"/>
  <c r="AI33" i="1"/>
  <c r="AJ33" i="1" s="1"/>
  <c r="AM33" i="1"/>
  <c r="AN33" i="1" s="1"/>
  <c r="AI17" i="1"/>
  <c r="AJ17" i="1" s="1"/>
  <c r="AM17" i="1"/>
  <c r="AN17" i="1" s="1"/>
  <c r="AI64" i="1"/>
  <c r="AJ64" i="1" s="1"/>
  <c r="AM64" i="1"/>
  <c r="AN64" i="1" s="1"/>
  <c r="AI48" i="1"/>
  <c r="AJ48" i="1" s="1"/>
  <c r="AM48" i="1"/>
  <c r="AN48" i="1" s="1"/>
  <c r="AI32" i="1"/>
  <c r="AJ32" i="1" s="1"/>
  <c r="AM32" i="1"/>
  <c r="AN32" i="1" s="1"/>
  <c r="AI16" i="1"/>
  <c r="AJ16" i="1" s="1"/>
  <c r="AM16" i="1"/>
  <c r="AN16" i="1" s="1"/>
  <c r="AI63" i="1"/>
  <c r="AJ63" i="1" s="1"/>
  <c r="AM63" i="1"/>
  <c r="AN63" i="1" s="1"/>
  <c r="AI47" i="1"/>
  <c r="AJ47" i="1" s="1"/>
  <c r="AM47" i="1"/>
  <c r="AN47" i="1" s="1"/>
  <c r="AI31" i="1"/>
  <c r="AJ31" i="1" s="1"/>
  <c r="AM31" i="1"/>
  <c r="AN31" i="1" s="1"/>
  <c r="AI15" i="1"/>
  <c r="AJ15" i="1" s="1"/>
  <c r="AM15" i="1"/>
  <c r="AN15" i="1" s="1"/>
  <c r="AI62" i="1"/>
  <c r="AJ62" i="1" s="1"/>
  <c r="AM62" i="1"/>
  <c r="AN62" i="1" s="1"/>
  <c r="AI46" i="1"/>
  <c r="AJ46" i="1" s="1"/>
  <c r="AM46" i="1"/>
  <c r="AN46" i="1" s="1"/>
  <c r="AI30" i="1"/>
  <c r="AJ30" i="1" s="1"/>
  <c r="AM30" i="1"/>
  <c r="AN30" i="1" s="1"/>
  <c r="AI14" i="1"/>
  <c r="W93" i="1" s="1"/>
  <c r="AM14" i="1"/>
  <c r="AA93" i="1" s="1"/>
  <c r="AI61" i="1"/>
  <c r="AJ61" i="1" s="1"/>
  <c r="AM61" i="1"/>
  <c r="AN61" i="1" s="1"/>
  <c r="AI45" i="1"/>
  <c r="AM45" i="1"/>
  <c r="AI29" i="1"/>
  <c r="AJ29" i="1" s="1"/>
  <c r="AM29" i="1"/>
  <c r="AN29" i="1" s="1"/>
  <c r="AI13" i="1"/>
  <c r="W92" i="1" s="1"/>
  <c r="AM13" i="1"/>
  <c r="AA92" i="1" s="1"/>
  <c r="AI60" i="1"/>
  <c r="AM60" i="1"/>
  <c r="AI44" i="1"/>
  <c r="AJ44" i="1" s="1"/>
  <c r="AM44" i="1"/>
  <c r="AN44" i="1" s="1"/>
  <c r="AI28" i="1"/>
  <c r="AJ28" i="1" s="1"/>
  <c r="AM28" i="1"/>
  <c r="AN28" i="1" s="1"/>
  <c r="AI12" i="1"/>
  <c r="W91" i="1" s="1"/>
  <c r="AM12" i="1"/>
  <c r="AA91" i="1" s="1"/>
  <c r="AI59" i="1"/>
  <c r="AM59" i="1"/>
  <c r="AI43" i="1"/>
  <c r="AJ43" i="1" s="1"/>
  <c r="AM43" i="1"/>
  <c r="AN43" i="1" s="1"/>
  <c r="AI27" i="1"/>
  <c r="AJ27" i="1" s="1"/>
  <c r="AM27" i="1"/>
  <c r="AN27" i="1" s="1"/>
  <c r="AI11" i="1"/>
  <c r="AJ11" i="1" s="1"/>
  <c r="AM11" i="1"/>
  <c r="AN11" i="1" s="1"/>
  <c r="AI58" i="1"/>
  <c r="AJ58" i="1" s="1"/>
  <c r="AM58" i="1"/>
  <c r="AN58" i="1" s="1"/>
  <c r="AI42" i="1"/>
  <c r="AJ42" i="1" s="1"/>
  <c r="AM42" i="1"/>
  <c r="AN42" i="1" s="1"/>
  <c r="AI26" i="1"/>
  <c r="AJ26" i="1" s="1"/>
  <c r="AM26" i="1"/>
  <c r="AN26" i="1" s="1"/>
  <c r="AI10" i="1"/>
  <c r="AJ10" i="1" s="1"/>
  <c r="AM10" i="1"/>
  <c r="AN10" i="1" s="1"/>
  <c r="AI57" i="1"/>
  <c r="AJ57" i="1" s="1"/>
  <c r="AM57" i="1"/>
  <c r="AN57" i="1" s="1"/>
  <c r="AI41" i="1"/>
  <c r="AJ41" i="1" s="1"/>
  <c r="AM41" i="1"/>
  <c r="AN41" i="1" s="1"/>
  <c r="AI25" i="1"/>
  <c r="AJ25" i="1" s="1"/>
  <c r="AM25" i="1"/>
  <c r="AN25" i="1" s="1"/>
  <c r="AI9" i="1"/>
  <c r="AJ9" i="1" s="1"/>
  <c r="AM9" i="1"/>
  <c r="AN9" i="1" s="1"/>
  <c r="AI56" i="1"/>
  <c r="AJ56" i="1" s="1"/>
  <c r="AM56" i="1"/>
  <c r="AN56" i="1" s="1"/>
  <c r="AI40" i="1"/>
  <c r="AJ40" i="1" s="1"/>
  <c r="AM40" i="1"/>
  <c r="AN40" i="1" s="1"/>
  <c r="AI24" i="1"/>
  <c r="AJ24" i="1" s="1"/>
  <c r="AM24" i="1"/>
  <c r="AN24" i="1" s="1"/>
  <c r="AI8" i="1"/>
  <c r="AM8" i="1"/>
  <c r="AB55" i="1"/>
  <c r="AE55" i="1" s="1"/>
  <c r="AB54" i="1"/>
  <c r="AE54" i="1" s="1"/>
  <c r="AB69" i="1"/>
  <c r="AE69" i="1" s="1"/>
  <c r="AC53" i="1"/>
  <c r="AF53" i="1" s="1"/>
  <c r="AC37" i="1"/>
  <c r="AF37" i="1" s="1"/>
  <c r="AC21" i="1"/>
  <c r="AF21" i="1" s="1"/>
  <c r="AC68" i="1"/>
  <c r="AF68" i="1" s="1"/>
  <c r="AD20" i="1"/>
  <c r="AC67" i="1"/>
  <c r="AF67" i="1" s="1"/>
  <c r="AB51" i="1"/>
  <c r="AE51" i="1" s="1"/>
  <c r="AC35" i="1"/>
  <c r="AF35" i="1" s="1"/>
  <c r="AC66" i="1"/>
  <c r="AF66" i="1" s="1"/>
  <c r="AB50" i="1"/>
  <c r="AE50" i="1" s="1"/>
  <c r="AC34" i="1"/>
  <c r="AF34" i="1" s="1"/>
  <c r="AC18" i="1"/>
  <c r="AF18" i="1" s="1"/>
  <c r="AB49" i="1"/>
  <c r="AE49" i="1" s="1"/>
  <c r="AC33" i="1"/>
  <c r="AF33" i="1" s="1"/>
  <c r="AC17" i="1"/>
  <c r="AF17" i="1" s="1"/>
  <c r="AD64" i="1"/>
  <c r="AC48" i="1"/>
  <c r="AF48" i="1" s="1"/>
  <c r="AD32" i="1"/>
  <c r="AB16" i="1"/>
  <c r="AE16" i="1" s="1"/>
  <c r="AC23" i="1"/>
  <c r="AF23" i="1" s="1"/>
  <c r="AC22" i="1"/>
  <c r="AF22" i="1" s="1"/>
  <c r="AD36" i="1"/>
  <c r="AC19" i="1"/>
  <c r="AF19" i="1" s="1"/>
  <c r="AD63" i="1"/>
  <c r="AC47" i="1"/>
  <c r="AF47" i="1" s="1"/>
  <c r="AD31" i="1"/>
  <c r="AB15" i="1"/>
  <c r="AE15" i="1" s="1"/>
  <c r="AC46" i="1"/>
  <c r="AF46" i="1" s="1"/>
  <c r="AD30" i="1"/>
  <c r="AC14" i="1"/>
  <c r="AF14" i="1" s="1"/>
  <c r="AD61" i="1"/>
  <c r="AC45" i="1"/>
  <c r="AF45" i="1" s="1"/>
  <c r="AD29" i="1"/>
  <c r="K92" i="1"/>
  <c r="Q62" i="9" s="1"/>
  <c r="U62" i="9" s="1"/>
  <c r="AD60" i="1"/>
  <c r="AB44" i="1"/>
  <c r="AE44" i="1" s="1"/>
  <c r="AB28" i="1"/>
  <c r="AE28" i="1" s="1"/>
  <c r="K91" i="1"/>
  <c r="Q61" i="9" s="1"/>
  <c r="U61" i="9" s="1"/>
  <c r="AB39" i="1"/>
  <c r="AE39" i="1" s="1"/>
  <c r="AC38" i="1"/>
  <c r="AF38" i="1" s="1"/>
  <c r="AC52" i="1"/>
  <c r="AF52" i="1" s="1"/>
  <c r="AD59" i="1"/>
  <c r="AC43" i="1"/>
  <c r="AF43" i="1" s="1"/>
  <c r="AC27" i="1"/>
  <c r="AF27" i="1" s="1"/>
  <c r="AC11" i="1"/>
  <c r="AF11" i="1" s="1"/>
  <c r="AD58" i="1"/>
  <c r="AC42" i="1"/>
  <c r="AF42" i="1" s="1"/>
  <c r="AB26" i="1"/>
  <c r="AE26" i="1" s="1"/>
  <c r="AC10" i="1"/>
  <c r="AF10" i="1" s="1"/>
  <c r="AC57" i="1"/>
  <c r="AF57" i="1" s="1"/>
  <c r="AC41" i="1"/>
  <c r="AF41" i="1" s="1"/>
  <c r="AB25" i="1"/>
  <c r="AE25" i="1" s="1"/>
  <c r="AC9" i="1"/>
  <c r="AF9" i="1" s="1"/>
  <c r="AB40" i="1"/>
  <c r="AE40" i="1" s="1"/>
  <c r="AD24" i="1"/>
  <c r="AE8" i="1"/>
  <c r="AC59" i="1"/>
  <c r="AF59" i="1" s="1"/>
  <c r="AC24" i="1"/>
  <c r="AF24" i="1" s="1"/>
  <c r="AB43" i="1"/>
  <c r="AE43" i="1" s="1"/>
  <c r="AB11" i="1"/>
  <c r="AE11" i="1" s="1"/>
  <c r="AB42" i="1"/>
  <c r="AE42" i="1" s="1"/>
  <c r="K100" i="1"/>
  <c r="Q70" i="9" s="1"/>
  <c r="U70" i="9" s="1"/>
  <c r="AC71" i="1"/>
  <c r="AF71" i="1" s="1"/>
  <c r="K102" i="1"/>
  <c r="Q72" i="9" s="1"/>
  <c r="U72" i="9" s="1"/>
  <c r="AD19" i="1"/>
  <c r="AB34" i="1"/>
  <c r="AE34" i="1" s="1"/>
  <c r="AD50" i="1"/>
  <c r="AC32" i="1"/>
  <c r="AF32" i="1" s="1"/>
  <c r="AC26" i="1"/>
  <c r="AF26" i="1" s="1"/>
  <c r="AB67" i="1"/>
  <c r="AE67" i="1" s="1"/>
  <c r="AB17" i="1"/>
  <c r="AE17" i="1" s="1"/>
  <c r="AB33" i="1"/>
  <c r="AE33" i="1" s="1"/>
  <c r="AC49" i="1"/>
  <c r="AF49" i="1" s="1"/>
  <c r="AD49" i="1"/>
  <c r="AD67" i="1"/>
  <c r="AC50" i="1"/>
  <c r="AF50" i="1" s="1"/>
  <c r="AD33" i="1"/>
  <c r="AB18" i="1"/>
  <c r="AE18" i="1" s="1"/>
  <c r="AC64" i="1"/>
  <c r="AF64" i="1" s="1"/>
  <c r="AD48" i="1"/>
  <c r="AB32" i="1"/>
  <c r="AE32" i="1" s="1"/>
  <c r="AC16" i="1"/>
  <c r="AF16" i="1" s="1"/>
  <c r="AD51" i="1"/>
  <c r="AD66" i="1"/>
  <c r="AB35" i="1"/>
  <c r="AE35" i="1" s="1"/>
  <c r="AC36" i="1"/>
  <c r="AF36" i="1" s="1"/>
  <c r="AD45" i="1"/>
  <c r="AD15" i="1"/>
  <c r="AC30" i="1"/>
  <c r="AF30" i="1" s="1"/>
  <c r="AD44" i="1"/>
  <c r="AD62" i="1"/>
  <c r="AB12" i="1"/>
  <c r="O91" i="1" s="1"/>
  <c r="P91" i="1" s="1"/>
  <c r="Y61" i="9" s="1"/>
  <c r="AC62" i="1"/>
  <c r="AF62" i="1" s="1"/>
  <c r="AC63" i="1"/>
  <c r="AF63" i="1" s="1"/>
  <c r="AC60" i="1"/>
  <c r="AF60" i="1" s="1"/>
  <c r="AC13" i="1"/>
  <c r="S92" i="1" s="1"/>
  <c r="T92" i="1" s="1"/>
  <c r="AC62" i="9" s="1"/>
  <c r="AC12" i="1"/>
  <c r="S91" i="1" s="1"/>
  <c r="T91" i="1" s="1"/>
  <c r="AC61" i="9" s="1"/>
  <c r="AB46" i="1"/>
  <c r="AE46" i="1" s="1"/>
  <c r="AD52" i="1"/>
  <c r="K99" i="1"/>
  <c r="Q69" i="9" s="1"/>
  <c r="U69" i="9" s="1"/>
  <c r="AD12" i="1"/>
  <c r="K95" i="1"/>
  <c r="Q65" i="9" s="1"/>
  <c r="U65" i="9" s="1"/>
  <c r="AC15" i="1"/>
  <c r="AF15" i="1" s="1"/>
  <c r="AB38" i="1"/>
  <c r="AE38" i="1" s="1"/>
  <c r="AD46" i="1"/>
  <c r="AB13" i="1"/>
  <c r="O92" i="1" s="1"/>
  <c r="P92" i="1" s="1"/>
  <c r="Y62" i="9" s="1"/>
  <c r="AD37" i="1"/>
  <c r="AB63" i="1"/>
  <c r="AE63" i="1" s="1"/>
  <c r="AD22" i="1"/>
  <c r="AC51" i="1"/>
  <c r="AF51" i="1" s="1"/>
  <c r="AC28" i="1"/>
  <c r="AF28" i="1" s="1"/>
  <c r="K101" i="1"/>
  <c r="Q71" i="9" s="1"/>
  <c r="U71" i="9" s="1"/>
  <c r="AB29" i="1"/>
  <c r="AE29" i="1" s="1"/>
  <c r="AC31" i="1"/>
  <c r="AF31" i="1" s="1"/>
  <c r="AB30" i="1"/>
  <c r="AE30" i="1" s="1"/>
  <c r="AD47" i="1"/>
  <c r="AB45" i="1"/>
  <c r="AE45" i="1" s="1"/>
  <c r="AB68" i="1"/>
  <c r="AE68" i="1" s="1"/>
  <c r="AB60" i="1"/>
  <c r="AE60" i="1" s="1"/>
  <c r="AB21" i="1"/>
  <c r="AE21" i="1" s="1"/>
  <c r="AB31" i="1"/>
  <c r="AE31" i="1" s="1"/>
  <c r="AB36" i="1"/>
  <c r="AE36" i="1" s="1"/>
  <c r="AB52" i="1"/>
  <c r="AE52" i="1" s="1"/>
  <c r="AC54" i="1"/>
  <c r="AF54" i="1" s="1"/>
  <c r="AD13" i="1"/>
  <c r="AB47" i="1"/>
  <c r="AE47" i="1" s="1"/>
  <c r="AC61" i="1"/>
  <c r="AF61" i="1" s="1"/>
  <c r="AB61" i="1"/>
  <c r="AE61" i="1" s="1"/>
  <c r="AB62" i="1"/>
  <c r="AE62" i="1" s="1"/>
  <c r="AD28" i="1"/>
  <c r="AB14" i="1"/>
  <c r="AE14" i="1" s="1"/>
  <c r="AC55" i="1"/>
  <c r="AF55" i="1" s="1"/>
  <c r="AD69" i="1"/>
  <c r="AD14" i="1"/>
  <c r="AC29" i="1"/>
  <c r="AF29" i="1" s="1"/>
  <c r="AC44" i="1"/>
  <c r="AF44" i="1" s="1"/>
  <c r="AB71" i="1"/>
  <c r="AE71" i="1" s="1"/>
  <c r="AD21" i="1"/>
  <c r="AB23" i="1"/>
  <c r="AE23" i="1" s="1"/>
  <c r="K98" i="1"/>
  <c r="Q68" i="9" s="1"/>
  <c r="U68" i="9" s="1"/>
  <c r="K97" i="1"/>
  <c r="Q67" i="9" s="1"/>
  <c r="U67" i="9" s="1"/>
  <c r="AB56" i="1"/>
  <c r="AD57" i="1"/>
  <c r="AD8" i="1"/>
  <c r="AD25" i="1"/>
  <c r="AB27" i="1"/>
  <c r="AE27" i="1" s="1"/>
  <c r="AD26" i="1"/>
  <c r="AD41" i="1"/>
  <c r="AC56" i="1"/>
  <c r="AF56" i="1" s="1"/>
  <c r="AC40" i="1"/>
  <c r="AF40" i="1" s="1"/>
  <c r="AD10" i="1"/>
  <c r="AD9" i="1"/>
  <c r="AD23" i="1"/>
  <c r="AD39" i="1"/>
  <c r="AB20" i="1"/>
  <c r="AE20" i="1" s="1"/>
  <c r="AB53" i="1"/>
  <c r="AE53" i="1" s="1"/>
  <c r="AB57" i="1"/>
  <c r="AE57" i="1" s="1"/>
  <c r="AD42" i="1"/>
  <c r="AD40" i="1"/>
  <c r="AD38" i="1"/>
  <c r="AD68" i="1"/>
  <c r="AD56" i="1"/>
  <c r="AC58" i="1"/>
  <c r="AF58" i="1" s="1"/>
  <c r="AD53" i="1"/>
  <c r="AD27" i="1"/>
  <c r="AC65" i="1"/>
  <c r="AF65" i="1" s="1"/>
  <c r="AB65" i="1"/>
  <c r="AE65" i="1" s="1"/>
  <c r="AD65" i="1"/>
  <c r="AB10" i="1"/>
  <c r="AE10" i="1" s="1"/>
  <c r="AB48" i="1"/>
  <c r="AE48" i="1" s="1"/>
  <c r="AB9" i="1"/>
  <c r="AE9" i="1" s="1"/>
  <c r="AB66" i="1"/>
  <c r="AE66" i="1" s="1"/>
  <c r="AD11" i="1"/>
  <c r="AD18" i="1"/>
  <c r="AC20" i="1"/>
  <c r="AF20" i="1" s="1"/>
  <c r="K94" i="1"/>
  <c r="Q64" i="9" s="1"/>
  <c r="U64" i="9" s="1"/>
  <c r="AD55" i="1"/>
  <c r="AD16" i="1"/>
  <c r="AD17" i="1"/>
  <c r="AC39" i="1"/>
  <c r="AF39" i="1" s="1"/>
  <c r="AB58" i="1"/>
  <c r="AE58" i="1" s="1"/>
  <c r="AC69" i="1"/>
  <c r="AF69" i="1" s="1"/>
  <c r="AB19" i="1"/>
  <c r="AE19" i="1" s="1"/>
  <c r="K96" i="1"/>
  <c r="Q66" i="9" s="1"/>
  <c r="U66" i="9" s="1"/>
  <c r="AD34" i="1"/>
  <c r="AD35" i="1"/>
  <c r="AB64" i="1"/>
  <c r="AE64" i="1" s="1"/>
  <c r="AD71" i="1"/>
  <c r="AB41" i="1"/>
  <c r="AE41" i="1" s="1"/>
  <c r="AB22" i="1"/>
  <c r="AE22" i="1" s="1"/>
  <c r="AB37" i="1"/>
  <c r="AE37" i="1" s="1"/>
  <c r="AB59" i="1"/>
  <c r="AE59" i="1" s="1"/>
  <c r="AD43" i="1"/>
  <c r="AD54" i="1"/>
  <c r="K93" i="1"/>
  <c r="Q63" i="9" s="1"/>
  <c r="U63" i="9" s="1"/>
  <c r="AC25" i="1"/>
  <c r="AF25" i="1" s="1"/>
  <c r="AA72" i="1"/>
  <c r="K62" i="10" s="1"/>
  <c r="K90" i="1"/>
  <c r="Q60" i="9" s="1"/>
  <c r="U60" i="9" s="1"/>
  <c r="AC8" i="1"/>
  <c r="AF8" i="1" s="1"/>
  <c r="W97" i="1" l="1"/>
  <c r="M129" i="9" s="1"/>
  <c r="AA90" i="1"/>
  <c r="Y122" i="9" s="1"/>
  <c r="W95" i="1"/>
  <c r="M127" i="9" s="1"/>
  <c r="AA96" i="1"/>
  <c r="AB96" i="1" s="1"/>
  <c r="AA97" i="1"/>
  <c r="AB97" i="1" s="1"/>
  <c r="W100" i="1"/>
  <c r="M132" i="9" s="1"/>
  <c r="AA95" i="1"/>
  <c r="Y127" i="9" s="1"/>
  <c r="W96" i="1"/>
  <c r="M128" i="9" s="1"/>
  <c r="AA98" i="1"/>
  <c r="AB98" i="1" s="1"/>
  <c r="W98" i="1"/>
  <c r="M130" i="9" s="1"/>
  <c r="X74" i="10"/>
  <c r="AB74" i="10" s="1"/>
  <c r="C103" i="9"/>
  <c r="C101" i="9"/>
  <c r="L92" i="1"/>
  <c r="W90" i="1"/>
  <c r="M122" i="9" s="1"/>
  <c r="M124" i="9"/>
  <c r="M125" i="9"/>
  <c r="Y123" i="9"/>
  <c r="Y125" i="9"/>
  <c r="M134" i="9"/>
  <c r="Y124" i="9"/>
  <c r="M123" i="9"/>
  <c r="AJ53" i="1"/>
  <c r="AJ52" i="1"/>
  <c r="AB92" i="1"/>
  <c r="AB93" i="1"/>
  <c r="AJ13" i="1"/>
  <c r="AN53" i="1"/>
  <c r="AB91" i="1"/>
  <c r="AN49" i="1"/>
  <c r="AN52" i="1"/>
  <c r="AN14" i="1"/>
  <c r="AN12" i="1"/>
  <c r="AJ12" i="1"/>
  <c r="AA99" i="1"/>
  <c r="AN45" i="1"/>
  <c r="AJ60" i="1"/>
  <c r="W101" i="1"/>
  <c r="AN13" i="1"/>
  <c r="AJ45" i="1"/>
  <c r="AJ14" i="1"/>
  <c r="AJ49" i="1"/>
  <c r="AN59" i="1"/>
  <c r="AA100" i="1"/>
  <c r="AN60" i="1"/>
  <c r="AA101" i="1"/>
  <c r="AN71" i="1"/>
  <c r="AA102" i="1"/>
  <c r="X102" i="1"/>
  <c r="AJ59" i="1"/>
  <c r="AJ71" i="1"/>
  <c r="AA94" i="1"/>
  <c r="X91" i="1"/>
  <c r="X92" i="1"/>
  <c r="X93" i="1"/>
  <c r="W94" i="1"/>
  <c r="W99" i="1"/>
  <c r="O102" i="1"/>
  <c r="P102" i="1" s="1"/>
  <c r="Y72" i="9" s="1"/>
  <c r="C100" i="9"/>
  <c r="L91" i="1"/>
  <c r="C99" i="9"/>
  <c r="AM72" i="1"/>
  <c r="AN8" i="1"/>
  <c r="AI72" i="1"/>
  <c r="AJ8" i="1"/>
  <c r="S102" i="1"/>
  <c r="T102" i="1" s="1"/>
  <c r="AC72" i="9" s="1"/>
  <c r="L100" i="1"/>
  <c r="C108" i="9"/>
  <c r="C110" i="9"/>
  <c r="L102" i="1"/>
  <c r="AE12" i="1"/>
  <c r="L101" i="1"/>
  <c r="C109" i="9"/>
  <c r="O93" i="1"/>
  <c r="P93" i="1" s="1"/>
  <c r="Y63" i="9" s="1"/>
  <c r="S93" i="1"/>
  <c r="T93" i="1" s="1"/>
  <c r="AC63" i="9" s="1"/>
  <c r="S100" i="1"/>
  <c r="T100" i="1" s="1"/>
  <c r="AC70" i="9" s="1"/>
  <c r="S99" i="1"/>
  <c r="T99" i="1" s="1"/>
  <c r="AC69" i="9" s="1"/>
  <c r="S98" i="1"/>
  <c r="T98" i="1" s="1"/>
  <c r="AC68" i="9" s="1"/>
  <c r="L99" i="1"/>
  <c r="S101" i="1"/>
  <c r="T101" i="1" s="1"/>
  <c r="AC71" i="9" s="1"/>
  <c r="L95" i="1"/>
  <c r="O95" i="1"/>
  <c r="P95" i="1" s="1"/>
  <c r="Y65" i="9" s="1"/>
  <c r="AF12" i="1"/>
  <c r="AF13" i="1"/>
  <c r="O101" i="1"/>
  <c r="P101" i="1" s="1"/>
  <c r="Y71" i="9" s="1"/>
  <c r="S95" i="1"/>
  <c r="T95" i="1" s="1"/>
  <c r="AC65" i="9" s="1"/>
  <c r="C107" i="9"/>
  <c r="S96" i="1"/>
  <c r="T96" i="1" s="1"/>
  <c r="AC66" i="9" s="1"/>
  <c r="AE13" i="1"/>
  <c r="L96" i="1"/>
  <c r="C104" i="9"/>
  <c r="O98" i="1"/>
  <c r="P98" i="1" s="1"/>
  <c r="Y68" i="9" s="1"/>
  <c r="AD72" i="1"/>
  <c r="L104" i="1" s="1"/>
  <c r="O90" i="1"/>
  <c r="P90" i="1" s="1"/>
  <c r="Y60" i="9" s="1"/>
  <c r="O100" i="1"/>
  <c r="P100" i="1" s="1"/>
  <c r="Y70" i="9" s="1"/>
  <c r="S97" i="1"/>
  <c r="T97" i="1" s="1"/>
  <c r="AC67" i="9" s="1"/>
  <c r="AC72" i="1"/>
  <c r="S104" i="1" s="1"/>
  <c r="C106" i="9"/>
  <c r="L98" i="1"/>
  <c r="C102" i="9"/>
  <c r="O96" i="1"/>
  <c r="P96" i="1" s="1"/>
  <c r="Y66" i="9" s="1"/>
  <c r="AB72" i="1"/>
  <c r="O104" i="1" s="1"/>
  <c r="K103" i="1"/>
  <c r="S90" i="1"/>
  <c r="T90" i="1" s="1"/>
  <c r="AC60" i="9" s="1"/>
  <c r="L93" i="1"/>
  <c r="AE56" i="1"/>
  <c r="O97" i="1"/>
  <c r="P97" i="1" s="1"/>
  <c r="Y67" i="9" s="1"/>
  <c r="S94" i="1"/>
  <c r="T94" i="1" s="1"/>
  <c r="AC64" i="9" s="1"/>
  <c r="O99" i="1"/>
  <c r="P99" i="1" s="1"/>
  <c r="Y69" i="9" s="1"/>
  <c r="O94" i="1"/>
  <c r="P94" i="1" s="1"/>
  <c r="Y64" i="9" s="1"/>
  <c r="L94" i="1"/>
  <c r="C105" i="9"/>
  <c r="L97" i="1"/>
  <c r="K104" i="1"/>
  <c r="L90" i="1"/>
  <c r="C98" i="9"/>
  <c r="X97" i="1" l="1"/>
  <c r="AB90" i="1"/>
  <c r="X95" i="1"/>
  <c r="AB95" i="1"/>
  <c r="Y129" i="9"/>
  <c r="AB129" i="9" s="1"/>
  <c r="D148" i="9" s="1"/>
  <c r="Y128" i="9"/>
  <c r="AB128" i="9" s="1"/>
  <c r="D147" i="9" s="1"/>
  <c r="X100" i="1"/>
  <c r="X96" i="1"/>
  <c r="Y130" i="9"/>
  <c r="X98" i="1"/>
  <c r="X90" i="1"/>
  <c r="P129" i="9"/>
  <c r="C148" i="9" s="1"/>
  <c r="P124" i="9"/>
  <c r="C143" i="9" s="1"/>
  <c r="P123" i="9"/>
  <c r="C142" i="9" s="1"/>
  <c r="Y134" i="9"/>
  <c r="P128" i="9"/>
  <c r="C147" i="9" s="1"/>
  <c r="Y126" i="9"/>
  <c r="Y132" i="9"/>
  <c r="M131" i="9"/>
  <c r="P131" i="9" s="1"/>
  <c r="C150" i="9" s="1"/>
  <c r="M126" i="9"/>
  <c r="P126" i="9" s="1"/>
  <c r="C145" i="9" s="1"/>
  <c r="P122" i="9"/>
  <c r="C141" i="9" s="1"/>
  <c r="Y133" i="9"/>
  <c r="M133" i="9"/>
  <c r="P133" i="9" s="1"/>
  <c r="C152" i="9" s="1"/>
  <c r="Y131" i="9"/>
  <c r="AB124" i="9"/>
  <c r="D143" i="9" s="1"/>
  <c r="AB123" i="9"/>
  <c r="D142" i="9" s="1"/>
  <c r="AB127" i="9"/>
  <c r="D146" i="9" s="1"/>
  <c r="AB102" i="1"/>
  <c r="AB101" i="1"/>
  <c r="AB99" i="1"/>
  <c r="AB100" i="1"/>
  <c r="AB94" i="1"/>
  <c r="AB122" i="9"/>
  <c r="D141" i="9" s="1"/>
  <c r="P127" i="9"/>
  <c r="C146" i="9" s="1"/>
  <c r="AN72" i="1"/>
  <c r="W103" i="1"/>
  <c r="AJ72" i="1"/>
  <c r="AA103" i="1"/>
  <c r="X101" i="1"/>
  <c r="P132" i="9" s="1"/>
  <c r="C151" i="9" s="1"/>
  <c r="X94" i="1"/>
  <c r="X99" i="1"/>
  <c r="P130" i="9" s="1"/>
  <c r="C149" i="9" s="1"/>
  <c r="AE72" i="1"/>
  <c r="P104" i="1" s="1"/>
  <c r="AF72" i="1"/>
  <c r="T104" i="1" s="1"/>
  <c r="AA63" i="10"/>
  <c r="X76" i="10" s="1"/>
  <c r="AB76" i="10" s="1"/>
  <c r="AC73" i="9"/>
  <c r="C79" i="9" s="1"/>
  <c r="L103" i="1"/>
  <c r="Y73" i="9"/>
  <c r="C78" i="9" s="1"/>
  <c r="AA61" i="10"/>
  <c r="X75" i="10" s="1"/>
  <c r="AB75" i="10" s="1"/>
  <c r="S103" i="1"/>
  <c r="T103" i="1" s="1"/>
  <c r="U73" i="9"/>
  <c r="C77" i="9" s="1"/>
  <c r="Q73" i="9"/>
  <c r="H37" i="9" s="1"/>
  <c r="H38" i="9" s="1"/>
  <c r="O27" i="9" s="1"/>
  <c r="O103" i="1"/>
  <c r="P103" i="1" s="1"/>
  <c r="Y135" i="9" l="1"/>
  <c r="AB37" i="9" s="1"/>
  <c r="M135" i="9"/>
  <c r="W37" i="9" s="1"/>
  <c r="AB126" i="9"/>
  <c r="D145" i="9" s="1"/>
  <c r="AB131" i="9"/>
  <c r="D150" i="9" s="1"/>
  <c r="AB132" i="9"/>
  <c r="D151" i="9" s="1"/>
  <c r="AB125" i="9"/>
  <c r="D144" i="9" s="1"/>
  <c r="AB130" i="9"/>
  <c r="D149" i="9" s="1"/>
  <c r="AB133" i="9"/>
  <c r="D152" i="9" s="1"/>
  <c r="AB103" i="1"/>
  <c r="AB104" i="1"/>
  <c r="P125" i="9"/>
  <c r="C144" i="9" s="1"/>
  <c r="X104" i="1"/>
  <c r="X103" i="1"/>
  <c r="J135" i="9" s="1"/>
  <c r="W36" i="9" s="1"/>
  <c r="M38" i="9"/>
  <c r="O28" i="9" s="1"/>
  <c r="R38" i="9"/>
  <c r="W79" i="9"/>
  <c r="V135" i="9" l="1"/>
  <c r="AB36" i="9" s="1"/>
  <c r="AB134" i="9"/>
  <c r="S135" i="9"/>
  <c r="AB35" i="9" s="1"/>
  <c r="P134" i="9"/>
  <c r="W35" i="9"/>
  <c r="AB38" i="9" l="1"/>
  <c r="P135" i="9"/>
  <c r="C153" i="9"/>
  <c r="AB135" i="9"/>
  <c r="D153" i="9"/>
  <c r="W38" i="9"/>
  <c r="O29" i="9" s="1"/>
</calcChain>
</file>

<file path=xl/comments1.xml><?xml version="1.0" encoding="utf-8"?>
<comments xmlns="http://schemas.openxmlformats.org/spreadsheetml/2006/main">
  <authors>
    <author>本局</author>
  </authors>
  <commentLis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黄色網掛け欄に入力</t>
        </r>
      </text>
    </comment>
  </commentList>
</comments>
</file>

<file path=xl/sharedStrings.xml><?xml version="1.0" encoding="utf-8"?>
<sst xmlns="http://schemas.openxmlformats.org/spreadsheetml/2006/main" count="1781" uniqueCount="606">
  <si>
    <t>部門分類</t>
    <rPh sb="0" eb="2">
      <t>ブモン</t>
    </rPh>
    <rPh sb="2" eb="4">
      <t>ブンルイ</t>
    </rPh>
    <phoneticPr fontId="4"/>
  </si>
  <si>
    <t>精穀・製粉</t>
  </si>
  <si>
    <t>紙加工品</t>
  </si>
  <si>
    <t>化学肥料</t>
  </si>
  <si>
    <t>ゴム製品</t>
  </si>
  <si>
    <t>銑鉄・粗鋼</t>
  </si>
  <si>
    <t>建設補修</t>
  </si>
  <si>
    <t>金融・保険</t>
  </si>
  <si>
    <t>内生部門計</t>
    <rPh sb="0" eb="2">
      <t>ナイセイ</t>
    </rPh>
    <rPh sb="2" eb="4">
      <t>ブモン</t>
    </rPh>
    <rPh sb="4" eb="5">
      <t>ケイ</t>
    </rPh>
    <phoneticPr fontId="3"/>
  </si>
  <si>
    <t>家計外消費支出</t>
    <rPh sb="0" eb="3">
      <t>カケイガイ</t>
    </rPh>
    <rPh sb="3" eb="5">
      <t>ショウヒ</t>
    </rPh>
    <rPh sb="5" eb="7">
      <t>シシュツ</t>
    </rPh>
    <phoneticPr fontId="3"/>
  </si>
  <si>
    <t>雇用者所得</t>
    <rPh sb="0" eb="3">
      <t>コヨウシャ</t>
    </rPh>
    <rPh sb="3" eb="5">
      <t>ショトク</t>
    </rPh>
    <phoneticPr fontId="3"/>
  </si>
  <si>
    <t>営業余剰</t>
    <rPh sb="0" eb="2">
      <t>エイギョウ</t>
    </rPh>
    <rPh sb="2" eb="4">
      <t>ヨジョウ</t>
    </rPh>
    <phoneticPr fontId="3"/>
  </si>
  <si>
    <t>資本減耗引当</t>
    <rPh sb="0" eb="2">
      <t>シホン</t>
    </rPh>
    <rPh sb="2" eb="4">
      <t>ゲンモウ</t>
    </rPh>
    <rPh sb="4" eb="6">
      <t>ヒキアテ</t>
    </rPh>
    <phoneticPr fontId="3"/>
  </si>
  <si>
    <t>間接税（除関税）</t>
    <rPh sb="0" eb="3">
      <t>カンセツゼイ</t>
    </rPh>
    <rPh sb="4" eb="5">
      <t>ノゾ</t>
    </rPh>
    <rPh sb="5" eb="7">
      <t>カンゼイ</t>
    </rPh>
    <phoneticPr fontId="3"/>
  </si>
  <si>
    <t>（控除）経常補助金</t>
    <rPh sb="1" eb="3">
      <t>コウジョ</t>
    </rPh>
    <rPh sb="4" eb="6">
      <t>ケイジョウ</t>
    </rPh>
    <rPh sb="6" eb="9">
      <t>ホジョキン</t>
    </rPh>
    <phoneticPr fontId="3"/>
  </si>
  <si>
    <t>粗付加価値部門計</t>
    <rPh sb="0" eb="1">
      <t>ソ</t>
    </rPh>
    <rPh sb="1" eb="3">
      <t>フカ</t>
    </rPh>
    <rPh sb="3" eb="5">
      <t>カチ</t>
    </rPh>
    <rPh sb="5" eb="7">
      <t>ブモン</t>
    </rPh>
    <rPh sb="7" eb="8">
      <t>ケイ</t>
    </rPh>
    <phoneticPr fontId="3"/>
  </si>
  <si>
    <t>最終需要額</t>
    <rPh sb="0" eb="2">
      <t>サイシュウ</t>
    </rPh>
    <rPh sb="2" eb="5">
      <t>ジュヨウガク</t>
    </rPh>
    <phoneticPr fontId="4"/>
  </si>
  <si>
    <t>自給率</t>
    <rPh sb="0" eb="3">
      <t>ジキュウリツ</t>
    </rPh>
    <phoneticPr fontId="4"/>
  </si>
  <si>
    <t>直接効果</t>
    <rPh sb="0" eb="2">
      <t>チョクセツ</t>
    </rPh>
    <rPh sb="2" eb="4">
      <t>コウカ</t>
    </rPh>
    <phoneticPr fontId="4"/>
  </si>
  <si>
    <t>粗付加価値</t>
    <rPh sb="0" eb="3">
      <t>ソフカ</t>
    </rPh>
    <rPh sb="3" eb="5">
      <t>カチ</t>
    </rPh>
    <phoneticPr fontId="4"/>
  </si>
  <si>
    <t>1次</t>
    <rPh sb="1" eb="2">
      <t>ジ</t>
    </rPh>
    <phoneticPr fontId="4"/>
  </si>
  <si>
    <t>雇用者</t>
    <rPh sb="0" eb="3">
      <t>コヨウシャ</t>
    </rPh>
    <phoneticPr fontId="4"/>
  </si>
  <si>
    <t>消費性向</t>
    <rPh sb="0" eb="2">
      <t>ショウヒ</t>
    </rPh>
    <rPh sb="2" eb="4">
      <t>セイコウ</t>
    </rPh>
    <phoneticPr fontId="4"/>
  </si>
  <si>
    <t>消費誘発</t>
    <rPh sb="0" eb="2">
      <t>ショウヒ</t>
    </rPh>
    <rPh sb="2" eb="4">
      <t>ユウハツ</t>
    </rPh>
    <phoneticPr fontId="4"/>
  </si>
  <si>
    <t>消費</t>
    <rPh sb="0" eb="2">
      <t>ショウヒ</t>
    </rPh>
    <phoneticPr fontId="4"/>
  </si>
  <si>
    <t>誘発</t>
    <rPh sb="0" eb="2">
      <t>ユウハツ</t>
    </rPh>
    <phoneticPr fontId="4"/>
  </si>
  <si>
    <t>生産誘発</t>
    <rPh sb="0" eb="2">
      <t>セイサン</t>
    </rPh>
    <rPh sb="2" eb="4">
      <t>ユウハツ</t>
    </rPh>
    <phoneticPr fontId="4"/>
  </si>
  <si>
    <t>2次</t>
    <rPh sb="1" eb="2">
      <t>ジ</t>
    </rPh>
    <phoneticPr fontId="4"/>
  </si>
  <si>
    <t>粗付加</t>
    <rPh sb="0" eb="1">
      <t>アラ</t>
    </rPh>
    <rPh sb="1" eb="3">
      <t>フカ</t>
    </rPh>
    <phoneticPr fontId="4"/>
  </si>
  <si>
    <t>総合生産</t>
    <rPh sb="0" eb="2">
      <t>ソウゴウ</t>
    </rPh>
    <rPh sb="2" eb="4">
      <t>セイサン</t>
    </rPh>
    <phoneticPr fontId="4"/>
  </si>
  <si>
    <t>総合粗付加</t>
    <rPh sb="0" eb="2">
      <t>ソウゴウ</t>
    </rPh>
    <rPh sb="2" eb="5">
      <t>ソフカ</t>
    </rPh>
    <phoneticPr fontId="4"/>
  </si>
  <si>
    <t>価値誘発</t>
    <rPh sb="0" eb="2">
      <t>カチ</t>
    </rPh>
    <rPh sb="2" eb="4">
      <t>ユウハツ</t>
    </rPh>
    <phoneticPr fontId="4"/>
  </si>
  <si>
    <t>（単位：百万円）</t>
    <rPh sb="1" eb="3">
      <t>タンイ</t>
    </rPh>
    <rPh sb="4" eb="6">
      <t>ヒャクマン</t>
    </rPh>
    <rPh sb="6" eb="7">
      <t>エン</t>
    </rPh>
    <phoneticPr fontId="4"/>
  </si>
  <si>
    <t>(単位：百万円)</t>
    <rPh sb="1" eb="3">
      <t>タンイ</t>
    </rPh>
    <rPh sb="4" eb="6">
      <t>ヒャクマン</t>
    </rPh>
    <rPh sb="6" eb="7">
      <t>エン</t>
    </rPh>
    <phoneticPr fontId="4"/>
  </si>
  <si>
    <t>A</t>
    <phoneticPr fontId="4"/>
  </si>
  <si>
    <t>B</t>
    <phoneticPr fontId="4"/>
  </si>
  <si>
    <t>輸送機械</t>
  </si>
  <si>
    <t>金属製品</t>
  </si>
  <si>
    <t>域内</t>
    <rPh sb="0" eb="2">
      <t>イキナイ</t>
    </rPh>
    <phoneticPr fontId="4"/>
  </si>
  <si>
    <t>最終需要</t>
    <rPh sb="0" eb="2">
      <t>サイシュウ</t>
    </rPh>
    <rPh sb="2" eb="4">
      <t>ジュヨウ</t>
    </rPh>
    <phoneticPr fontId="4"/>
  </si>
  <si>
    <t>平均消費性向</t>
    <rPh sb="0" eb="2">
      <t>ヘイキン</t>
    </rPh>
    <rPh sb="2" eb="4">
      <t>ショウヒ</t>
    </rPh>
    <rPh sb="4" eb="6">
      <t>セイコウ</t>
    </rPh>
    <phoneticPr fontId="2"/>
  </si>
  <si>
    <t>消費支出</t>
    <rPh sb="0" eb="2">
      <t>ショウヒ</t>
    </rPh>
    <rPh sb="2" eb="4">
      <t>シシュツ</t>
    </rPh>
    <phoneticPr fontId="2"/>
  </si>
  <si>
    <t>可処分所得</t>
    <rPh sb="0" eb="3">
      <t>カショブン</t>
    </rPh>
    <rPh sb="3" eb="5">
      <t>ショトク</t>
    </rPh>
    <phoneticPr fontId="2"/>
  </si>
  <si>
    <t>Ｈ２０平均</t>
    <rPh sb="3" eb="5">
      <t>ヘイキン</t>
    </rPh>
    <phoneticPr fontId="2"/>
  </si>
  <si>
    <t>Ｈ２１平均</t>
    <rPh sb="3" eb="5">
      <t>ヘイキン</t>
    </rPh>
    <phoneticPr fontId="2"/>
  </si>
  <si>
    <t>Ｈ２２平均</t>
    <rPh sb="3" eb="5">
      <t>ヘイキン</t>
    </rPh>
    <phoneticPr fontId="2"/>
  </si>
  <si>
    <t>■平均消費性向</t>
    <rPh sb="1" eb="3">
      <t>ヘイキン</t>
    </rPh>
    <rPh sb="3" eb="5">
      <t>ショウヒ</t>
    </rPh>
    <rPh sb="5" eb="7">
      <t>セイコウ</t>
    </rPh>
    <phoneticPr fontId="2"/>
  </si>
  <si>
    <t>(単位：円)</t>
    <rPh sb="1" eb="3">
      <t>タンイ</t>
    </rPh>
    <rPh sb="4" eb="5">
      <t>エン</t>
    </rPh>
    <phoneticPr fontId="4"/>
  </si>
  <si>
    <t>出典：総務省「家計調査」・・・道統計課HP</t>
    <rPh sb="0" eb="2">
      <t>シュッテン</t>
    </rPh>
    <rPh sb="3" eb="6">
      <t>ソウムショウ</t>
    </rPh>
    <rPh sb="7" eb="9">
      <t>カケイ</t>
    </rPh>
    <rPh sb="9" eb="11">
      <t>チョウサ</t>
    </rPh>
    <rPh sb="15" eb="19">
      <t>ドウトウケイカ</t>
    </rPh>
    <phoneticPr fontId="2"/>
  </si>
  <si>
    <t>R=B</t>
    <phoneticPr fontId="4"/>
  </si>
  <si>
    <t>S=Q×R</t>
    <phoneticPr fontId="4"/>
  </si>
  <si>
    <t>T=S×逆行列係数</t>
    <rPh sb="4" eb="7">
      <t>ギャクギョウレツ</t>
    </rPh>
    <rPh sb="7" eb="9">
      <t>ケイスウ</t>
    </rPh>
    <phoneticPr fontId="4"/>
  </si>
  <si>
    <t>平均</t>
    <rPh sb="0" eb="2">
      <t>ヘイキン</t>
    </rPh>
    <phoneticPr fontId="4"/>
  </si>
  <si>
    <t>Q=O×P</t>
    <phoneticPr fontId="4"/>
  </si>
  <si>
    <t>直接効果算定</t>
    <rPh sb="0" eb="2">
      <t>チョクセツ</t>
    </rPh>
    <rPh sb="2" eb="4">
      <t>コウカ</t>
    </rPh>
    <rPh sb="4" eb="6">
      <t>サンテイ</t>
    </rPh>
    <phoneticPr fontId="4"/>
  </si>
  <si>
    <t>トータル</t>
    <phoneticPr fontId="4"/>
  </si>
  <si>
    <t>総合</t>
    <rPh sb="0" eb="2">
      <t>ソウゴウ</t>
    </rPh>
    <phoneticPr fontId="4"/>
  </si>
  <si>
    <t>雇用者所得</t>
    <rPh sb="0" eb="3">
      <t>コヨウシャ</t>
    </rPh>
    <rPh sb="3" eb="5">
      <t>ショトク</t>
    </rPh>
    <phoneticPr fontId="4"/>
  </si>
  <si>
    <t>価値率</t>
    <phoneticPr fontId="4"/>
  </si>
  <si>
    <t>所得率</t>
    <phoneticPr fontId="4"/>
  </si>
  <si>
    <t>パターン</t>
    <phoneticPr fontId="4"/>
  </si>
  <si>
    <t>C=A×B</t>
    <phoneticPr fontId="4"/>
  </si>
  <si>
    <t>N</t>
    <phoneticPr fontId="4"/>
  </si>
  <si>
    <t>P</t>
    <phoneticPr fontId="4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</si>
  <si>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</si>
  <si>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</si>
  <si>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</si>
  <si>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</si>
  <si>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製造業</t>
    <rPh sb="0" eb="3">
      <t>セイゾウギョウ</t>
    </rPh>
    <phoneticPr fontId="2"/>
  </si>
  <si>
    <t>商業</t>
    <rPh sb="0" eb="2">
      <t>ショウギョウ</t>
    </rPh>
    <phoneticPr fontId="2"/>
  </si>
  <si>
    <t>金融・保険・不動産</t>
    <rPh sb="0" eb="2">
      <t>キンユウ</t>
    </rPh>
    <rPh sb="3" eb="5">
      <t>ホケン</t>
    </rPh>
    <rPh sb="6" eb="9">
      <t>フドウサン</t>
    </rPh>
    <phoneticPr fontId="2"/>
  </si>
  <si>
    <t>運輸・情報通信</t>
    <rPh sb="0" eb="2">
      <t>ウンユ</t>
    </rPh>
    <rPh sb="3" eb="5">
      <t>ジョウホウ</t>
    </rPh>
    <rPh sb="5" eb="7">
      <t>ツウシン</t>
    </rPh>
    <phoneticPr fontId="2"/>
  </si>
  <si>
    <t>公務</t>
    <rPh sb="0" eb="2">
      <t>コウム</t>
    </rPh>
    <phoneticPr fontId="2"/>
  </si>
  <si>
    <t>サービス業</t>
    <rPh sb="4" eb="5">
      <t>ギョウ</t>
    </rPh>
    <phoneticPr fontId="2"/>
  </si>
  <si>
    <t>分類不明</t>
    <rPh sb="0" eb="2">
      <t>ブンルイ</t>
    </rPh>
    <rPh sb="2" eb="4">
      <t>フメイ</t>
    </rPh>
    <phoneticPr fontId="2"/>
  </si>
  <si>
    <t>合計</t>
    <rPh sb="0" eb="2">
      <t>ゴウケイ</t>
    </rPh>
    <phoneticPr fontId="2"/>
  </si>
  <si>
    <t>(13部門)</t>
    <rPh sb="3" eb="5">
      <t>ブモン</t>
    </rPh>
    <phoneticPr fontId="4"/>
  </si>
  <si>
    <t>生産誘発額</t>
    <rPh sb="0" eb="2">
      <t>セイサン</t>
    </rPh>
    <rPh sb="2" eb="5">
      <t>ユウハツガク</t>
    </rPh>
    <phoneticPr fontId="4"/>
  </si>
  <si>
    <t>一次波及効果</t>
    <rPh sb="0" eb="2">
      <t>イチジ</t>
    </rPh>
    <rPh sb="2" eb="4">
      <t>ハキュウ</t>
    </rPh>
    <rPh sb="4" eb="6">
      <t>コウカ</t>
    </rPh>
    <phoneticPr fontId="4"/>
  </si>
  <si>
    <t>二次波及効果</t>
    <rPh sb="0" eb="2">
      <t>ニジ</t>
    </rPh>
    <rPh sb="2" eb="6">
      <t>ハキュウコウカ</t>
    </rPh>
    <phoneticPr fontId="4"/>
  </si>
  <si>
    <t>合計</t>
    <rPh sb="0" eb="2">
      <t>ゴウケイ</t>
    </rPh>
    <phoneticPr fontId="4"/>
  </si>
  <si>
    <t>粗付加価値誘発額</t>
    <rPh sb="0" eb="3">
      <t>ソフカ</t>
    </rPh>
    <rPh sb="3" eb="5">
      <t>カチ</t>
    </rPh>
    <rPh sb="5" eb="8">
      <t>ユウハツガク</t>
    </rPh>
    <phoneticPr fontId="4"/>
  </si>
  <si>
    <t>雇用者所得誘発効果</t>
    <rPh sb="0" eb="3">
      <t>コヨウシャ</t>
    </rPh>
    <rPh sb="3" eb="5">
      <t>ショトク</t>
    </rPh>
    <rPh sb="5" eb="7">
      <t>ユウハツ</t>
    </rPh>
    <rPh sb="7" eb="9">
      <t>コウカ</t>
    </rPh>
    <phoneticPr fontId="4"/>
  </si>
  <si>
    <t>(単位：百万円、人)</t>
    <rPh sb="1" eb="3">
      <t>タンイ</t>
    </rPh>
    <rPh sb="4" eb="6">
      <t>ヒャクマン</t>
    </rPh>
    <rPh sb="6" eb="7">
      <t>エン</t>
    </rPh>
    <rPh sb="8" eb="9">
      <t>ニン</t>
    </rPh>
    <phoneticPr fontId="4"/>
  </si>
  <si>
    <t>就業誘発係数</t>
    <rPh sb="0" eb="2">
      <t>シュウギョウ</t>
    </rPh>
    <rPh sb="2" eb="4">
      <t>ユウハツ</t>
    </rPh>
    <rPh sb="4" eb="6">
      <t>ケイスウ</t>
    </rPh>
    <phoneticPr fontId="4"/>
  </si>
  <si>
    <t>農</t>
    <rPh sb="0" eb="1">
      <t>ノウ</t>
    </rPh>
    <phoneticPr fontId="4"/>
  </si>
  <si>
    <t>林</t>
    <rPh sb="0" eb="1">
      <t>リン</t>
    </rPh>
    <phoneticPr fontId="4"/>
  </si>
  <si>
    <t>水</t>
    <rPh sb="0" eb="1">
      <t>スイ</t>
    </rPh>
    <phoneticPr fontId="4"/>
  </si>
  <si>
    <t>鉱</t>
    <rPh sb="0" eb="1">
      <t>コウ</t>
    </rPh>
    <phoneticPr fontId="4"/>
  </si>
  <si>
    <t>製</t>
    <rPh sb="0" eb="1">
      <t>セイ</t>
    </rPh>
    <phoneticPr fontId="4"/>
  </si>
  <si>
    <t>建</t>
    <rPh sb="0" eb="1">
      <t>ケン</t>
    </rPh>
    <phoneticPr fontId="4"/>
  </si>
  <si>
    <t>電</t>
    <rPh sb="0" eb="1">
      <t>デン</t>
    </rPh>
    <phoneticPr fontId="4"/>
  </si>
  <si>
    <t>卸</t>
    <rPh sb="0" eb="1">
      <t>オロシ</t>
    </rPh>
    <phoneticPr fontId="4"/>
  </si>
  <si>
    <t>金</t>
    <rPh sb="0" eb="1">
      <t>キン</t>
    </rPh>
    <phoneticPr fontId="4"/>
  </si>
  <si>
    <t>運</t>
    <rPh sb="0" eb="1">
      <t>ウン</t>
    </rPh>
    <phoneticPr fontId="4"/>
  </si>
  <si>
    <t>公</t>
    <rPh sb="0" eb="1">
      <t>コウ</t>
    </rPh>
    <phoneticPr fontId="4"/>
  </si>
  <si>
    <t>サ</t>
    <phoneticPr fontId="4"/>
  </si>
  <si>
    <t>分</t>
    <rPh sb="0" eb="1">
      <t>ブン</t>
    </rPh>
    <phoneticPr fontId="4"/>
  </si>
  <si>
    <t>水</t>
    <rPh sb="0" eb="1">
      <t>ミズ</t>
    </rPh>
    <phoneticPr fontId="4"/>
  </si>
  <si>
    <t>■就業誘発係数</t>
    <rPh sb="1" eb="3">
      <t>シュウギョウ</t>
    </rPh>
    <rPh sb="3" eb="5">
      <t>ユウハツ</t>
    </rPh>
    <rPh sb="5" eb="7">
      <t>ケイスウ</t>
    </rPh>
    <phoneticPr fontId="4"/>
  </si>
  <si>
    <t>産業連関表</t>
    <rPh sb="0" eb="2">
      <t>サンギョウ</t>
    </rPh>
    <rPh sb="2" eb="5">
      <t>レンカンヒョウ</t>
    </rPh>
    <phoneticPr fontId="4"/>
  </si>
  <si>
    <t>就業誘発人数</t>
    <rPh sb="0" eb="2">
      <t>シュウギョウ</t>
    </rPh>
    <rPh sb="2" eb="4">
      <t>ユウハツ</t>
    </rPh>
    <rPh sb="4" eb="6">
      <t>ニンズウ</t>
    </rPh>
    <phoneticPr fontId="4"/>
  </si>
  <si>
    <t>・詳細別添資料のとおり。</t>
    <rPh sb="1" eb="3">
      <t>ショウサイ</t>
    </rPh>
    <rPh sb="3" eb="5">
      <t>ベッテン</t>
    </rPh>
    <rPh sb="5" eb="7">
      <t>シリョウ</t>
    </rPh>
    <phoneticPr fontId="4"/>
  </si>
  <si>
    <t>○　与件データとして与える最終需要額は、次により算定。</t>
    <rPh sb="2" eb="4">
      <t>ヨケン</t>
    </rPh>
    <rPh sb="10" eb="11">
      <t>アタ</t>
    </rPh>
    <rPh sb="13" eb="15">
      <t>サイシュウ</t>
    </rPh>
    <rPh sb="15" eb="18">
      <t>ジュヨウガク</t>
    </rPh>
    <rPh sb="20" eb="21">
      <t>ツギ</t>
    </rPh>
    <rPh sb="24" eb="26">
      <t>サンテイ</t>
    </rPh>
    <phoneticPr fontId="4"/>
  </si>
  <si>
    <t>○　１次生産誘発効果は、［I－(I－M－N)A］-1の均衡産出高モデルにより算出。</t>
    <rPh sb="3" eb="4">
      <t>ジ</t>
    </rPh>
    <rPh sb="4" eb="6">
      <t>セイサン</t>
    </rPh>
    <rPh sb="6" eb="8">
      <t>ユウハツ</t>
    </rPh>
    <rPh sb="8" eb="10">
      <t>コウカ</t>
    </rPh>
    <rPh sb="31" eb="32">
      <t>タカ</t>
    </rPh>
    <phoneticPr fontId="4"/>
  </si>
  <si>
    <t>○　２次誘発効果は、次のとおり算出。</t>
    <rPh sb="10" eb="11">
      <t>ツギ</t>
    </rPh>
    <rPh sb="15" eb="17">
      <t>サンシュツ</t>
    </rPh>
    <phoneticPr fontId="4"/>
  </si>
  <si>
    <t>与件ﾃﾞｰﾀ</t>
    <rPh sb="0" eb="2">
      <t>ヨケン</t>
    </rPh>
    <phoneticPr fontId="4"/>
  </si>
  <si>
    <t>1次生産誘発効果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4"/>
  </si>
  <si>
    <t>2次生産誘発効果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4"/>
  </si>
  <si>
    <t>農　業</t>
    <rPh sb="0" eb="1">
      <t>ノウ</t>
    </rPh>
    <rPh sb="2" eb="3">
      <t>ギョウ</t>
    </rPh>
    <phoneticPr fontId="2"/>
  </si>
  <si>
    <t>林　業</t>
    <rPh sb="0" eb="1">
      <t>ハヤシ</t>
    </rPh>
    <rPh sb="2" eb="3">
      <t>ギョウ</t>
    </rPh>
    <phoneticPr fontId="2"/>
  </si>
  <si>
    <t>漁　業</t>
    <rPh sb="0" eb="1">
      <t>リョウ</t>
    </rPh>
    <rPh sb="2" eb="3">
      <t>ギョウ</t>
    </rPh>
    <phoneticPr fontId="2"/>
  </si>
  <si>
    <t>鉱　業</t>
    <rPh sb="0" eb="1">
      <t>コウ</t>
    </rPh>
    <rPh sb="2" eb="3">
      <t>ギョウ</t>
    </rPh>
    <phoneticPr fontId="2"/>
  </si>
  <si>
    <t>商　業</t>
    <rPh sb="0" eb="1">
      <t>ショウ</t>
    </rPh>
    <rPh sb="2" eb="3">
      <t>ギョウ</t>
    </rPh>
    <phoneticPr fontId="2"/>
  </si>
  <si>
    <t>公　務</t>
    <rPh sb="0" eb="1">
      <t>コウ</t>
    </rPh>
    <rPh sb="2" eb="3">
      <t>ツトム</t>
    </rPh>
    <phoneticPr fontId="2"/>
  </si>
  <si>
    <t>合　計</t>
    <rPh sb="0" eb="1">
      <t>ゴウ</t>
    </rPh>
    <rPh sb="2" eb="3">
      <t>ケイ</t>
    </rPh>
    <phoneticPr fontId="2"/>
  </si>
  <si>
    <t>1次生産
誘発効果</t>
    <rPh sb="1" eb="2">
      <t>ジ</t>
    </rPh>
    <rPh sb="2" eb="4">
      <t>セイサン</t>
    </rPh>
    <rPh sb="5" eb="7">
      <t>ユウハツ</t>
    </rPh>
    <rPh sb="7" eb="9">
      <t>コウカ</t>
    </rPh>
    <phoneticPr fontId="4"/>
  </si>
  <si>
    <t>2次生産
誘発効果</t>
    <rPh sb="1" eb="2">
      <t>ジ</t>
    </rPh>
    <rPh sb="2" eb="4">
      <t>セイサン</t>
    </rPh>
    <rPh sb="5" eb="7">
      <t>ユウハツ</t>
    </rPh>
    <rPh sb="7" eb="9">
      <t>コウカ</t>
    </rPh>
    <phoneticPr fontId="4"/>
  </si>
  <si>
    <t>合　計</t>
    <rPh sb="0" eb="1">
      <t>ゴウ</t>
    </rPh>
    <rPh sb="2" eb="3">
      <t>ケイ</t>
    </rPh>
    <phoneticPr fontId="4"/>
  </si>
  <si>
    <t>粗付加価値
誘発額</t>
    <rPh sb="0" eb="3">
      <t>ソフカ</t>
    </rPh>
    <rPh sb="3" eb="5">
      <t>カチ</t>
    </rPh>
    <rPh sb="6" eb="9">
      <t>ユウハツガク</t>
    </rPh>
    <phoneticPr fontId="4"/>
  </si>
  <si>
    <t>雇用者所得
誘発額</t>
    <rPh sb="0" eb="3">
      <t>コヨウシャ</t>
    </rPh>
    <rPh sb="3" eb="5">
      <t>ショトク</t>
    </rPh>
    <rPh sb="6" eb="9">
      <t>ユウハツガク</t>
    </rPh>
    <phoneticPr fontId="4"/>
  </si>
  <si>
    <t>(単位：億円)</t>
    <rPh sb="1" eb="3">
      <t>タンイ</t>
    </rPh>
    <rPh sb="4" eb="6">
      <t>オクエン</t>
    </rPh>
    <phoneticPr fontId="4"/>
  </si>
  <si>
    <t>分類</t>
    <rPh sb="0" eb="2">
      <t>ブンルイ</t>
    </rPh>
    <phoneticPr fontId="4"/>
  </si>
  <si>
    <t>漁</t>
    <rPh sb="0" eb="1">
      <t>リョウ</t>
    </rPh>
    <phoneticPr fontId="4"/>
  </si>
  <si>
    <t>商</t>
    <rPh sb="0" eb="1">
      <t>ショウ</t>
    </rPh>
    <phoneticPr fontId="4"/>
  </si>
  <si>
    <t>計</t>
    <rPh sb="0" eb="1">
      <t>ケイ</t>
    </rPh>
    <phoneticPr fontId="4"/>
  </si>
  <si>
    <t>(単位：人/年)</t>
    <rPh sb="1" eb="3">
      <t>タンイ</t>
    </rPh>
    <rPh sb="4" eb="5">
      <t>ニン</t>
    </rPh>
    <rPh sb="6" eb="7">
      <t>ネン</t>
    </rPh>
    <phoneticPr fontId="4"/>
  </si>
  <si>
    <t>生産誘発額</t>
    <rPh sb="0" eb="2">
      <t>セイサン</t>
    </rPh>
    <rPh sb="2" eb="4">
      <t>ユウハツ</t>
    </rPh>
    <rPh sb="4" eb="5">
      <t>ガク</t>
    </rPh>
    <phoneticPr fontId="4"/>
  </si>
  <si>
    <t>雇用者所得誘発額</t>
    <rPh sb="0" eb="3">
      <t>コヨウシャ</t>
    </rPh>
    <rPh sb="3" eb="5">
      <t>ショトク</t>
    </rPh>
    <rPh sb="5" eb="8">
      <t>ユウハツガク</t>
    </rPh>
    <phoneticPr fontId="4"/>
  </si>
  <si>
    <t>(単位：億円、人/年)</t>
    <rPh sb="1" eb="3">
      <t>タンイ</t>
    </rPh>
    <rPh sb="4" eb="6">
      <t>オクエン</t>
    </rPh>
    <rPh sb="7" eb="8">
      <t>ニン</t>
    </rPh>
    <rPh sb="9" eb="10">
      <t>ネン</t>
    </rPh>
    <phoneticPr fontId="4"/>
  </si>
  <si>
    <t>人/年の新規就業を誘発</t>
    <rPh sb="0" eb="1">
      <t>ニン</t>
    </rPh>
    <rPh sb="2" eb="3">
      <t>ネン</t>
    </rPh>
    <rPh sb="4" eb="6">
      <t>シンキ</t>
    </rPh>
    <rPh sb="6" eb="8">
      <t>シュウギョウ</t>
    </rPh>
    <rPh sb="9" eb="11">
      <t>ユウハツ</t>
    </rPh>
    <phoneticPr fontId="4"/>
  </si>
  <si>
    <t>億円発生</t>
    <rPh sb="0" eb="2">
      <t>オクエン</t>
    </rPh>
    <rPh sb="2" eb="4">
      <t>ハッセイ</t>
    </rPh>
    <phoneticPr fontId="4"/>
  </si>
  <si>
    <t>■　GDPを</t>
    <phoneticPr fontId="4"/>
  </si>
  <si>
    <t>■　これにより、</t>
    <phoneticPr fontId="4"/>
  </si>
  <si>
    <t>■　生産誘発額</t>
    <rPh sb="2" eb="4">
      <t>セイサン</t>
    </rPh>
    <rPh sb="4" eb="7">
      <t>ユウハツガク</t>
    </rPh>
    <phoneticPr fontId="4"/>
  </si>
  <si>
    <t>（参考）</t>
    <rPh sb="1" eb="3">
      <t>サンコウ</t>
    </rPh>
    <phoneticPr fontId="4"/>
  </si>
  <si>
    <t>産業連関分析は、一つの経済モデルであって、その分析はある一定の仮定の下に行われています。</t>
    <rPh sb="0" eb="2">
      <t>サンギョウ</t>
    </rPh>
    <rPh sb="2" eb="4">
      <t>レンカン</t>
    </rPh>
    <rPh sb="4" eb="6">
      <t>ブンセキ</t>
    </rPh>
    <rPh sb="8" eb="9">
      <t>ヒト</t>
    </rPh>
    <rPh sb="11" eb="13">
      <t>ケイザイ</t>
    </rPh>
    <rPh sb="23" eb="25">
      <t>ブンセキ</t>
    </rPh>
    <rPh sb="28" eb="30">
      <t>イッテイ</t>
    </rPh>
    <rPh sb="31" eb="33">
      <t>カテイ</t>
    </rPh>
    <rPh sb="34" eb="35">
      <t>シタ</t>
    </rPh>
    <rPh sb="36" eb="37">
      <t>オコナ</t>
    </rPh>
    <phoneticPr fontId="4"/>
  </si>
  <si>
    <t>このため、以下のような点に留意してください。</t>
    <rPh sb="5" eb="7">
      <t>イカ</t>
    </rPh>
    <rPh sb="11" eb="12">
      <t>テン</t>
    </rPh>
    <rPh sb="13" eb="15">
      <t>リュウイ</t>
    </rPh>
    <phoneticPr fontId="4"/>
  </si>
  <si>
    <t>・１つの産業は、ただ１つの生産物を生産する。</t>
    <rPh sb="4" eb="6">
      <t>サンギョウ</t>
    </rPh>
    <rPh sb="13" eb="16">
      <t>セイサンブツ</t>
    </rPh>
    <rPh sb="17" eb="19">
      <t>セイサン</t>
    </rPh>
    <phoneticPr fontId="4"/>
  </si>
  <si>
    <t>・生産水準とその投入量は規模に関して一定（規模の経済性は無い）。</t>
    <rPh sb="1" eb="3">
      <t>セイサン</t>
    </rPh>
    <rPh sb="3" eb="5">
      <t>スイジュン</t>
    </rPh>
    <rPh sb="8" eb="11">
      <t>トウニュウリョウ</t>
    </rPh>
    <rPh sb="12" eb="14">
      <t>キボ</t>
    </rPh>
    <rPh sb="15" eb="16">
      <t>カン</t>
    </rPh>
    <rPh sb="18" eb="20">
      <t>イッテイ</t>
    </rPh>
    <rPh sb="21" eb="23">
      <t>キボ</t>
    </rPh>
    <rPh sb="24" eb="27">
      <t>ケイザイセイ</t>
    </rPh>
    <rPh sb="28" eb="29">
      <t>ナ</t>
    </rPh>
    <phoneticPr fontId="4"/>
  </si>
  <si>
    <t>・外部経済・外部不経済のような、各産業間への相互干渉は無い。</t>
    <rPh sb="1" eb="3">
      <t>ガイブ</t>
    </rPh>
    <rPh sb="3" eb="5">
      <t>ケイザイ</t>
    </rPh>
    <rPh sb="6" eb="8">
      <t>ガイブ</t>
    </rPh>
    <rPh sb="8" eb="11">
      <t>フケイザイ</t>
    </rPh>
    <rPh sb="16" eb="19">
      <t>カクサンギョウ</t>
    </rPh>
    <rPh sb="19" eb="20">
      <t>カン</t>
    </rPh>
    <rPh sb="22" eb="24">
      <t>ソウゴ</t>
    </rPh>
    <rPh sb="24" eb="26">
      <t>カンショウ</t>
    </rPh>
    <rPh sb="27" eb="28">
      <t>ナ</t>
    </rPh>
    <phoneticPr fontId="4"/>
  </si>
  <si>
    <t>・投入係数は、短期的には変わらないものと仮定している。</t>
    <rPh sb="1" eb="3">
      <t>トウニュウ</t>
    </rPh>
    <rPh sb="3" eb="5">
      <t>ケイスウ</t>
    </rPh>
    <rPh sb="7" eb="10">
      <t>タンキテキ</t>
    </rPh>
    <rPh sb="12" eb="13">
      <t>カ</t>
    </rPh>
    <rPh sb="20" eb="22">
      <t>カテイ</t>
    </rPh>
    <phoneticPr fontId="4"/>
  </si>
  <si>
    <t>・在庫調整などにより、波及が中断することはないものと仮定している。</t>
    <rPh sb="1" eb="3">
      <t>ザイコ</t>
    </rPh>
    <rPh sb="3" eb="5">
      <t>チョウセイ</t>
    </rPh>
    <rPh sb="11" eb="13">
      <t>ハキュウ</t>
    </rPh>
    <rPh sb="14" eb="16">
      <t>チュウダン</t>
    </rPh>
    <rPh sb="26" eb="28">
      <t>カテイ</t>
    </rPh>
    <phoneticPr fontId="4"/>
  </si>
  <si>
    <t>・いつ頃、どの産業に、どの程度の波及が及ぶかは分からないものと仮定している。</t>
    <rPh sb="3" eb="4">
      <t>ゴロ</t>
    </rPh>
    <rPh sb="7" eb="9">
      <t>サンギョウ</t>
    </rPh>
    <rPh sb="13" eb="15">
      <t>テイド</t>
    </rPh>
    <rPh sb="16" eb="18">
      <t>ハキュウ</t>
    </rPh>
    <rPh sb="19" eb="20">
      <t>オヨ</t>
    </rPh>
    <rPh sb="23" eb="24">
      <t>ワ</t>
    </rPh>
    <rPh sb="31" eb="33">
      <t>カテイ</t>
    </rPh>
    <phoneticPr fontId="4"/>
  </si>
  <si>
    <t xml:space="preserve">・生産増加（直接及び１次効果）→雇用者所得増加 </t>
    <phoneticPr fontId="4"/>
  </si>
  <si>
    <t>　　→家計消費支出増加（新規最終需要の発生)　→生産増加（２次効果）</t>
    <phoneticPr fontId="4"/>
  </si>
  <si>
    <t>○　２次効果の消費ベクトルは、直接・１次誘発効果における雇用者所得誘発の額に北海道の</t>
    <rPh sb="38" eb="41">
      <t>ホッカイドウ</t>
    </rPh>
    <phoneticPr fontId="4"/>
  </si>
  <si>
    <t>(注)四捨五入の関係で、内訳の合計と合計項目の値が一致しないことがある。</t>
    <rPh sb="1" eb="2">
      <t>チュウ</t>
    </rPh>
    <rPh sb="3" eb="7">
      <t>シシャゴニュウ</t>
    </rPh>
    <rPh sb="8" eb="10">
      <t>カンケイ</t>
    </rPh>
    <rPh sb="12" eb="14">
      <t>ウチワケ</t>
    </rPh>
    <rPh sb="15" eb="17">
      <t>ゴウケイ</t>
    </rPh>
    <rPh sb="18" eb="20">
      <t>ゴウケイ</t>
    </rPh>
    <rPh sb="20" eb="22">
      <t>コウモク</t>
    </rPh>
    <rPh sb="23" eb="24">
      <t>アタイ</t>
    </rPh>
    <rPh sb="25" eb="27">
      <t>イッチ</t>
    </rPh>
    <phoneticPr fontId="4"/>
  </si>
  <si>
    <t>-</t>
    <phoneticPr fontId="4"/>
  </si>
  <si>
    <t>　・　実体経済においては、生産に増減があった場合、一人あたりの就業時間を増減させる</t>
    <rPh sb="3" eb="5">
      <t>ジッタイ</t>
    </rPh>
    <rPh sb="5" eb="7">
      <t>ケイザイ</t>
    </rPh>
    <rPh sb="13" eb="15">
      <t>セイサン</t>
    </rPh>
    <rPh sb="16" eb="18">
      <t>ゾウゲン</t>
    </rPh>
    <rPh sb="22" eb="24">
      <t>バアイ</t>
    </rPh>
    <rPh sb="25" eb="27">
      <t>ヒトリ</t>
    </rPh>
    <rPh sb="31" eb="33">
      <t>シュウギョウ</t>
    </rPh>
    <rPh sb="33" eb="35">
      <t>ジカン</t>
    </rPh>
    <rPh sb="36" eb="38">
      <t>ゾウゲン</t>
    </rPh>
    <phoneticPr fontId="2"/>
  </si>
  <si>
    <t>　　ことで対応することも考えられるため、すぐに雇用の増減に結びつくわけではないこと</t>
    <rPh sb="5" eb="7">
      <t>タイオウ</t>
    </rPh>
    <rPh sb="12" eb="13">
      <t>カンガ</t>
    </rPh>
    <rPh sb="23" eb="25">
      <t>コヨウ</t>
    </rPh>
    <rPh sb="26" eb="28">
      <t>ゾウゲン</t>
    </rPh>
    <rPh sb="29" eb="30">
      <t>ムス</t>
    </rPh>
    <phoneticPr fontId="2"/>
  </si>
  <si>
    <t>　　に留意。</t>
    <phoneticPr fontId="4"/>
  </si>
  <si>
    <t>(注)端数処理の関係で、各項目の合計値と合計項目の値が一致しない場合がある。</t>
    <rPh sb="1" eb="2">
      <t>チュウ</t>
    </rPh>
    <rPh sb="3" eb="5">
      <t>ハスウ</t>
    </rPh>
    <rPh sb="5" eb="7">
      <t>ショリ</t>
    </rPh>
    <rPh sb="8" eb="10">
      <t>カンケイ</t>
    </rPh>
    <rPh sb="12" eb="15">
      <t>カクコウモク</t>
    </rPh>
    <rPh sb="16" eb="19">
      <t>ゴウケイチ</t>
    </rPh>
    <rPh sb="20" eb="22">
      <t>ゴウケイ</t>
    </rPh>
    <rPh sb="22" eb="24">
      <t>コウモク</t>
    </rPh>
    <rPh sb="25" eb="26">
      <t>アタイ</t>
    </rPh>
    <rPh sb="27" eb="29">
      <t>イッチ</t>
    </rPh>
    <rPh sb="32" eb="34">
      <t>バアイ</t>
    </rPh>
    <phoneticPr fontId="4"/>
  </si>
  <si>
    <t>　　同様に、他の表の値と一致しない場合がある。</t>
    <rPh sb="2" eb="4">
      <t>ドウヨウ</t>
    </rPh>
    <rPh sb="6" eb="7">
      <t>タ</t>
    </rPh>
    <rPh sb="8" eb="9">
      <t>ヒョウ</t>
    </rPh>
    <rPh sb="10" eb="11">
      <t>アタイ</t>
    </rPh>
    <rPh sb="12" eb="14">
      <t>イッチ</t>
    </rPh>
    <rPh sb="17" eb="19">
      <t>バアイ</t>
    </rPh>
    <phoneticPr fontId="4"/>
  </si>
  <si>
    <t>直接効果の</t>
    <rPh sb="0" eb="2">
      <t>チョクセツ</t>
    </rPh>
    <rPh sb="2" eb="4">
      <t>コウカ</t>
    </rPh>
    <phoneticPr fontId="4"/>
  </si>
  <si>
    <t>生産波及額</t>
    <rPh sb="0" eb="2">
      <t>セイサン</t>
    </rPh>
    <rPh sb="2" eb="4">
      <t>ハキュウ</t>
    </rPh>
    <rPh sb="4" eb="5">
      <t>ガク</t>
    </rPh>
    <phoneticPr fontId="4"/>
  </si>
  <si>
    <t>一次波及効果算定</t>
    <rPh sb="0" eb="2">
      <t>イチジ</t>
    </rPh>
    <rPh sb="2" eb="4">
      <t>ハキュウ</t>
    </rPh>
    <rPh sb="4" eb="6">
      <t>コウカ</t>
    </rPh>
    <rPh sb="6" eb="8">
      <t>サンテイ</t>
    </rPh>
    <phoneticPr fontId="4"/>
  </si>
  <si>
    <t>民間</t>
    <rPh sb="0" eb="2">
      <t>ミンカン</t>
    </rPh>
    <phoneticPr fontId="4"/>
  </si>
  <si>
    <t>消費支出</t>
    <rPh sb="0" eb="2">
      <t>ショウヒ</t>
    </rPh>
    <rPh sb="2" eb="4">
      <t>シシュツ</t>
    </rPh>
    <phoneticPr fontId="4"/>
  </si>
  <si>
    <t>(与件データ)</t>
    <rPh sb="1" eb="3">
      <t>ヨケン</t>
    </rPh>
    <phoneticPr fontId="4"/>
  </si>
  <si>
    <t>直接効果</t>
    <rPh sb="0" eb="2">
      <t>チョクセツ</t>
    </rPh>
    <rPh sb="2" eb="4">
      <t>コウカ</t>
    </rPh>
    <phoneticPr fontId="4"/>
  </si>
  <si>
    <t>投入係数</t>
    <rPh sb="0" eb="2">
      <t>トウニュウ</t>
    </rPh>
    <rPh sb="2" eb="4">
      <t>ケイスウ</t>
    </rPh>
    <phoneticPr fontId="4"/>
  </si>
  <si>
    <t>B　自給率</t>
    <rPh sb="2" eb="5">
      <t>ジキュウリツ</t>
    </rPh>
    <phoneticPr fontId="4"/>
  </si>
  <si>
    <t>N　平均消費性向</t>
    <rPh sb="2" eb="4">
      <t>ヘイキン</t>
    </rPh>
    <rPh sb="4" eb="6">
      <t>ショウヒ</t>
    </rPh>
    <rPh sb="6" eb="8">
      <t>セイコウ</t>
    </rPh>
    <phoneticPr fontId="4"/>
  </si>
  <si>
    <t>P　消費パターン</t>
    <rPh sb="2" eb="4">
      <t>ショウヒ</t>
    </rPh>
    <phoneticPr fontId="4"/>
  </si>
  <si>
    <t>Q　消費誘発</t>
    <rPh sb="2" eb="4">
      <t>ショウヒ</t>
    </rPh>
    <rPh sb="4" eb="6">
      <t>ユウハツ</t>
    </rPh>
    <phoneticPr fontId="4"/>
  </si>
  <si>
    <t>S　域内消費誘発</t>
    <rPh sb="2" eb="4">
      <t>イキナイ</t>
    </rPh>
    <rPh sb="4" eb="6">
      <t>ショウヒ</t>
    </rPh>
    <rPh sb="6" eb="8">
      <t>ユウハツ</t>
    </rPh>
    <phoneticPr fontId="4"/>
  </si>
  <si>
    <t>逆行列係数</t>
    <rPh sb="0" eb="3">
      <t>ギャクギョウレツ</t>
    </rPh>
    <rPh sb="3" eb="5">
      <t>ケイスウ</t>
    </rPh>
    <phoneticPr fontId="4"/>
  </si>
  <si>
    <t>１次生産波及効果</t>
    <rPh sb="1" eb="2">
      <t>ジ</t>
    </rPh>
    <rPh sb="2" eb="4">
      <t>セイサン</t>
    </rPh>
    <rPh sb="4" eb="8">
      <t>ハキュウコウカ</t>
    </rPh>
    <phoneticPr fontId="4"/>
  </si>
  <si>
    <t>２次生産波及効果</t>
    <rPh sb="1" eb="2">
      <t>ジ</t>
    </rPh>
    <rPh sb="2" eb="4">
      <t>セイサン</t>
    </rPh>
    <rPh sb="4" eb="8">
      <t>ハキュウコウカ</t>
    </rPh>
    <phoneticPr fontId="4"/>
  </si>
  <si>
    <t>C　域内直接効果</t>
    <rPh sb="2" eb="4">
      <t>イキナイ</t>
    </rPh>
    <rPh sb="4" eb="6">
      <t>チョクセツ</t>
    </rPh>
    <rPh sb="6" eb="8">
      <t>コウカ</t>
    </rPh>
    <phoneticPr fontId="4"/>
  </si>
  <si>
    <t>　  (需要増加額)(直接効果)</t>
  </si>
  <si>
    <t>１次波及効果分(＝M)</t>
    <rPh sb="1" eb="2">
      <t>ジ</t>
    </rPh>
    <rPh sb="2" eb="6">
      <t>ハキュウコウカ</t>
    </rPh>
    <rPh sb="6" eb="7">
      <t>ブン</t>
    </rPh>
    <phoneticPr fontId="4"/>
  </si>
  <si>
    <t>R　自給率(＝B)</t>
    <rPh sb="2" eb="5">
      <t>ジキュウリツ</t>
    </rPh>
    <phoneticPr fontId="4"/>
  </si>
  <si>
    <t>M　１次雇用者所得</t>
    <rPh sb="3" eb="4">
      <t>ジ</t>
    </rPh>
    <rPh sb="4" eb="7">
      <t>コヨウシャ</t>
    </rPh>
    <rPh sb="7" eb="9">
      <t>ショトク</t>
    </rPh>
    <phoneticPr fontId="4"/>
  </si>
  <si>
    <t xml:space="preserve"> 輸移入額</t>
  </si>
  <si>
    <t>T　２次生産誘発</t>
    <rPh sb="3" eb="4">
      <t>ジ</t>
    </rPh>
    <rPh sb="4" eb="6">
      <t>セイサン</t>
    </rPh>
    <rPh sb="6" eb="8">
      <t>ユウハツ</t>
    </rPh>
    <phoneticPr fontId="4"/>
  </si>
  <si>
    <t>U　２次粗付加価値</t>
    <rPh sb="3" eb="4">
      <t>ジ</t>
    </rPh>
    <rPh sb="4" eb="7">
      <t>ソフカ</t>
    </rPh>
    <rPh sb="7" eb="9">
      <t>カチ</t>
    </rPh>
    <phoneticPr fontId="4"/>
  </si>
  <si>
    <t>V　２次雇用者所得</t>
    <rPh sb="3" eb="4">
      <t>ジ</t>
    </rPh>
    <rPh sb="4" eb="7">
      <t>コヨウシャ</t>
    </rPh>
    <rPh sb="7" eb="9">
      <t>ショトク</t>
    </rPh>
    <phoneticPr fontId="4"/>
  </si>
  <si>
    <t>D</t>
    <phoneticPr fontId="4"/>
  </si>
  <si>
    <t>E=C×D</t>
    <phoneticPr fontId="4"/>
  </si>
  <si>
    <t>F</t>
    <phoneticPr fontId="4"/>
  </si>
  <si>
    <t>H=C×投入係数</t>
    <rPh sb="4" eb="6">
      <t>トウニュウ</t>
    </rPh>
    <rPh sb="6" eb="8">
      <t>ケイスウ</t>
    </rPh>
    <phoneticPr fontId="4"/>
  </si>
  <si>
    <t>I=B</t>
    <phoneticPr fontId="4"/>
  </si>
  <si>
    <t>G=C×F</t>
    <phoneticPr fontId="4"/>
  </si>
  <si>
    <t>J=H×I</t>
    <phoneticPr fontId="4"/>
  </si>
  <si>
    <t>K=J×逆行列係数</t>
    <rPh sb="4" eb="7">
      <t>ギャクギョウレツ</t>
    </rPh>
    <phoneticPr fontId="4"/>
  </si>
  <si>
    <t>L=D×K</t>
    <phoneticPr fontId="4"/>
  </si>
  <si>
    <t>M=F×K</t>
    <phoneticPr fontId="4"/>
  </si>
  <si>
    <t>O=(G+M)×N</t>
    <phoneticPr fontId="4"/>
  </si>
  <si>
    <t>U=D×T</t>
    <phoneticPr fontId="4"/>
  </si>
  <si>
    <t>V=F×T</t>
    <phoneticPr fontId="4"/>
  </si>
  <si>
    <t>W=C+K+T</t>
    <phoneticPr fontId="4"/>
  </si>
  <si>
    <t>Ｘ=E+L+U</t>
    <phoneticPr fontId="4"/>
  </si>
  <si>
    <t>Y=G+M+V</t>
    <phoneticPr fontId="4"/>
  </si>
  <si>
    <t>２次波及効果算定</t>
    <rPh sb="1" eb="2">
      <t>ジ</t>
    </rPh>
    <rPh sb="2" eb="6">
      <t>ハキュウコウカ</t>
    </rPh>
    <rPh sb="6" eb="8">
      <t>サンテイ</t>
    </rPh>
    <phoneticPr fontId="4"/>
  </si>
  <si>
    <t>Check=0</t>
    <phoneticPr fontId="4"/>
  </si>
  <si>
    <t>サ</t>
    <phoneticPr fontId="4"/>
  </si>
  <si>
    <t>Check</t>
    <phoneticPr fontId="4"/>
  </si>
  <si>
    <t>(注)1 四捨五入の関係で、内訳の合計と合計項目の値が一致しないことがある。</t>
    <rPh sb="1" eb="2">
      <t>チュウ</t>
    </rPh>
    <rPh sb="5" eb="9">
      <t>シシャゴニュウ</t>
    </rPh>
    <rPh sb="10" eb="12">
      <t>カンケイ</t>
    </rPh>
    <rPh sb="14" eb="16">
      <t>ウチワケ</t>
    </rPh>
    <rPh sb="17" eb="19">
      <t>ゴウケイ</t>
    </rPh>
    <rPh sb="20" eb="22">
      <t>ゴウケイ</t>
    </rPh>
    <rPh sb="22" eb="24">
      <t>コウモク</t>
    </rPh>
    <rPh sb="25" eb="26">
      <t>アタイ</t>
    </rPh>
    <rPh sb="27" eb="29">
      <t>イッチ</t>
    </rPh>
    <phoneticPr fontId="4"/>
  </si>
  <si>
    <r>
      <t>億円押し上げ</t>
    </r>
    <r>
      <rPr>
        <vertAlign val="superscript"/>
        <sz val="16"/>
        <color theme="1"/>
        <rFont val="HG丸ｺﾞｼｯｸM-PRO"/>
        <family val="3"/>
        <charset val="128"/>
      </rPr>
      <t>(注)</t>
    </r>
    <rPh sb="0" eb="2">
      <t>オクエン</t>
    </rPh>
    <rPh sb="2" eb="3">
      <t>オ</t>
    </rPh>
    <rPh sb="4" eb="5">
      <t>ア</t>
    </rPh>
    <phoneticPr fontId="4"/>
  </si>
  <si>
    <t>(注)ただし、家計外消費を含む</t>
    <phoneticPr fontId="4"/>
  </si>
  <si>
    <t>生産誘発額</t>
    <rPh sb="0" eb="2">
      <t>セイサン</t>
    </rPh>
    <rPh sb="2" eb="5">
      <t>ユウハツガク</t>
    </rPh>
    <phoneticPr fontId="4"/>
  </si>
  <si>
    <t>粗付加価値
誘発額</t>
    <rPh sb="0" eb="3">
      <t>ソフカ</t>
    </rPh>
    <rPh sb="3" eb="5">
      <t>カチ</t>
    </rPh>
    <rPh sb="6" eb="9">
      <t>ユウハツガク</t>
    </rPh>
    <phoneticPr fontId="4"/>
  </si>
  <si>
    <t>雇用者所得
誘発額</t>
    <rPh sb="0" eb="3">
      <t>コヨウシャ</t>
    </rPh>
    <rPh sb="3" eb="5">
      <t>ショトク</t>
    </rPh>
    <rPh sb="6" eb="9">
      <t>ユウハツガク</t>
    </rPh>
    <phoneticPr fontId="4"/>
  </si>
  <si>
    <t>直接効果</t>
    <rPh sb="0" eb="2">
      <t>チョクセツ</t>
    </rPh>
    <rPh sb="2" eb="4">
      <t>コウカ</t>
    </rPh>
    <phoneticPr fontId="4"/>
  </si>
  <si>
    <t>サ</t>
  </si>
  <si>
    <t>就業誘発人数</t>
    <rPh sb="0" eb="2">
      <t>シュウギョウ</t>
    </rPh>
    <rPh sb="2" eb="4">
      <t>ユウハツ</t>
    </rPh>
    <rPh sb="4" eb="6">
      <t>ニンズウ</t>
    </rPh>
    <phoneticPr fontId="4"/>
  </si>
  <si>
    <t>雇用誘発人数</t>
    <rPh sb="0" eb="2">
      <t>コヨウ</t>
    </rPh>
    <rPh sb="2" eb="4">
      <t>ユウハツ</t>
    </rPh>
    <rPh sb="4" eb="6">
      <t>ニンズウ</t>
    </rPh>
    <phoneticPr fontId="4"/>
  </si>
  <si>
    <t>１次生産誘発効果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4"/>
  </si>
  <si>
    <t>２次生産誘発効果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4"/>
  </si>
  <si>
    <t>A　最終需要額(与件ﾃﾞｰﾀ)</t>
    <rPh sb="2" eb="4">
      <t>サイシュウ</t>
    </rPh>
    <rPh sb="4" eb="6">
      <t>ジュヨウ</t>
    </rPh>
    <rPh sb="6" eb="7">
      <t>ガク</t>
    </rPh>
    <rPh sb="8" eb="10">
      <t>ヨケン</t>
    </rPh>
    <phoneticPr fontId="4"/>
  </si>
  <si>
    <t>うち家計外消費</t>
    <rPh sb="2" eb="5">
      <t>カケイガイ</t>
    </rPh>
    <rPh sb="5" eb="7">
      <t>ショウヒ</t>
    </rPh>
    <phoneticPr fontId="4"/>
  </si>
  <si>
    <t>うち付加価値</t>
    <rPh sb="2" eb="4">
      <t>フカ</t>
    </rPh>
    <rPh sb="4" eb="6">
      <t>カチ</t>
    </rPh>
    <phoneticPr fontId="4"/>
  </si>
  <si>
    <t>O　民間消費支出</t>
    <rPh sb="2" eb="4">
      <t>ミンカン</t>
    </rPh>
    <rPh sb="4" eb="6">
      <t>ショウヒ</t>
    </rPh>
    <rPh sb="6" eb="8">
      <t>シシュツ</t>
    </rPh>
    <phoneticPr fontId="4"/>
  </si>
  <si>
    <t>H　粗付加
     価値率</t>
    <rPh sb="2" eb="3">
      <t>アラ</t>
    </rPh>
    <rPh sb="3" eb="5">
      <t>フカ</t>
    </rPh>
    <rPh sb="11" eb="13">
      <t>カチ</t>
    </rPh>
    <rPh sb="13" eb="14">
      <t>リツ</t>
    </rPh>
    <phoneticPr fontId="4"/>
  </si>
  <si>
    <t>K　雇用者
     所得率</t>
    <rPh sb="2" eb="5">
      <t>コヨウシャ</t>
    </rPh>
    <rPh sb="11" eb="14">
      <t>ショトクリツ</t>
    </rPh>
    <phoneticPr fontId="4"/>
  </si>
  <si>
    <t>D　粗付加
     価値率</t>
    <rPh sb="2" eb="3">
      <t>アラ</t>
    </rPh>
    <rPh sb="3" eb="5">
      <t>フカ</t>
    </rPh>
    <rPh sb="11" eb="13">
      <t>カチ</t>
    </rPh>
    <rPh sb="13" eb="14">
      <t>リツ</t>
    </rPh>
    <phoneticPr fontId="4"/>
  </si>
  <si>
    <t>F　雇用者
     所得率</t>
    <rPh sb="2" eb="5">
      <t>コヨウシャ</t>
    </rPh>
    <rPh sb="11" eb="14">
      <t>ショトクリツ</t>
    </rPh>
    <phoneticPr fontId="4"/>
  </si>
  <si>
    <t>E　直接効果粗付加価値</t>
    <rPh sb="2" eb="4">
      <t>チョクセツ</t>
    </rPh>
    <rPh sb="4" eb="6">
      <t>コウカ</t>
    </rPh>
    <rPh sb="6" eb="9">
      <t>ソフカ</t>
    </rPh>
    <rPh sb="9" eb="11">
      <t>カチ</t>
    </rPh>
    <phoneticPr fontId="4"/>
  </si>
  <si>
    <t>雇用者所得※</t>
    <rPh sb="0" eb="3">
      <t>コヨウシャ</t>
    </rPh>
    <rPh sb="3" eb="5">
      <t>ショトク</t>
    </rPh>
    <phoneticPr fontId="4"/>
  </si>
  <si>
    <t>H　直接効果の生産波及額</t>
    <rPh sb="2" eb="4">
      <t>チョクセツ</t>
    </rPh>
    <rPh sb="4" eb="6">
      <t>コウカ</t>
    </rPh>
    <rPh sb="7" eb="9">
      <t>セイサン</t>
    </rPh>
    <rPh sb="9" eb="11">
      <t>ハキュウ</t>
    </rPh>
    <rPh sb="11" eb="12">
      <t>ガク</t>
    </rPh>
    <phoneticPr fontId="4"/>
  </si>
  <si>
    <t xml:space="preserve"> I　自給率(=B)</t>
    <rPh sb="3" eb="6">
      <t>ジキュウリツ</t>
    </rPh>
    <phoneticPr fontId="4"/>
  </si>
  <si>
    <t>J　域内最終需要</t>
    <rPh sb="2" eb="4">
      <t>イキナイ</t>
    </rPh>
    <rPh sb="4" eb="6">
      <t>サイシュウ</t>
    </rPh>
    <rPh sb="6" eb="8">
      <t>ジュヨウ</t>
    </rPh>
    <phoneticPr fontId="4"/>
  </si>
  <si>
    <t>K　１次生産誘発</t>
    <rPh sb="3" eb="4">
      <t>ジ</t>
    </rPh>
    <rPh sb="4" eb="6">
      <t>セイサン</t>
    </rPh>
    <rPh sb="6" eb="8">
      <t>ユウハツ</t>
    </rPh>
    <phoneticPr fontId="4"/>
  </si>
  <si>
    <t>L　１次粗付加価値</t>
    <rPh sb="3" eb="4">
      <t>ジ</t>
    </rPh>
    <rPh sb="4" eb="7">
      <t>ソフカ</t>
    </rPh>
    <rPh sb="7" eb="9">
      <t>カチ</t>
    </rPh>
    <phoneticPr fontId="4"/>
  </si>
  <si>
    <t>雇用者所得の合計額(G＋M)</t>
    <rPh sb="0" eb="3">
      <t>コヨウシャ</t>
    </rPh>
    <rPh sb="3" eb="5">
      <t>ショトク</t>
    </rPh>
    <rPh sb="6" eb="8">
      <t>ゴウケイ</t>
    </rPh>
    <rPh sb="8" eb="9">
      <t>ガク</t>
    </rPh>
    <phoneticPr fontId="4"/>
  </si>
  <si>
    <t>直接効果分(＝G)</t>
    <rPh sb="0" eb="2">
      <t>チョクセツ</t>
    </rPh>
    <rPh sb="2" eb="4">
      <t>コウカ</t>
    </rPh>
    <rPh sb="4" eb="5">
      <t>ブン</t>
    </rPh>
    <phoneticPr fontId="4"/>
  </si>
  <si>
    <t>（参考）生産誘発額等のまとめ</t>
    <rPh sb="1" eb="3">
      <t>サンコウ</t>
    </rPh>
    <rPh sb="4" eb="6">
      <t>セイサン</t>
    </rPh>
    <rPh sb="6" eb="9">
      <t>ユウハツガク</t>
    </rPh>
    <rPh sb="9" eb="10">
      <t>トウ</t>
    </rPh>
    <phoneticPr fontId="4"/>
  </si>
  <si>
    <t>一次波及効果</t>
    <rPh sb="0" eb="2">
      <t>イチジ</t>
    </rPh>
    <rPh sb="2" eb="6">
      <t>ハキュウコウカ</t>
    </rPh>
    <phoneticPr fontId="4"/>
  </si>
  <si>
    <t>項　　目</t>
    <rPh sb="0" eb="1">
      <t>コウ</t>
    </rPh>
    <rPh sb="3" eb="4">
      <t>メ</t>
    </rPh>
    <phoneticPr fontId="4"/>
  </si>
  <si>
    <t>（単位：百万円）</t>
    <rPh sb="1" eb="3">
      <t>タンイ</t>
    </rPh>
    <rPh sb="4" eb="6">
      <t>ヒャクマン</t>
    </rPh>
    <rPh sb="6" eb="7">
      <t>エン</t>
    </rPh>
    <phoneticPr fontId="4"/>
  </si>
  <si>
    <t>　地域間産業連関表の民間消費支出パターンで分割し算出。</t>
    <rPh sb="1" eb="4">
      <t>チイキカン</t>
    </rPh>
    <rPh sb="4" eb="6">
      <t>サンギョウ</t>
    </rPh>
    <rPh sb="6" eb="9">
      <t>レンカンヒョウ</t>
    </rPh>
    <phoneticPr fontId="4"/>
  </si>
  <si>
    <t>０１</t>
  </si>
  <si>
    <t>０２</t>
  </si>
  <si>
    <t>０３</t>
  </si>
  <si>
    <t>０４</t>
  </si>
  <si>
    <t>０５</t>
  </si>
  <si>
    <t>０６</t>
  </si>
  <si>
    <t>０７</t>
  </si>
  <si>
    <t>０８</t>
  </si>
  <si>
    <t>０９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</si>
  <si>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</si>
  <si>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</si>
  <si>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</si>
  <si>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</si>
  <si>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</si>
  <si>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</si>
  <si>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</si>
  <si>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</si>
  <si>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</si>
  <si>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</si>
  <si>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</si>
  <si>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</si>
  <si>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</si>
  <si>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</si>
  <si>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</si>
  <si>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</si>
  <si>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</si>
  <si>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</si>
  <si>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</si>
  <si>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</si>
  <si>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</si>
  <si>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</si>
  <si>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</si>
  <si>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</si>
  <si>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</si>
  <si>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</si>
  <si>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</si>
  <si>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</si>
  <si>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一般機械</t>
  </si>
  <si>
    <t>３８</t>
  </si>
  <si>
    <t>電気機械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</si>
  <si>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</si>
  <si>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</si>
  <si>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</si>
  <si>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</si>
  <si>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</si>
  <si>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</si>
  <si>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</si>
  <si>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</si>
  <si>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</si>
  <si>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</si>
  <si>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</si>
  <si>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</si>
  <si>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５１</t>
  </si>
  <si>
    <t>不動産</t>
  </si>
  <si>
    <t>５２</t>
  </si>
  <si>
    <t>５３</t>
  </si>
  <si>
    <t>通信・放送</t>
  </si>
  <si>
    <t>５４</t>
  </si>
  <si>
    <t>５５</t>
  </si>
  <si>
    <t>５６</t>
  </si>
  <si>
    <t>教育・研究</t>
  </si>
  <si>
    <t>５７</t>
  </si>
  <si>
    <t>５８</t>
  </si>
  <si>
    <t>５９</t>
  </si>
  <si>
    <t>６０</t>
  </si>
  <si>
    <t>６１</t>
  </si>
  <si>
    <t>６２</t>
  </si>
  <si>
    <t>６３</t>
  </si>
  <si>
    <t>圏域内生産額</t>
    <rPh sb="0" eb="1">
      <t>ケン</t>
    </rPh>
    <rPh sb="1" eb="3">
      <t>イキナイ</t>
    </rPh>
    <rPh sb="3" eb="6">
      <t>セイサンガク</t>
    </rPh>
    <phoneticPr fontId="3"/>
  </si>
  <si>
    <t>サ</t>
    <phoneticPr fontId="4"/>
  </si>
  <si>
    <t>第８－１表　道央地域投入係数表</t>
    <rPh sb="0" eb="1">
      <t>ダイ</t>
    </rPh>
    <rPh sb="4" eb="5">
      <t>ヒョウ</t>
    </rPh>
    <rPh sb="6" eb="8">
      <t>ドウオウ</t>
    </rPh>
    <rPh sb="8" eb="10">
      <t>チイキ</t>
    </rPh>
    <phoneticPr fontId="5"/>
  </si>
  <si>
    <t>水　産</t>
  </si>
  <si>
    <t>その他の</t>
  </si>
  <si>
    <t>化      学</t>
  </si>
  <si>
    <t>内生部門</t>
    <rPh sb="2" eb="4">
      <t>ブモン</t>
    </rPh>
    <phoneticPr fontId="5"/>
  </si>
  <si>
    <t>サービス</t>
  </si>
  <si>
    <t>飲　料</t>
  </si>
  <si>
    <t>製版・製本</t>
  </si>
  <si>
    <t>土石製品</t>
  </si>
  <si>
    <t>一次製品</t>
  </si>
  <si>
    <t xml:space="preserve">製造品 </t>
  </si>
  <si>
    <t>建　築</t>
  </si>
  <si>
    <t>電　力</t>
  </si>
  <si>
    <t>廃棄物処理</t>
  </si>
  <si>
    <t>商　業</t>
  </si>
  <si>
    <t>運　輸</t>
  </si>
  <si>
    <t>公　務</t>
  </si>
  <si>
    <t>・社会保障</t>
  </si>
  <si>
    <t>介　護</t>
  </si>
  <si>
    <t>家計外消費支出</t>
  </si>
  <si>
    <t>雇用者所得</t>
  </si>
  <si>
    <t>営業余剰</t>
  </si>
  <si>
    <t>資本減耗引当</t>
  </si>
  <si>
    <t>粗付加価値部門計</t>
  </si>
  <si>
    <t>域内生産額</t>
  </si>
  <si>
    <r>
      <t>第９－１表　道央地域逆行列係数表［ Ｉ－（Ｉ－Ｍ－Ｎ）Ａ］</t>
    </r>
    <r>
      <rPr>
        <vertAlign val="superscript"/>
        <sz val="12"/>
        <rFont val="ＭＳ Ｐ明朝"/>
        <family val="1"/>
        <charset val="128"/>
      </rPr>
      <t>-1</t>
    </r>
    <rPh sb="0" eb="1">
      <t>ダイ</t>
    </rPh>
    <rPh sb="4" eb="5">
      <t>ヒョウ</t>
    </rPh>
    <rPh sb="6" eb="8">
      <t>ドウオウ</t>
    </rPh>
    <rPh sb="8" eb="10">
      <t>チイキ</t>
    </rPh>
    <phoneticPr fontId="5"/>
  </si>
  <si>
    <t>行　　　和</t>
  </si>
  <si>
    <t>列和</t>
  </si>
  <si>
    <t>《 道央圏 》</t>
    <rPh sb="2" eb="4">
      <t>ドウオウ</t>
    </rPh>
    <rPh sb="4" eb="5">
      <t>ケン</t>
    </rPh>
    <phoneticPr fontId="4"/>
  </si>
  <si>
    <t>・●●により、圏域内最終需要が●億円増加したものと仮定する。</t>
    <rPh sb="7" eb="8">
      <t>ケン</t>
    </rPh>
    <rPh sb="8" eb="10">
      <t>イキナイ</t>
    </rPh>
    <rPh sb="10" eb="12">
      <t>サイシュウ</t>
    </rPh>
    <rPh sb="12" eb="14">
      <t>ジュヨウ</t>
    </rPh>
    <rPh sb="16" eb="18">
      <t>オクエン</t>
    </rPh>
    <rPh sb="18" eb="20">
      <t>ゾウカ</t>
    </rPh>
    <rPh sb="25" eb="27">
      <t>カテイ</t>
    </rPh>
    <phoneticPr fontId="4"/>
  </si>
  <si>
    <t>Ｈ２３平均</t>
    <rPh sb="3" eb="5">
      <t>ヘイキン</t>
    </rPh>
    <phoneticPr fontId="2"/>
  </si>
  <si>
    <t>Ｈ２４平均</t>
    <rPh sb="3" eb="5">
      <t>ヘイキン</t>
    </rPh>
    <phoneticPr fontId="2"/>
  </si>
  <si>
    <t xml:space="preserve"> </t>
    <phoneticPr fontId="4"/>
  </si>
  <si>
    <t>採用年次カンター</t>
    <rPh sb="0" eb="2">
      <t>サイヨウ</t>
    </rPh>
    <rPh sb="2" eb="4">
      <t>ネンジ</t>
    </rPh>
    <phoneticPr fontId="4"/>
  </si>
  <si>
    <t>**選択年次リスト**</t>
    <rPh sb="2" eb="4">
      <t>センタク</t>
    </rPh>
    <rPh sb="4" eb="6">
      <t>ネンジ</t>
    </rPh>
    <phoneticPr fontId="4"/>
  </si>
  <si>
    <t>分析年次</t>
    <rPh sb="0" eb="2">
      <t>ブンセキ</t>
    </rPh>
    <rPh sb="2" eb="4">
      <t>ネンジ</t>
    </rPh>
    <phoneticPr fontId="4"/>
  </si>
  <si>
    <t>Ｈ２５平均</t>
    <rPh sb="3" eb="5">
      <t>ヘイキン</t>
    </rPh>
    <phoneticPr fontId="2"/>
  </si>
  <si>
    <t>平均消費性向</t>
    <rPh sb="0" eb="2">
      <t>ヘイキン</t>
    </rPh>
    <rPh sb="2" eb="4">
      <t>ショウヒ</t>
    </rPh>
    <rPh sb="4" eb="6">
      <t>セイコウ</t>
    </rPh>
    <phoneticPr fontId="4"/>
  </si>
  <si>
    <t>選択年次カウンター</t>
    <rPh sb="0" eb="2">
      <t>センタク</t>
    </rPh>
    <rPh sb="2" eb="4">
      <t>ネンジ</t>
    </rPh>
    <phoneticPr fontId="4"/>
  </si>
  <si>
    <t>データ入力年次カウンター</t>
    <rPh sb="3" eb="5">
      <t>ニュウリョク</t>
    </rPh>
    <rPh sb="5" eb="7">
      <t>ネンジ</t>
    </rPh>
    <phoneticPr fontId="4"/>
  </si>
  <si>
    <t>C=A/B</t>
    <phoneticPr fontId="4"/>
  </si>
  <si>
    <t>Ｈ２６平均</t>
    <rPh sb="3" eb="5">
      <t>ヘイキン</t>
    </rPh>
    <phoneticPr fontId="2"/>
  </si>
  <si>
    <t>Ｈ２７平均</t>
    <rPh sb="3" eb="5">
      <t>ヘイキン</t>
    </rPh>
    <phoneticPr fontId="2"/>
  </si>
  <si>
    <t>Ｈ２8平均</t>
    <rPh sb="3" eb="5">
      <t>ヘイキン</t>
    </rPh>
    <phoneticPr fontId="2"/>
  </si>
  <si>
    <t>計</t>
    <phoneticPr fontId="5"/>
  </si>
  <si>
    <t>飼料・有機質肥料（別掲を除く。）・たばこ</t>
  </si>
  <si>
    <t>内生部門計</t>
    <rPh sb="0" eb="2">
      <t>ナイセイ</t>
    </rPh>
    <rPh sb="2" eb="4">
      <t>ブモン</t>
    </rPh>
    <rPh sb="4" eb="5">
      <t>ケイ</t>
    </rPh>
    <phoneticPr fontId="27"/>
  </si>
  <si>
    <t>間接税（関税・輸入品商品税を除く。）</t>
  </si>
  <si>
    <t>（控除）経常補助金</t>
  </si>
  <si>
    <t>分</t>
    <rPh sb="0" eb="1">
      <t>ブン</t>
    </rPh>
    <phoneticPr fontId="4"/>
  </si>
  <si>
    <t>第７－１表　道央地域取引基本表</t>
    <rPh sb="0" eb="1">
      <t>ダイ</t>
    </rPh>
    <rPh sb="4" eb="5">
      <t>ヒョウ</t>
    </rPh>
    <rPh sb="6" eb="8">
      <t>ドウオウ</t>
    </rPh>
    <rPh sb="8" eb="10">
      <t>チイキ</t>
    </rPh>
    <rPh sb="10" eb="12">
      <t>トリヒキ</t>
    </rPh>
    <rPh sb="12" eb="15">
      <t>キホンヒョウ</t>
    </rPh>
    <phoneticPr fontId="5"/>
  </si>
  <si>
    <t>（百万円)</t>
  </si>
  <si>
    <t>総 固 定</t>
  </si>
  <si>
    <t xml:space="preserve"> （控   除）</t>
  </si>
  <si>
    <t>内生部門</t>
  </si>
  <si>
    <t>家 計 外</t>
  </si>
  <si>
    <t>民      間</t>
  </si>
  <si>
    <t>一般政府</t>
  </si>
  <si>
    <t>資本形成</t>
  </si>
  <si>
    <t>域         内</t>
    <rPh sb="0" eb="1">
      <t>イキ</t>
    </rPh>
    <phoneticPr fontId="5"/>
  </si>
  <si>
    <t>域内需要</t>
    <rPh sb="0" eb="1">
      <t>イキ</t>
    </rPh>
    <phoneticPr fontId="5"/>
  </si>
  <si>
    <t>道内移出</t>
  </si>
  <si>
    <t>道内移入</t>
  </si>
  <si>
    <t>最終需要</t>
  </si>
  <si>
    <t>域      内</t>
    <rPh sb="0" eb="1">
      <t>イキ</t>
    </rPh>
    <phoneticPr fontId="5"/>
  </si>
  <si>
    <t>計</t>
  </si>
  <si>
    <t>消費支出</t>
  </si>
  <si>
    <t>（公   的）</t>
  </si>
  <si>
    <t>（民   間）</t>
  </si>
  <si>
    <t>在庫純増</t>
  </si>
  <si>
    <t>最終需要計</t>
  </si>
  <si>
    <t>合       計</t>
  </si>
  <si>
    <t>輸      出</t>
  </si>
  <si>
    <t>道外移出</t>
    <rPh sb="0" eb="2">
      <t>ドウガイ</t>
    </rPh>
    <rPh sb="2" eb="4">
      <t>イシュツ</t>
    </rPh>
    <phoneticPr fontId="5"/>
  </si>
  <si>
    <t>道 央 へ</t>
  </si>
  <si>
    <t>道 南 へ</t>
  </si>
  <si>
    <t>道 北 へ</t>
  </si>
  <si>
    <t>オホーツクへ</t>
  </si>
  <si>
    <t>十 勝 へ</t>
  </si>
  <si>
    <t>釧路・根室へ</t>
  </si>
  <si>
    <t>輸移出計</t>
    <rPh sb="0" eb="3">
      <t>ユイシュツ</t>
    </rPh>
    <rPh sb="3" eb="4">
      <t>ケイ</t>
    </rPh>
    <phoneticPr fontId="5"/>
  </si>
  <si>
    <t>需要合計</t>
  </si>
  <si>
    <t>輸      入</t>
  </si>
  <si>
    <t>道外移入</t>
    <rPh sb="0" eb="2">
      <t>ドウガイ</t>
    </rPh>
    <rPh sb="2" eb="4">
      <t>イニュウ</t>
    </rPh>
    <phoneticPr fontId="5"/>
  </si>
  <si>
    <t>道央から</t>
  </si>
  <si>
    <t>道南から</t>
  </si>
  <si>
    <t>道北から</t>
  </si>
  <si>
    <t>オホーツクから</t>
  </si>
  <si>
    <t>十勝から</t>
  </si>
  <si>
    <t>釧路・根室から</t>
  </si>
  <si>
    <t>輸移入計</t>
  </si>
  <si>
    <t>部 門 計</t>
  </si>
  <si>
    <t>生 産 額</t>
  </si>
  <si>
    <t>域内生産額</t>
    <rPh sb="0" eb="1">
      <t>イキ</t>
    </rPh>
    <phoneticPr fontId="5"/>
  </si>
  <si>
    <t>Ｈ２9平均</t>
    <rPh sb="3" eb="5">
      <t>ヘイキン</t>
    </rPh>
    <phoneticPr fontId="2"/>
  </si>
  <si>
    <t>Ｈ１１平均</t>
    <rPh sb="3" eb="5">
      <t>ヘイキン</t>
    </rPh>
    <phoneticPr fontId="2"/>
  </si>
  <si>
    <t>Ｈ１２平均</t>
    <rPh sb="3" eb="5">
      <t>ヘイキン</t>
    </rPh>
    <phoneticPr fontId="2"/>
  </si>
  <si>
    <t>Ｈ１３平均</t>
    <rPh sb="3" eb="5">
      <t>ヘイキン</t>
    </rPh>
    <phoneticPr fontId="2"/>
  </si>
  <si>
    <t>Ｈ１４平均</t>
    <rPh sb="3" eb="5">
      <t>ヘイキン</t>
    </rPh>
    <phoneticPr fontId="2"/>
  </si>
  <si>
    <t>Ｈ１５平均</t>
    <rPh sb="3" eb="5">
      <t>ヘイキン</t>
    </rPh>
    <phoneticPr fontId="2"/>
  </si>
  <si>
    <t>Ｈ１６平均</t>
    <rPh sb="3" eb="5">
      <t>ヘイキン</t>
    </rPh>
    <phoneticPr fontId="2"/>
  </si>
  <si>
    <t>Ｈ１７平均</t>
    <rPh sb="3" eb="5">
      <t>ヘイキン</t>
    </rPh>
    <phoneticPr fontId="2"/>
  </si>
  <si>
    <t>Ｈ１８平均</t>
    <rPh sb="3" eb="5">
      <t>ヘイキン</t>
    </rPh>
    <phoneticPr fontId="2"/>
  </si>
  <si>
    <t>Ｈ１９平均</t>
    <rPh sb="3" eb="5">
      <t>ヘイキン</t>
    </rPh>
    <phoneticPr fontId="2"/>
  </si>
  <si>
    <t>Ｈ２８平均</t>
    <rPh sb="3" eb="5">
      <t>ヘイキン</t>
    </rPh>
    <phoneticPr fontId="2"/>
  </si>
  <si>
    <t>Ｈ２９平均</t>
    <rPh sb="3" eb="5">
      <t>ヘイキン</t>
    </rPh>
    <phoneticPr fontId="2"/>
  </si>
  <si>
    <t>A</t>
    <phoneticPr fontId="4"/>
  </si>
  <si>
    <t>B</t>
    <phoneticPr fontId="4"/>
  </si>
  <si>
    <t>○　各部門の就業誘発効果は、産業別に次により算出。</t>
    <rPh sb="6" eb="8">
      <t>シュウギョウ</t>
    </rPh>
    <phoneticPr fontId="4"/>
  </si>
  <si>
    <t>・就業誘発人数は、時間外勤務の増減による雇用調整を考慮していない。</t>
    <rPh sb="1" eb="3">
      <t>シュウギョウ</t>
    </rPh>
    <rPh sb="3" eb="5">
      <t>ユウハツ</t>
    </rPh>
    <rPh sb="5" eb="7">
      <t>ニンズウ</t>
    </rPh>
    <rPh sb="9" eb="12">
      <t>ジカンガイ</t>
    </rPh>
    <rPh sb="12" eb="14">
      <t>キンム</t>
    </rPh>
    <rPh sb="15" eb="17">
      <t>ゾウゲン</t>
    </rPh>
    <rPh sb="20" eb="22">
      <t>コヨウ</t>
    </rPh>
    <rPh sb="22" eb="24">
      <t>チョウセイ</t>
    </rPh>
    <rPh sb="25" eb="27">
      <t>コウリョ</t>
    </rPh>
    <phoneticPr fontId="4"/>
  </si>
  <si>
    <t>商業マージン率</t>
    <rPh sb="6" eb="7">
      <t>リツ</t>
    </rPh>
    <phoneticPr fontId="4"/>
  </si>
  <si>
    <t>貨物運賃率</t>
    <rPh sb="0" eb="2">
      <t>カモツ</t>
    </rPh>
    <rPh sb="2" eb="4">
      <t>ウンチン</t>
    </rPh>
    <rPh sb="4" eb="5">
      <t>リツ</t>
    </rPh>
    <phoneticPr fontId="4"/>
  </si>
  <si>
    <t>商業マージン</t>
  </si>
  <si>
    <t>貨物運賃</t>
  </si>
  <si>
    <t>(購入者価格)</t>
    <rPh sb="1" eb="4">
      <t>コウニュウシャ</t>
    </rPh>
    <rPh sb="4" eb="6">
      <t>カカク</t>
    </rPh>
    <phoneticPr fontId="4"/>
  </si>
  <si>
    <t>直近５カ年</t>
    <rPh sb="0" eb="2">
      <t>チョッキン</t>
    </rPh>
    <rPh sb="4" eb="5">
      <t>ネン</t>
    </rPh>
    <phoneticPr fontId="4"/>
  </si>
  <si>
    <t>直近5カ年</t>
    <rPh sb="0" eb="2">
      <t>チョッキン</t>
    </rPh>
    <rPh sb="4" eb="5">
      <t>ネン</t>
    </rPh>
    <phoneticPr fontId="4"/>
  </si>
  <si>
    <t>与件データ</t>
    <rPh sb="0" eb="2">
      <t>ヨケン</t>
    </rPh>
    <phoneticPr fontId="4"/>
  </si>
  <si>
    <t>(生産者価格)</t>
    <rPh sb="1" eb="4">
      <t>セイサンシャ</t>
    </rPh>
    <rPh sb="4" eb="6">
      <t>カカク</t>
    </rPh>
    <phoneticPr fontId="4"/>
  </si>
  <si>
    <t>■雇用誘発係数</t>
    <rPh sb="1" eb="3">
      <t>コヨウ</t>
    </rPh>
    <rPh sb="3" eb="5">
      <t>ユウハツ</t>
    </rPh>
    <rPh sb="5" eb="7">
      <t>ケイスウ</t>
    </rPh>
    <phoneticPr fontId="4"/>
  </si>
  <si>
    <t>雇用誘発係数</t>
    <rPh sb="0" eb="2">
      <t>コヨウ</t>
    </rPh>
    <rPh sb="2" eb="4">
      <t>ユウハツ</t>
    </rPh>
    <rPh sb="4" eb="6">
      <t>ケイスウ</t>
    </rPh>
    <phoneticPr fontId="4"/>
  </si>
  <si>
    <t>小計</t>
    <rPh sb="0" eb="2">
      <t>ショウケイ</t>
    </rPh>
    <phoneticPr fontId="4"/>
  </si>
  <si>
    <t>分類不明</t>
    <rPh sb="0" eb="2">
      <t>ブンルイ</t>
    </rPh>
    <rPh sb="2" eb="4">
      <t>フメイ</t>
    </rPh>
    <phoneticPr fontId="4"/>
  </si>
  <si>
    <t>総計</t>
    <rPh sb="0" eb="2">
      <t>ソウケイ</t>
    </rPh>
    <phoneticPr fontId="4"/>
  </si>
  <si>
    <t>（単位：人）</t>
    <rPh sb="1" eb="3">
      <t>タンイ</t>
    </rPh>
    <rPh sb="4" eb="5">
      <t>ニン</t>
    </rPh>
    <phoneticPr fontId="4"/>
  </si>
  <si>
    <t>Ｚ=Ｃ×就業誘発係数</t>
    <rPh sb="4" eb="6">
      <t>シュウギョウ</t>
    </rPh>
    <rPh sb="6" eb="8">
      <t>ユウハツ</t>
    </rPh>
    <rPh sb="8" eb="10">
      <t>ケイスウ</t>
    </rPh>
    <phoneticPr fontId="4"/>
  </si>
  <si>
    <t>左のうち雇用誘発人数(就業者-個人事業主、無給家族従業者）</t>
    <rPh sb="0" eb="1">
      <t>サ</t>
    </rPh>
    <rPh sb="4" eb="6">
      <t>コヨウ</t>
    </rPh>
    <rPh sb="6" eb="8">
      <t>ユウハツ</t>
    </rPh>
    <rPh sb="8" eb="10">
      <t>ニンズウ</t>
    </rPh>
    <rPh sb="11" eb="14">
      <t>シュウギョウシャ</t>
    </rPh>
    <rPh sb="15" eb="17">
      <t>コジン</t>
    </rPh>
    <rPh sb="17" eb="20">
      <t>ジギョウヌシ</t>
    </rPh>
    <rPh sb="21" eb="23">
      <t>ムキュウ</t>
    </rPh>
    <rPh sb="23" eb="25">
      <t>カゾク</t>
    </rPh>
    <rPh sb="25" eb="28">
      <t>ジュウギョウシャ</t>
    </rPh>
    <phoneticPr fontId="4"/>
  </si>
  <si>
    <t>雇用者誘発人数</t>
    <rPh sb="0" eb="3">
      <t>コヨウシャ</t>
    </rPh>
    <rPh sb="3" eb="5">
      <t>ユウハツ</t>
    </rPh>
    <rPh sb="5" eb="7">
      <t>ニンズウ</t>
    </rPh>
    <phoneticPr fontId="4"/>
  </si>
  <si>
    <t>左のうち雇用誘発人数※</t>
    <rPh sb="0" eb="1">
      <t>サ</t>
    </rPh>
    <rPh sb="4" eb="6">
      <t>コヨウ</t>
    </rPh>
    <rPh sb="6" eb="8">
      <t>ユウハツ</t>
    </rPh>
    <rPh sb="8" eb="10">
      <t>ニンズウ</t>
    </rPh>
    <phoneticPr fontId="4"/>
  </si>
  <si>
    <t>サ</t>
    <phoneticPr fontId="4"/>
  </si>
  <si>
    <t>・就業（雇用）誘発係数＝圏域内従業（雇用）者総数÷生産額（単位百万円）</t>
    <rPh sb="4" eb="6">
      <t>コヨウ</t>
    </rPh>
    <rPh sb="12" eb="15">
      <t>ケンイキナイ</t>
    </rPh>
    <rPh sb="15" eb="17">
      <t>ジュウギョウ</t>
    </rPh>
    <rPh sb="18" eb="20">
      <t>コヨウ</t>
    </rPh>
    <rPh sb="21" eb="22">
      <t>シャ</t>
    </rPh>
    <rPh sb="22" eb="24">
      <t>ソウスウ</t>
    </rPh>
    <phoneticPr fontId="4"/>
  </si>
  <si>
    <t>・就業（雇用）誘発数＝生産誘発額（単位百万円）×就業（雇用）誘発係数</t>
    <rPh sb="4" eb="6">
      <t>コヨウ</t>
    </rPh>
    <rPh sb="27" eb="29">
      <t>コヨウ</t>
    </rPh>
    <phoneticPr fontId="4"/>
  </si>
  <si>
    <t>Ｈ３０平均</t>
    <rPh sb="3" eb="5">
      <t>ヘイキン</t>
    </rPh>
    <phoneticPr fontId="2"/>
  </si>
  <si>
    <r>
      <rPr>
        <sz val="10"/>
        <color theme="0"/>
        <rFont val="HG丸ｺﾞｼｯｸM-PRO"/>
        <family val="3"/>
        <charset val="128"/>
      </rPr>
      <t>(注)</t>
    </r>
    <r>
      <rPr>
        <sz val="10"/>
        <color theme="1"/>
        <rFont val="HG丸ｺﾞｼｯｸM-PRO"/>
        <family val="3"/>
        <charset val="128"/>
      </rPr>
      <t>2 上表においては、小数点以下について、Excelの最大扱い桁数まで計算しているため、四捨五入をしている他のシートの数値とは一致しないことがある。</t>
    </r>
    <rPh sb="1" eb="2">
      <t>チュウ</t>
    </rPh>
    <rPh sb="5" eb="7">
      <t>ジョウヒョウ</t>
    </rPh>
    <rPh sb="13" eb="16">
      <t>ショウスウテン</t>
    </rPh>
    <rPh sb="16" eb="18">
      <t>イカ</t>
    </rPh>
    <rPh sb="29" eb="31">
      <t>サイダイ</t>
    </rPh>
    <rPh sb="31" eb="32">
      <t>アツカ</t>
    </rPh>
    <rPh sb="33" eb="35">
      <t>ケタスウ</t>
    </rPh>
    <rPh sb="37" eb="39">
      <t>ケイサン</t>
    </rPh>
    <rPh sb="46" eb="50">
      <t>シシャゴニュウ</t>
    </rPh>
    <rPh sb="55" eb="56">
      <t>タ</t>
    </rPh>
    <rPh sb="61" eb="63">
      <t>スウチ</t>
    </rPh>
    <rPh sb="65" eb="67">
      <t>イッチ</t>
    </rPh>
    <phoneticPr fontId="4"/>
  </si>
  <si>
    <t>　用いて経済波及効果を分析。</t>
    <phoneticPr fontId="4"/>
  </si>
  <si>
    <t>AA=K×就業誘発係数</t>
    <rPh sb="5" eb="7">
      <t>シュウギョウ</t>
    </rPh>
    <rPh sb="7" eb="9">
      <t>ユウハツ</t>
    </rPh>
    <rPh sb="9" eb="11">
      <t>ケイスウ</t>
    </rPh>
    <phoneticPr fontId="4"/>
  </si>
  <si>
    <t>AB=Ｔ×就業誘発係数</t>
    <rPh sb="5" eb="7">
      <t>シュウギョウ</t>
    </rPh>
    <rPh sb="7" eb="9">
      <t>ユウハツ</t>
    </rPh>
    <rPh sb="9" eb="11">
      <t>ケイスウ</t>
    </rPh>
    <phoneticPr fontId="4"/>
  </si>
  <si>
    <t>AC=Z+AA+AB</t>
    <phoneticPr fontId="4"/>
  </si>
  <si>
    <t>AD=Ｃ×雇用誘発係数</t>
    <rPh sb="5" eb="7">
      <t>コヨウ</t>
    </rPh>
    <rPh sb="7" eb="9">
      <t>ユウハツ</t>
    </rPh>
    <rPh sb="9" eb="11">
      <t>ケイスウ</t>
    </rPh>
    <phoneticPr fontId="4"/>
  </si>
  <si>
    <t>AE=Ｋ×雇用誘発係数</t>
    <rPh sb="5" eb="7">
      <t>コヨウ</t>
    </rPh>
    <rPh sb="7" eb="9">
      <t>ユウハツ</t>
    </rPh>
    <rPh sb="9" eb="11">
      <t>ケイスウ</t>
    </rPh>
    <phoneticPr fontId="4"/>
  </si>
  <si>
    <t>AF=Ｔ×雇用誘発係数</t>
    <rPh sb="5" eb="7">
      <t>コヨウ</t>
    </rPh>
    <rPh sb="7" eb="9">
      <t>ユウハツ</t>
    </rPh>
    <rPh sb="9" eb="11">
      <t>ケイスウ</t>
    </rPh>
    <phoneticPr fontId="4"/>
  </si>
  <si>
    <t>AG=AD+AE+AF</t>
    <phoneticPr fontId="4"/>
  </si>
  <si>
    <t>１次</t>
    <rPh sb="1" eb="2">
      <t>ジ</t>
    </rPh>
    <phoneticPr fontId="4"/>
  </si>
  <si>
    <t>２次</t>
    <rPh sb="1" eb="2">
      <t>ジ</t>
    </rPh>
    <phoneticPr fontId="4"/>
  </si>
  <si>
    <t>就業誘発</t>
    <rPh sb="0" eb="2">
      <t>シュウギョウ</t>
    </rPh>
    <rPh sb="2" eb="4">
      <t>ユウハツ</t>
    </rPh>
    <phoneticPr fontId="4"/>
  </si>
  <si>
    <t>雇用誘発</t>
    <rPh sb="0" eb="2">
      <t>コヨウ</t>
    </rPh>
    <rPh sb="2" eb="4">
      <t>ユウハツ</t>
    </rPh>
    <phoneticPr fontId="4"/>
  </si>
  <si>
    <t>※G 直接効果雇用者所得</t>
    <phoneticPr fontId="4"/>
  </si>
  <si>
    <t xml:space="preserve">      (財貨及びサービスの需要額)</t>
    <phoneticPr fontId="4"/>
  </si>
  <si>
    <t>輸移入額</t>
    <phoneticPr fontId="4"/>
  </si>
  <si>
    <t xml:space="preserve">     (域内需要の増加額)</t>
    <phoneticPr fontId="4"/>
  </si>
  <si>
    <t xml:space="preserve">     (粗付加価値誘発額)</t>
    <phoneticPr fontId="4"/>
  </si>
  <si>
    <t xml:space="preserve">      (一次波及効果)</t>
    <phoneticPr fontId="4"/>
  </si>
  <si>
    <t xml:space="preserve">       (雇用者所得誘発額)</t>
    <phoneticPr fontId="4"/>
  </si>
  <si>
    <t>(</t>
    <phoneticPr fontId="4"/>
  </si>
  <si>
    <t>)</t>
    <phoneticPr fontId="4"/>
  </si>
  <si>
    <t>　　(消費支出の増加額)</t>
    <phoneticPr fontId="4"/>
  </si>
  <si>
    <t xml:space="preserve">      (粗付加価値誘発額)</t>
    <phoneticPr fontId="4"/>
  </si>
  <si>
    <t xml:space="preserve">     (二次波及効果)</t>
    <phoneticPr fontId="4"/>
  </si>
  <si>
    <t xml:space="preserve">     (雇用者所得誘発額)</t>
    <phoneticPr fontId="4"/>
  </si>
  <si>
    <t>６４</t>
  </si>
  <si>
    <t>食用耕種農業</t>
    <rPh sb="0" eb="2">
      <t>ショクヨウ</t>
    </rPh>
    <rPh sb="2" eb="4">
      <t>コウシュ</t>
    </rPh>
    <rPh sb="4" eb="6">
      <t>ノウギョウ</t>
    </rPh>
    <phoneticPr fontId="6"/>
  </si>
  <si>
    <t>非食用耕種農業</t>
    <rPh sb="0" eb="1">
      <t>ヒ</t>
    </rPh>
    <rPh sb="1" eb="3">
      <t>ショクヨウ</t>
    </rPh>
    <rPh sb="3" eb="5">
      <t>コウシュ</t>
    </rPh>
    <rPh sb="5" eb="7">
      <t>ノウギョウ</t>
    </rPh>
    <phoneticPr fontId="6"/>
  </si>
  <si>
    <t>畜産</t>
    <rPh sb="0" eb="2">
      <t>チクサン</t>
    </rPh>
    <phoneticPr fontId="6"/>
  </si>
  <si>
    <t>農業サービス</t>
    <rPh sb="0" eb="2">
      <t>ノウギョウ</t>
    </rPh>
    <phoneticPr fontId="6"/>
  </si>
  <si>
    <t>林業</t>
    <rPh sb="0" eb="2">
      <t>リンギョウ</t>
    </rPh>
    <phoneticPr fontId="6"/>
  </si>
  <si>
    <t>漁業</t>
    <rPh sb="0" eb="2">
      <t>ギョギョウ</t>
    </rPh>
    <phoneticPr fontId="6"/>
  </si>
  <si>
    <t>石炭・原油・天然ガス</t>
    <rPh sb="0" eb="2">
      <t>セキタン</t>
    </rPh>
    <phoneticPr fontId="6"/>
  </si>
  <si>
    <t>その他の鉱業</t>
    <rPh sb="2" eb="3">
      <t>タ</t>
    </rPh>
    <rPh sb="4" eb="6">
      <t>コウギョウ</t>
    </rPh>
    <phoneticPr fontId="6"/>
  </si>
  <si>
    <t>畜産食料品</t>
    <rPh sb="0" eb="2">
      <t>チクサン</t>
    </rPh>
    <rPh sb="2" eb="5">
      <t>ショクリョウヒン</t>
    </rPh>
    <phoneticPr fontId="6"/>
  </si>
  <si>
    <t>水産食料品</t>
    <rPh sb="0" eb="2">
      <t>スイサン</t>
    </rPh>
    <rPh sb="2" eb="5">
      <t>ショクリョウヒン</t>
    </rPh>
    <phoneticPr fontId="6"/>
  </si>
  <si>
    <t>精穀・製粉</t>
    <rPh sb="0" eb="2">
      <t>セイコク</t>
    </rPh>
    <phoneticPr fontId="6"/>
  </si>
  <si>
    <t>その他の食料品</t>
    <rPh sb="2" eb="3">
      <t>タ</t>
    </rPh>
    <rPh sb="4" eb="7">
      <t>ショクリョウヒン</t>
    </rPh>
    <phoneticPr fontId="6"/>
  </si>
  <si>
    <t>飲料</t>
    <rPh sb="0" eb="2">
      <t>インリョウ</t>
    </rPh>
    <phoneticPr fontId="6"/>
  </si>
  <si>
    <t>繊維工業製品</t>
    <rPh sb="0" eb="2">
      <t>センイ</t>
    </rPh>
    <rPh sb="2" eb="4">
      <t>コウギョウ</t>
    </rPh>
    <rPh sb="4" eb="6">
      <t>セイヒン</t>
    </rPh>
    <phoneticPr fontId="6"/>
  </si>
  <si>
    <t>衣服・その他の繊維既製品</t>
    <rPh sb="0" eb="2">
      <t>イフク</t>
    </rPh>
    <rPh sb="5" eb="6">
      <t>タ</t>
    </rPh>
    <rPh sb="7" eb="9">
      <t>センイ</t>
    </rPh>
    <rPh sb="9" eb="12">
      <t>キセイヒン</t>
    </rPh>
    <phoneticPr fontId="6"/>
  </si>
  <si>
    <t>木材・木製品</t>
    <rPh sb="0" eb="2">
      <t>モクザイ</t>
    </rPh>
    <rPh sb="3" eb="6">
      <t>モクセイヒン</t>
    </rPh>
    <phoneticPr fontId="6"/>
  </si>
  <si>
    <t>家具・装備品</t>
    <rPh sb="0" eb="2">
      <t>カグ</t>
    </rPh>
    <phoneticPr fontId="6"/>
  </si>
  <si>
    <t>パルプ・紙・板紙・加工紙</t>
    <rPh sb="4" eb="5">
      <t>カミ</t>
    </rPh>
    <rPh sb="6" eb="8">
      <t>イタガミ</t>
    </rPh>
    <rPh sb="9" eb="12">
      <t>カコウシ</t>
    </rPh>
    <phoneticPr fontId="6"/>
  </si>
  <si>
    <t>紙加工品</t>
    <rPh sb="0" eb="1">
      <t>カミ</t>
    </rPh>
    <rPh sb="1" eb="4">
      <t>カコウヒン</t>
    </rPh>
    <phoneticPr fontId="6"/>
  </si>
  <si>
    <t>印刷・製版・製本</t>
    <rPh sb="0" eb="2">
      <t>インサツ</t>
    </rPh>
    <phoneticPr fontId="6"/>
  </si>
  <si>
    <t>化学肥料</t>
    <rPh sb="0" eb="2">
      <t>カガク</t>
    </rPh>
    <rPh sb="2" eb="4">
      <t>ヒリョウ</t>
    </rPh>
    <phoneticPr fontId="6"/>
  </si>
  <si>
    <t>化学工業製品</t>
    <rPh sb="0" eb="2">
      <t>カガク</t>
    </rPh>
    <rPh sb="2" eb="4">
      <t>コウギョウ</t>
    </rPh>
    <rPh sb="4" eb="6">
      <t>セイヒン</t>
    </rPh>
    <phoneticPr fontId="6"/>
  </si>
  <si>
    <t>化学最終製品</t>
    <rPh sb="0" eb="2">
      <t>カガク</t>
    </rPh>
    <rPh sb="2" eb="4">
      <t>サイシュウ</t>
    </rPh>
    <rPh sb="4" eb="6">
      <t>セイヒン</t>
    </rPh>
    <phoneticPr fontId="6"/>
  </si>
  <si>
    <t>石油・石炭製品</t>
    <rPh sb="0" eb="2">
      <t>セキユ</t>
    </rPh>
    <rPh sb="3" eb="5">
      <t>セキタン</t>
    </rPh>
    <rPh sb="5" eb="7">
      <t>セイヒン</t>
    </rPh>
    <phoneticPr fontId="6"/>
  </si>
  <si>
    <t>プラスチック製品</t>
  </si>
  <si>
    <t>ゴム製品</t>
    <rPh sb="2" eb="4">
      <t>セイヒン</t>
    </rPh>
    <phoneticPr fontId="6"/>
  </si>
  <si>
    <t>なめし革・毛皮・同製品</t>
    <rPh sb="5" eb="7">
      <t>ケガワ</t>
    </rPh>
    <rPh sb="8" eb="11">
      <t>ドウセイヒン</t>
    </rPh>
    <phoneticPr fontId="6"/>
  </si>
  <si>
    <t>窯業・土石製品</t>
    <rPh sb="0" eb="2">
      <t>ヨウギョウ</t>
    </rPh>
    <rPh sb="3" eb="5">
      <t>ドセキ</t>
    </rPh>
    <rPh sb="5" eb="7">
      <t>セイヒン</t>
    </rPh>
    <phoneticPr fontId="6"/>
  </si>
  <si>
    <t>銑鉄・粗鋼</t>
    <rPh sb="0" eb="2">
      <t>センテツ</t>
    </rPh>
    <rPh sb="3" eb="5">
      <t>ソコウ</t>
    </rPh>
    <phoneticPr fontId="6"/>
  </si>
  <si>
    <t>鉄鋼一次製品</t>
    <rPh sb="0" eb="2">
      <t>テッコウ</t>
    </rPh>
    <rPh sb="2" eb="3">
      <t>1</t>
    </rPh>
    <rPh sb="3" eb="4">
      <t>ジ</t>
    </rPh>
    <rPh sb="4" eb="6">
      <t>セイヒン</t>
    </rPh>
    <phoneticPr fontId="6"/>
  </si>
  <si>
    <t>非鉄金属製品</t>
    <rPh sb="0" eb="2">
      <t>ヒテツ</t>
    </rPh>
    <rPh sb="2" eb="4">
      <t>キンゾク</t>
    </rPh>
    <rPh sb="4" eb="6">
      <t>セイヒン</t>
    </rPh>
    <phoneticPr fontId="6"/>
  </si>
  <si>
    <t>金属製品</t>
    <rPh sb="0" eb="2">
      <t>キンゾク</t>
    </rPh>
    <rPh sb="2" eb="4">
      <t>セイヒン</t>
    </rPh>
    <phoneticPr fontId="6"/>
  </si>
  <si>
    <t>一般機械</t>
    <rPh sb="0" eb="2">
      <t>イッパン</t>
    </rPh>
    <rPh sb="2" eb="4">
      <t>キカイ</t>
    </rPh>
    <phoneticPr fontId="6"/>
  </si>
  <si>
    <t>電気機械</t>
    <rPh sb="0" eb="2">
      <t>デンキ</t>
    </rPh>
    <rPh sb="2" eb="4">
      <t>キカイ</t>
    </rPh>
    <phoneticPr fontId="6"/>
  </si>
  <si>
    <t>輸送機械</t>
    <rPh sb="0" eb="2">
      <t>ユソウ</t>
    </rPh>
    <rPh sb="2" eb="4">
      <t>キカイ</t>
    </rPh>
    <phoneticPr fontId="6"/>
  </si>
  <si>
    <t>その他の製造品</t>
    <rPh sb="2" eb="3">
      <t>タ</t>
    </rPh>
    <rPh sb="4" eb="6">
      <t>セイゾウ</t>
    </rPh>
    <rPh sb="6" eb="7">
      <t>ヒン</t>
    </rPh>
    <phoneticPr fontId="6"/>
  </si>
  <si>
    <t>再生資源回収・加工処理</t>
    <rPh sb="0" eb="2">
      <t>サイセイ</t>
    </rPh>
    <rPh sb="2" eb="4">
      <t>シゲン</t>
    </rPh>
    <rPh sb="4" eb="6">
      <t>カイシュウ</t>
    </rPh>
    <rPh sb="7" eb="9">
      <t>カコウ</t>
    </rPh>
    <rPh sb="9" eb="11">
      <t>ショリ</t>
    </rPh>
    <phoneticPr fontId="6"/>
  </si>
  <si>
    <t>建築</t>
    <rPh sb="0" eb="2">
      <t>ケンチク</t>
    </rPh>
    <phoneticPr fontId="6"/>
  </si>
  <si>
    <t>建設補修</t>
    <rPh sb="0" eb="2">
      <t>ケンセツ</t>
    </rPh>
    <rPh sb="2" eb="4">
      <t>ホシュウ</t>
    </rPh>
    <phoneticPr fontId="6"/>
  </si>
  <si>
    <t>公共事業</t>
    <rPh sb="0" eb="2">
      <t>コウキョウ</t>
    </rPh>
    <rPh sb="2" eb="4">
      <t>ジギョウ</t>
    </rPh>
    <phoneticPr fontId="6"/>
  </si>
  <si>
    <t>その他の土木建設</t>
    <rPh sb="2" eb="3">
      <t>タ</t>
    </rPh>
    <rPh sb="4" eb="6">
      <t>ドボク</t>
    </rPh>
    <rPh sb="6" eb="8">
      <t>ケンセツ</t>
    </rPh>
    <phoneticPr fontId="6"/>
  </si>
  <si>
    <t>電力</t>
    <rPh sb="0" eb="2">
      <t>デンリョク</t>
    </rPh>
    <phoneticPr fontId="6"/>
  </si>
  <si>
    <t>ガス・熱供給・水道</t>
    <rPh sb="3" eb="6">
      <t>ネツキョウキュウ</t>
    </rPh>
    <rPh sb="7" eb="9">
      <t>スイドウ</t>
    </rPh>
    <phoneticPr fontId="6"/>
  </si>
  <si>
    <t>廃棄物処理</t>
    <rPh sb="0" eb="3">
      <t>ハイキブツ</t>
    </rPh>
    <rPh sb="3" eb="5">
      <t>ショリ</t>
    </rPh>
    <phoneticPr fontId="6"/>
  </si>
  <si>
    <t>商業</t>
    <rPh sb="0" eb="2">
      <t>ショウギョウ</t>
    </rPh>
    <phoneticPr fontId="6"/>
  </si>
  <si>
    <t>金融・保険</t>
    <rPh sb="0" eb="2">
      <t>キンユウ</t>
    </rPh>
    <rPh sb="3" eb="5">
      <t>ホケン</t>
    </rPh>
    <phoneticPr fontId="6"/>
  </si>
  <si>
    <t>不動産</t>
    <rPh sb="0" eb="3">
      <t>フドウサン</t>
    </rPh>
    <phoneticPr fontId="6"/>
  </si>
  <si>
    <t>運輸</t>
    <rPh sb="0" eb="2">
      <t>ウンユ</t>
    </rPh>
    <phoneticPr fontId="6"/>
  </si>
  <si>
    <t>郵便・信書便</t>
    <rPh sb="0" eb="2">
      <t>ユウビン</t>
    </rPh>
    <rPh sb="3" eb="6">
      <t>シンショビン</t>
    </rPh>
    <phoneticPr fontId="6"/>
  </si>
  <si>
    <t>通信・放送</t>
    <rPh sb="0" eb="2">
      <t>ツウシン</t>
    </rPh>
    <rPh sb="3" eb="5">
      <t>ホウソウ</t>
    </rPh>
    <phoneticPr fontId="6"/>
  </si>
  <si>
    <t>調査・情報サービス</t>
    <rPh sb="0" eb="2">
      <t>チョウサ</t>
    </rPh>
    <rPh sb="3" eb="5">
      <t>ジョウホウ</t>
    </rPh>
    <phoneticPr fontId="6"/>
  </si>
  <si>
    <t>公務</t>
    <rPh sb="0" eb="2">
      <t>コウム</t>
    </rPh>
    <phoneticPr fontId="6"/>
  </si>
  <si>
    <t>教育・研究</t>
    <rPh sb="0" eb="2">
      <t>キョウイク</t>
    </rPh>
    <rPh sb="3" eb="5">
      <t>ケンキュウ</t>
    </rPh>
    <phoneticPr fontId="6"/>
  </si>
  <si>
    <t>医療・保健・社会保障</t>
    <rPh sb="0" eb="2">
      <t>イリョウ</t>
    </rPh>
    <rPh sb="3" eb="5">
      <t>ホケン</t>
    </rPh>
    <rPh sb="6" eb="8">
      <t>シャカイ</t>
    </rPh>
    <rPh sb="8" eb="10">
      <t>ホショウ</t>
    </rPh>
    <phoneticPr fontId="6"/>
  </si>
  <si>
    <t>介護</t>
    <rPh sb="0" eb="2">
      <t>カイゴ</t>
    </rPh>
    <phoneticPr fontId="6"/>
  </si>
  <si>
    <t>他に分類されない会員制団体</t>
    <rPh sb="0" eb="1">
      <t>ホカ</t>
    </rPh>
    <rPh sb="2" eb="4">
      <t>ブンルイ</t>
    </rPh>
    <rPh sb="8" eb="11">
      <t>カイインセイ</t>
    </rPh>
    <rPh sb="11" eb="13">
      <t>ダンタイ</t>
    </rPh>
    <phoneticPr fontId="6"/>
  </si>
  <si>
    <t>対事業所サービス</t>
    <rPh sb="0" eb="1">
      <t>タイ</t>
    </rPh>
    <rPh sb="1" eb="4">
      <t>ジギョウショ</t>
    </rPh>
    <phoneticPr fontId="6"/>
  </si>
  <si>
    <t>宿泊業</t>
    <rPh sb="0" eb="3">
      <t>シュクハクギョウ</t>
    </rPh>
    <phoneticPr fontId="6"/>
  </si>
  <si>
    <t>飲食サービス</t>
    <rPh sb="0" eb="2">
      <t>インショク</t>
    </rPh>
    <phoneticPr fontId="6"/>
  </si>
  <si>
    <t>娯楽サービス</t>
    <rPh sb="0" eb="2">
      <t>ゴラク</t>
    </rPh>
    <phoneticPr fontId="6"/>
  </si>
  <si>
    <t>その他の対個人サービス</t>
    <rPh sb="2" eb="3">
      <t>ホカ</t>
    </rPh>
    <rPh sb="4" eb="5">
      <t>タイ</t>
    </rPh>
    <rPh sb="5" eb="7">
      <t>コジン</t>
    </rPh>
    <phoneticPr fontId="6"/>
  </si>
  <si>
    <t>事務用品</t>
    <rPh sb="0" eb="2">
      <t>ジム</t>
    </rPh>
    <rPh sb="2" eb="4">
      <t>ヨウヒン</t>
    </rPh>
    <phoneticPr fontId="6"/>
  </si>
  <si>
    <t>分類不明</t>
    <rPh sb="0" eb="2">
      <t>ブンルイ</t>
    </rPh>
    <rPh sb="2" eb="4">
      <t>フメイ</t>
    </rPh>
    <phoneticPr fontId="6"/>
  </si>
  <si>
    <t>食　　　用</t>
    <rPh sb="0" eb="1">
      <t>ショク</t>
    </rPh>
    <rPh sb="4" eb="5">
      <t>ヨウ</t>
    </rPh>
    <phoneticPr fontId="1"/>
  </si>
  <si>
    <t>非 食 用</t>
    <rPh sb="0" eb="1">
      <t>ヒ</t>
    </rPh>
    <rPh sb="2" eb="3">
      <t>ショク</t>
    </rPh>
    <rPh sb="4" eb="5">
      <t>ヨウ</t>
    </rPh>
    <phoneticPr fontId="1"/>
  </si>
  <si>
    <t>農　　業</t>
    <rPh sb="0" eb="1">
      <t>ノウ</t>
    </rPh>
    <rPh sb="3" eb="4">
      <t>ギョウ</t>
    </rPh>
    <phoneticPr fontId="1"/>
  </si>
  <si>
    <t>石油・原油</t>
    <rPh sb="0" eb="2">
      <t>セキユ</t>
    </rPh>
    <rPh sb="3" eb="5">
      <t>ゲンユ</t>
    </rPh>
    <phoneticPr fontId="3"/>
  </si>
  <si>
    <t>その他の</t>
    <rPh sb="2" eb="3">
      <t>タ</t>
    </rPh>
    <phoneticPr fontId="3"/>
  </si>
  <si>
    <t>飼料・有機質肥料</t>
    <rPh sb="3" eb="6">
      <t>ユウキシツ</t>
    </rPh>
    <rPh sb="6" eb="8">
      <t>ヒリョウ</t>
    </rPh>
    <phoneticPr fontId="1"/>
  </si>
  <si>
    <t>繊維工業</t>
    <rPh sb="0" eb="2">
      <t>センイ</t>
    </rPh>
    <rPh sb="2" eb="4">
      <t>コウギョウ</t>
    </rPh>
    <phoneticPr fontId="3"/>
  </si>
  <si>
    <t>衣服・その他の</t>
    <rPh sb="0" eb="2">
      <t>イフク</t>
    </rPh>
    <rPh sb="5" eb="6">
      <t>タ</t>
    </rPh>
    <phoneticPr fontId="3"/>
  </si>
  <si>
    <t>木材・</t>
    <rPh sb="0" eb="2">
      <t>モクザイ</t>
    </rPh>
    <phoneticPr fontId="3"/>
  </si>
  <si>
    <t>家具・</t>
    <rPh sb="0" eb="2">
      <t>カグ</t>
    </rPh>
    <phoneticPr fontId="3"/>
  </si>
  <si>
    <t>パルプ・紙・</t>
  </si>
  <si>
    <t>印　刷　・</t>
    <rPh sb="0" eb="1">
      <t>イン</t>
    </rPh>
    <rPh sb="2" eb="3">
      <t>サツ</t>
    </rPh>
    <phoneticPr fontId="3"/>
  </si>
  <si>
    <t>石　油　・</t>
    <rPh sb="0" eb="1">
      <t>イシ</t>
    </rPh>
    <rPh sb="2" eb="3">
      <t>アブラ</t>
    </rPh>
    <phoneticPr fontId="3"/>
  </si>
  <si>
    <t>プラスチック</t>
  </si>
  <si>
    <t>なめし革・</t>
    <rPh sb="3" eb="4">
      <t>カワ</t>
    </rPh>
    <phoneticPr fontId="3"/>
  </si>
  <si>
    <t>窯　業　・</t>
    <rPh sb="0" eb="1">
      <t>カマ</t>
    </rPh>
    <rPh sb="2" eb="3">
      <t>ギョウ</t>
    </rPh>
    <phoneticPr fontId="3"/>
  </si>
  <si>
    <t>鉄　　　鋼</t>
    <rPh sb="0" eb="1">
      <t>テツ</t>
    </rPh>
    <rPh sb="4" eb="5">
      <t>コウ</t>
    </rPh>
    <phoneticPr fontId="3"/>
  </si>
  <si>
    <t>非鉄金属</t>
    <rPh sb="0" eb="2">
      <t>ヒテツ</t>
    </rPh>
    <rPh sb="2" eb="4">
      <t>キンゾク</t>
    </rPh>
    <phoneticPr fontId="3"/>
  </si>
  <si>
    <t>再生資源回収</t>
    <rPh sb="0" eb="2">
      <t>サイセイ</t>
    </rPh>
    <rPh sb="2" eb="4">
      <t>シゲン</t>
    </rPh>
    <rPh sb="4" eb="5">
      <t>カイ</t>
    </rPh>
    <rPh sb="5" eb="6">
      <t>オサム</t>
    </rPh>
    <phoneticPr fontId="3"/>
  </si>
  <si>
    <t>その他の</t>
    <rPh sb="2" eb="3">
      <t>タ</t>
    </rPh>
    <phoneticPr fontId="1"/>
  </si>
  <si>
    <t>ガス ・熱供給</t>
    <rPh sb="4" eb="7">
      <t>ネツキョウキュウ</t>
    </rPh>
    <phoneticPr fontId="1"/>
  </si>
  <si>
    <t>郵便・</t>
    <rPh sb="0" eb="2">
      <t>ユウビン</t>
    </rPh>
    <phoneticPr fontId="3"/>
  </si>
  <si>
    <t>調査・情報</t>
    <rPh sb="0" eb="2">
      <t>チョウサ</t>
    </rPh>
    <rPh sb="3" eb="5">
      <t>ジョウホウ</t>
    </rPh>
    <phoneticPr fontId="3"/>
  </si>
  <si>
    <t>医療・保健</t>
    <rPh sb="0" eb="2">
      <t>イリョウ</t>
    </rPh>
    <rPh sb="3" eb="5">
      <t>ホケン</t>
    </rPh>
    <phoneticPr fontId="3"/>
  </si>
  <si>
    <t>他に分類されない</t>
    <rPh sb="0" eb="1">
      <t>タ</t>
    </rPh>
    <rPh sb="2" eb="4">
      <t>ブンルイ</t>
    </rPh>
    <phoneticPr fontId="1"/>
  </si>
  <si>
    <t>対事業所</t>
    <rPh sb="0" eb="1">
      <t>タイ</t>
    </rPh>
    <rPh sb="1" eb="4">
      <t>ジギョウショ</t>
    </rPh>
    <phoneticPr fontId="3"/>
  </si>
  <si>
    <t>飲　食</t>
  </si>
  <si>
    <t>娯　楽</t>
    <rPh sb="0" eb="1">
      <t>ゴ</t>
    </rPh>
    <rPh sb="2" eb="3">
      <t>ラク</t>
    </rPh>
    <phoneticPr fontId="3"/>
  </si>
  <si>
    <t>耕種農業</t>
    <rPh sb="0" eb="1">
      <t>コウ</t>
    </rPh>
    <rPh sb="1" eb="2">
      <t>タネ</t>
    </rPh>
    <rPh sb="2" eb="4">
      <t>ノウギョウ</t>
    </rPh>
    <phoneticPr fontId="1"/>
  </si>
  <si>
    <t>畜　産</t>
    <rPh sb="0" eb="1">
      <t>チク</t>
    </rPh>
    <rPh sb="2" eb="3">
      <t>サン</t>
    </rPh>
    <phoneticPr fontId="1"/>
  </si>
  <si>
    <t>林　業</t>
    <rPh sb="0" eb="1">
      <t>ハヤシ</t>
    </rPh>
    <rPh sb="2" eb="3">
      <t>ギョウ</t>
    </rPh>
    <phoneticPr fontId="1"/>
  </si>
  <si>
    <t>漁　業</t>
    <rPh sb="0" eb="1">
      <t>リョウ</t>
    </rPh>
    <rPh sb="2" eb="3">
      <t>ギョウ</t>
    </rPh>
    <phoneticPr fontId="1"/>
  </si>
  <si>
    <t>・天然ガス</t>
    <rPh sb="1" eb="3">
      <t>テンネン</t>
    </rPh>
    <phoneticPr fontId="3"/>
  </si>
  <si>
    <t>鉱　業</t>
    <rPh sb="0" eb="1">
      <t>コウ</t>
    </rPh>
    <rPh sb="2" eb="3">
      <t>ギョウ</t>
    </rPh>
    <phoneticPr fontId="3"/>
  </si>
  <si>
    <t>畜産食料品</t>
    <rPh sb="0" eb="2">
      <t>チクサン</t>
    </rPh>
    <rPh sb="2" eb="5">
      <t>ショクリョウヒン</t>
    </rPh>
    <phoneticPr fontId="3"/>
  </si>
  <si>
    <t>食料品</t>
    <rPh sb="0" eb="3">
      <t>ショクリョウヒン</t>
    </rPh>
    <phoneticPr fontId="3"/>
  </si>
  <si>
    <t>(別掲除く)・たばこ</t>
    <rPh sb="1" eb="3">
      <t>ベッケイ</t>
    </rPh>
    <rPh sb="3" eb="4">
      <t>ノゾ</t>
    </rPh>
    <phoneticPr fontId="3"/>
  </si>
  <si>
    <t>製　  品</t>
    <rPh sb="0" eb="1">
      <t>セイ</t>
    </rPh>
    <rPh sb="4" eb="5">
      <t>シナ</t>
    </rPh>
    <phoneticPr fontId="3"/>
  </si>
  <si>
    <t>繊維製品</t>
    <rPh sb="0" eb="2">
      <t>センイ</t>
    </rPh>
    <rPh sb="2" eb="4">
      <t>セイヒン</t>
    </rPh>
    <phoneticPr fontId="3"/>
  </si>
  <si>
    <t>木製品</t>
    <rPh sb="0" eb="3">
      <t>モクセイヒン</t>
    </rPh>
    <phoneticPr fontId="3"/>
  </si>
  <si>
    <t>装備品</t>
    <rPh sb="0" eb="3">
      <t>ソウビヒン</t>
    </rPh>
    <phoneticPr fontId="3"/>
  </si>
  <si>
    <t>板紙・加工紙</t>
    <rPh sb="0" eb="2">
      <t>イタガミ</t>
    </rPh>
    <rPh sb="3" eb="6">
      <t>カコウシ</t>
    </rPh>
    <phoneticPr fontId="1"/>
  </si>
  <si>
    <t>工業製品</t>
    <rPh sb="0" eb="2">
      <t>コウギョウ</t>
    </rPh>
    <rPh sb="2" eb="4">
      <t>セイヒン</t>
    </rPh>
    <phoneticPr fontId="3"/>
  </si>
  <si>
    <t>最終製品</t>
    <rPh sb="0" eb="2">
      <t>サイシュウ</t>
    </rPh>
    <rPh sb="2" eb="4">
      <t>セイヒン</t>
    </rPh>
    <phoneticPr fontId="3"/>
  </si>
  <si>
    <t>石炭製品</t>
    <rPh sb="0" eb="2">
      <t>セキタン</t>
    </rPh>
    <rPh sb="2" eb="4">
      <t>セイヒン</t>
    </rPh>
    <phoneticPr fontId="3"/>
  </si>
  <si>
    <t>製品</t>
    <rPh sb="0" eb="1">
      <t>セイ</t>
    </rPh>
    <rPh sb="1" eb="2">
      <t>ヒン</t>
    </rPh>
    <phoneticPr fontId="3"/>
  </si>
  <si>
    <t>毛皮・同製品</t>
    <rPh sb="0" eb="2">
      <t>ケガワ</t>
    </rPh>
    <rPh sb="3" eb="6">
      <t>ドウセイヒン</t>
    </rPh>
    <phoneticPr fontId="1"/>
  </si>
  <si>
    <t>製品</t>
  </si>
  <si>
    <t>・加工処理</t>
  </si>
  <si>
    <t>公共事業</t>
    <rPh sb="0" eb="2">
      <t>コウキョウ</t>
    </rPh>
    <rPh sb="2" eb="4">
      <t>ジギョウ</t>
    </rPh>
    <phoneticPr fontId="1"/>
  </si>
  <si>
    <t>土木建設</t>
    <rPh sb="0" eb="2">
      <t>ドボク</t>
    </rPh>
    <rPh sb="2" eb="4">
      <t>ケンセツ</t>
    </rPh>
    <phoneticPr fontId="1"/>
  </si>
  <si>
    <t>水道</t>
    <rPh sb="0" eb="2">
      <t>スイドウ</t>
    </rPh>
    <phoneticPr fontId="1"/>
  </si>
  <si>
    <t>信書便</t>
    <rPh sb="0" eb="3">
      <t>シンショビン</t>
    </rPh>
    <phoneticPr fontId="1"/>
  </si>
  <si>
    <t>会員制団体</t>
    <rPh sb="0" eb="3">
      <t>カイインセイ</t>
    </rPh>
    <rPh sb="3" eb="5">
      <t>ダンタイ</t>
    </rPh>
    <phoneticPr fontId="1"/>
  </si>
  <si>
    <t>宿泊業</t>
    <rPh sb="0" eb="3">
      <t>シュクハクギョウ</t>
    </rPh>
    <phoneticPr fontId="1"/>
  </si>
  <si>
    <t>対個人サービス</t>
    <rPh sb="0" eb="1">
      <t>タイ</t>
    </rPh>
    <rPh sb="1" eb="3">
      <t>コジン</t>
    </rPh>
    <phoneticPr fontId="1"/>
  </si>
  <si>
    <t>事務用品</t>
    <rPh sb="0" eb="2">
      <t>ジム</t>
    </rPh>
    <rPh sb="2" eb="4">
      <t>ヨウヒン</t>
    </rPh>
    <phoneticPr fontId="1"/>
  </si>
  <si>
    <t>分類不明</t>
    <rPh sb="0" eb="2">
      <t>ブンルイ</t>
    </rPh>
    <rPh sb="2" eb="4">
      <t>フメイ</t>
    </rPh>
    <phoneticPr fontId="1"/>
  </si>
  <si>
    <t>H27従業者総数</t>
    <rPh sb="3" eb="6">
      <t>ジュウギョウシャ</t>
    </rPh>
    <rPh sb="6" eb="8">
      <t>ソウスウ</t>
    </rPh>
    <phoneticPr fontId="4"/>
  </si>
  <si>
    <t>H27雇用者総数</t>
    <rPh sb="3" eb="6">
      <t>コヨウシャ</t>
    </rPh>
    <rPh sb="6" eb="8">
      <t>ソウスウ</t>
    </rPh>
    <phoneticPr fontId="4"/>
  </si>
  <si>
    <t>(６４部門)</t>
    <rPh sb="3" eb="5">
      <t>ブモン</t>
    </rPh>
    <phoneticPr fontId="4"/>
  </si>
  <si>
    <t>Ｒ元平均</t>
    <rPh sb="1" eb="2">
      <t>ガン</t>
    </rPh>
    <rPh sb="2" eb="4">
      <t>ヘイキン</t>
    </rPh>
    <phoneticPr fontId="2"/>
  </si>
  <si>
    <t>　　（道央地域、６４部門表）を使用</t>
    <rPh sb="3" eb="5">
      <t>ドウオウ</t>
    </rPh>
    <rPh sb="5" eb="7">
      <t>チイキ</t>
    </rPh>
    <phoneticPr fontId="4"/>
  </si>
  <si>
    <t>○　北海道開発局「平成２７年北海道内地域間産業連関表（道央地域、６４部門表）を</t>
    <rPh sb="2" eb="5">
      <t>ホッカイドウ</t>
    </rPh>
    <rPh sb="5" eb="8">
      <t>カイハツキョク</t>
    </rPh>
    <rPh sb="9" eb="11">
      <t>ヘイセイ</t>
    </rPh>
    <rPh sb="13" eb="14">
      <t>ネン</t>
    </rPh>
    <rPh sb="14" eb="17">
      <t>ホッカイドウ</t>
    </rPh>
    <rPh sb="17" eb="18">
      <t>ナイ</t>
    </rPh>
    <rPh sb="18" eb="21">
      <t>チイキカン</t>
    </rPh>
    <rPh sb="21" eb="23">
      <t>サンギョウ</t>
    </rPh>
    <rPh sb="23" eb="26">
      <t>レンカンヒョウ</t>
    </rPh>
    <rPh sb="27" eb="29">
      <t>ドウオウ</t>
    </rPh>
    <rPh sb="29" eb="31">
      <t>チイキ</t>
    </rPh>
    <rPh sb="34" eb="36">
      <t>ブモン</t>
    </rPh>
    <rPh sb="36" eb="37">
      <t>ヒョウ</t>
    </rPh>
    <phoneticPr fontId="4"/>
  </si>
  <si>
    <t>○　就業誘発係数は、平成２７年北海道内地域間産業連関表の地域別雇用表及び</t>
    <rPh sb="2" eb="4">
      <t>シュウギョウ</t>
    </rPh>
    <rPh sb="4" eb="6">
      <t>ユウハツ</t>
    </rPh>
    <rPh sb="6" eb="8">
      <t>ケイスウ</t>
    </rPh>
    <rPh sb="15" eb="18">
      <t>ホッカイドウ</t>
    </rPh>
    <rPh sb="18" eb="19">
      <t>ナイ</t>
    </rPh>
    <rPh sb="19" eb="22">
      <t>チイキカン</t>
    </rPh>
    <rPh sb="22" eb="24">
      <t>サンギョウ</t>
    </rPh>
    <rPh sb="24" eb="27">
      <t>レンカンヒョウ</t>
    </rPh>
    <rPh sb="28" eb="31">
      <t>チイキベツ</t>
    </rPh>
    <rPh sb="31" eb="33">
      <t>コヨウ</t>
    </rPh>
    <rPh sb="33" eb="34">
      <t>ヒョウ</t>
    </rPh>
    <rPh sb="34" eb="35">
      <t>オヨ</t>
    </rPh>
    <phoneticPr fontId="4"/>
  </si>
  <si>
    <t>　平成２７年北海道内地域間産業連関表の生産額により算出。</t>
    <rPh sb="1" eb="3">
      <t>ヘイセイ</t>
    </rPh>
    <rPh sb="9" eb="10">
      <t>ナイ</t>
    </rPh>
    <rPh sb="10" eb="12">
      <t>チイキ</t>
    </rPh>
    <rPh sb="12" eb="13">
      <t>カン</t>
    </rPh>
    <phoneticPr fontId="4"/>
  </si>
  <si>
    <t>　・　波及効果の分析には北海道開発局「平成２７年北海道内地域間産業連関表」</t>
    <rPh sb="3" eb="7">
      <t>ハキュウコウカ</t>
    </rPh>
    <rPh sb="8" eb="10">
      <t>ブンセキ</t>
    </rPh>
    <rPh sb="12" eb="15">
      <t>ホッカイドウ</t>
    </rPh>
    <rPh sb="15" eb="18">
      <t>カイハツキョク</t>
    </rPh>
    <rPh sb="19" eb="21">
      <t>ヘイセイ</t>
    </rPh>
    <rPh sb="23" eb="24">
      <t>ネン</t>
    </rPh>
    <rPh sb="24" eb="27">
      <t>ホッカイドウ</t>
    </rPh>
    <rPh sb="27" eb="28">
      <t>ナイ</t>
    </rPh>
    <rPh sb="28" eb="31">
      <t>チイキカン</t>
    </rPh>
    <rPh sb="31" eb="33">
      <t>サンギョウ</t>
    </rPh>
    <rPh sb="33" eb="35">
      <t>レンカン</t>
    </rPh>
    <rPh sb="35" eb="36">
      <t>ヒョウ</t>
    </rPh>
    <phoneticPr fontId="2"/>
  </si>
  <si>
    <t>　平均消費性向（総務省「家計調査」による。）を乗じて得た額をもとに平成２７年北海道内</t>
    <rPh sb="38" eb="41">
      <t>ホッカイドウ</t>
    </rPh>
    <rPh sb="41" eb="42">
      <t>ナイ</t>
    </rPh>
    <phoneticPr fontId="4"/>
  </si>
  <si>
    <t>H27生産額</t>
    <rPh sb="3" eb="6">
      <t>セイサンガク</t>
    </rPh>
    <phoneticPr fontId="4"/>
  </si>
  <si>
    <t>畜　産</t>
    <rPh sb="0" eb="1">
      <t>チク</t>
    </rPh>
    <phoneticPr fontId="4"/>
  </si>
  <si>
    <t>Ｒ２平均</t>
    <rPh sb="2" eb="4">
      <t>ヘイキン</t>
    </rPh>
    <phoneticPr fontId="2"/>
  </si>
  <si>
    <t>Ｒ２平均</t>
    <phoneticPr fontId="4"/>
  </si>
  <si>
    <t>Ｒ３平均</t>
    <rPh sb="2" eb="4">
      <t>ヘイキン</t>
    </rPh>
    <phoneticPr fontId="2"/>
  </si>
  <si>
    <t>Ｒ３平均</t>
    <phoneticPr fontId="4"/>
  </si>
  <si>
    <t>Ｒ４平均</t>
    <rPh sb="2" eb="4">
      <t>ヘイキン</t>
    </rPh>
    <phoneticPr fontId="2"/>
  </si>
  <si>
    <t>Ｒ４平均</t>
    <phoneticPr fontId="4"/>
  </si>
  <si>
    <t>建　設</t>
    <rPh sb="0" eb="1">
      <t>タツル</t>
    </rPh>
    <rPh sb="2" eb="3">
      <t>セツ</t>
    </rPh>
    <phoneticPr fontId="2"/>
  </si>
  <si>
    <t>電力・ガス・水道</t>
    <rPh sb="0" eb="2">
      <t>デンリョク</t>
    </rPh>
    <rPh sb="6" eb="8">
      <t>スイドウ</t>
    </rPh>
    <phoneticPr fontId="2"/>
  </si>
  <si>
    <t>建設</t>
    <rPh sb="0" eb="2">
      <t>ケンセツ</t>
    </rPh>
    <phoneticPr fontId="2"/>
  </si>
  <si>
    <t xml:space="preserve">     年平均、２人以上世帯・勤労者世帯（農林漁家含む）の消費支出及び可処分所得</t>
    <rPh sb="5" eb="8">
      <t>ネンヘイキン</t>
    </rPh>
    <rPh sb="10" eb="13">
      <t>ニンイジョウ</t>
    </rPh>
    <rPh sb="13" eb="15">
      <t>セタイ</t>
    </rPh>
    <rPh sb="16" eb="19">
      <t>キンロウシャ</t>
    </rPh>
    <rPh sb="19" eb="21">
      <t>セタイ</t>
    </rPh>
    <rPh sb="22" eb="24">
      <t>ノウリン</t>
    </rPh>
    <rPh sb="24" eb="26">
      <t>リョウカ</t>
    </rPh>
    <rPh sb="26" eb="27">
      <t>フク</t>
    </rPh>
    <rPh sb="30" eb="32">
      <t>ショウヒ</t>
    </rPh>
    <rPh sb="32" eb="34">
      <t>シシュツ</t>
    </rPh>
    <rPh sb="34" eb="35">
      <t>オヨ</t>
    </rPh>
    <rPh sb="36" eb="39">
      <t>カショブン</t>
    </rPh>
    <rPh sb="39" eb="41">
      <t>ショトク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</si>
</sst>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;[Red]\-#,##0\ "/>
    <numFmt numFmtId="177" formatCode="#,##0.0000;[Red]\-#,##0.0000"/>
    <numFmt numFmtId="178" formatCode="#,##0.000;[Red]\-#,##0.000"/>
    <numFmt numFmtId="179" formatCode="0.000000"/>
    <numFmt numFmtId="180" formatCode="#,##0.0000"/>
    <numFmt numFmtId="181" formatCode="#,##0_);[Red]\(#,##0\)"/>
    <numFmt numFmtId="182" formatCode="0.0%"/>
    <numFmt numFmtId="183" formatCode="#,##0;[Red]&quot;▲&quot;#,##0"/>
    <numFmt numFmtId="184" formatCode="#,##0.000000;[Red]#,##0.000000"/>
    <numFmt numFmtId="185" formatCode="#,##0.000000_ ;[Red]\-#,##0.000000\ "/>
    <numFmt numFmtId="186" formatCode="#,##0_ "/>
    <numFmt numFmtId="187" formatCode="0.0000"/>
    <numFmt numFmtId="188" formatCode="0_);[Red]\(0\)"/>
  </numFmts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6"/>
      <color rgb="FF3333FF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rgb="FF3333FF"/>
      <name val="メイリオ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b/>
      <sz val="10"/>
      <color rgb="FF3333FF"/>
      <name val="HG丸ｺﾞｼｯｸM-PRO"/>
      <family val="3"/>
      <charset val="128"/>
    </font>
    <font>
      <b/>
      <sz val="10"/>
      <color rgb="FFFFFF00"/>
      <name val="HG丸ｺﾞｼｯｸM-PRO"/>
      <family val="3"/>
      <charset val="128"/>
    </font>
    <font>
      <sz val="20"/>
      <color rgb="FF3333FF"/>
      <name val="HG丸ｺﾞｼｯｸM-PRO"/>
      <family val="3"/>
      <charset val="128"/>
    </font>
    <font>
      <b/>
      <sz val="11"/>
      <color rgb="FF3333FF"/>
      <name val="HG丸ｺﾞｼｯｸM-PRO"/>
      <family val="3"/>
      <charset val="128"/>
    </font>
    <font>
      <vertAlign val="superscript"/>
      <sz val="16"/>
      <color theme="1"/>
      <name val="HG丸ｺﾞｼｯｸM-PRO"/>
      <family val="3"/>
      <charset val="128"/>
    </font>
    <font>
      <sz val="11"/>
      <color rgb="FF3333FF"/>
      <name val="HG丸ｺﾞｼｯｸM-PRO"/>
      <family val="3"/>
      <charset val="128"/>
    </font>
    <font>
      <sz val="20"/>
      <color rgb="FF3333FF"/>
      <name val="メイリオ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vertAlign val="superscript"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5" tint="-0.249977111117893"/>
      <name val="メイリオ"/>
      <family val="3"/>
      <charset val="128"/>
    </font>
    <font>
      <sz val="11"/>
      <color theme="4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7"/>
      <name val="ＭＳ Ｐ明朝"/>
      <family val="1"/>
      <charset val="128"/>
    </font>
    <font>
      <sz val="10.45"/>
      <name val="ＭＳ Ｐゴシック"/>
      <family val="3"/>
      <charset val="128"/>
    </font>
    <font>
      <u/>
      <sz val="14"/>
      <color theme="9" tint="-0.249977111117893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1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7" tint="-0.24994659260841701"/>
      </left>
      <right style="thin">
        <color theme="7" tint="-0.24994659260841701"/>
      </right>
      <top/>
      <bottom/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0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0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7" tint="-0.24994659260841701"/>
      </left>
      <right style="thick">
        <color theme="0"/>
      </right>
      <top style="thick">
        <color theme="7" tint="-0.24994659260841701"/>
      </top>
      <bottom/>
      <diagonal/>
    </border>
    <border>
      <left style="thin">
        <color theme="7" tint="-0.24994659260841701"/>
      </left>
      <right style="thick">
        <color theme="7" tint="-0.24994659260841701"/>
      </right>
      <top style="thick">
        <color theme="7" tint="-0.24994659260841701"/>
      </top>
      <bottom/>
      <diagonal/>
    </border>
    <border>
      <left style="thick">
        <color theme="7" tint="-0.24994659260841701"/>
      </left>
      <right style="thick">
        <color theme="0"/>
      </right>
      <top/>
      <bottom/>
      <diagonal/>
    </border>
    <border>
      <left style="thin">
        <color theme="7" tint="-0.24994659260841701"/>
      </left>
      <right style="thick">
        <color theme="7" tint="-0.24994659260841701"/>
      </right>
      <top/>
      <bottom/>
      <diagonal/>
    </border>
    <border>
      <left style="thin">
        <color theme="7" tint="-0.24994659260841701"/>
      </left>
      <right style="thick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 style="thin">
        <color theme="7" tint="-0.24994659260841701"/>
      </top>
      <bottom/>
      <diagonal/>
    </border>
    <border>
      <left style="thick">
        <color theme="7" tint="-0.24994659260841701"/>
      </left>
      <right style="thin">
        <color theme="7" tint="-0.24994659260841701"/>
      </right>
      <top style="thick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/>
      <diagonal/>
    </border>
    <border>
      <left style="thick">
        <color theme="7" tint="-0.24994659260841701"/>
      </left>
      <right style="thin">
        <color theme="7" tint="-0.24994659260841701"/>
      </right>
      <top/>
      <bottom/>
      <diagonal/>
    </border>
    <border>
      <left style="thick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7" tint="-0.24994659260841701"/>
      </top>
      <bottom/>
      <diagonal/>
    </border>
    <border>
      <left style="thick">
        <color theme="0"/>
      </left>
      <right style="thick">
        <color theme="0"/>
      </right>
      <top style="thick">
        <color theme="7" tint="-0.24994659260841701"/>
      </top>
      <bottom/>
      <diagonal/>
    </border>
    <border>
      <left style="thick">
        <color theme="0"/>
      </left>
      <right style="thick">
        <color theme="7" tint="-0.24994659260841701"/>
      </right>
      <top style="thick">
        <color theme="7" tint="-0.24994659260841701"/>
      </top>
      <bottom/>
      <diagonal/>
    </border>
    <border>
      <left style="thick">
        <color theme="0"/>
      </left>
      <right style="thick">
        <color theme="7" tint="-0.24994659260841701"/>
      </right>
      <top style="thick">
        <color theme="0"/>
      </top>
      <bottom/>
      <diagonal/>
    </border>
    <border>
      <left style="thick">
        <color theme="0"/>
      </left>
      <right style="thick">
        <color theme="7" tint="-0.24994659260841701"/>
      </right>
      <top/>
      <bottom/>
      <diagonal/>
    </border>
    <border>
      <left style="thick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ck">
        <color theme="7" tint="-0.24994659260841701"/>
      </left>
      <right/>
      <top/>
      <bottom/>
      <diagonal/>
    </border>
    <border>
      <left style="thick">
        <color theme="7" tint="-0.24994659260841701"/>
      </left>
      <right/>
      <top/>
      <bottom style="thick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/>
      <bottom style="thick">
        <color theme="7" tint="-0.24994659260841701"/>
      </bottom>
      <diagonal/>
    </border>
    <border>
      <left style="thick">
        <color theme="0"/>
      </left>
      <right style="thick">
        <color theme="0"/>
      </right>
      <top/>
      <bottom style="thick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n">
        <color theme="0"/>
      </bottom>
      <diagonal/>
    </border>
    <border>
      <left style="thick">
        <color theme="0"/>
      </left>
      <right/>
      <top style="thick">
        <color theme="7" tint="-0.2499465926084170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theme="0"/>
      </left>
      <right/>
      <top style="thick">
        <color theme="7" tint="-0.24994659260841701"/>
      </top>
      <bottom style="thick">
        <color theme="0"/>
      </bottom>
      <diagonal/>
    </border>
    <border>
      <left/>
      <right/>
      <top style="thick">
        <color theme="7" tint="-0.24994659260841701"/>
      </top>
      <bottom style="thick">
        <color theme="0"/>
      </bottom>
      <diagonal/>
    </border>
    <border>
      <left/>
      <right style="thick">
        <color theme="0"/>
      </right>
      <top style="thick">
        <color theme="7" tint="-0.24994659260841701"/>
      </top>
      <bottom style="thick">
        <color theme="0"/>
      </bottom>
      <diagonal/>
    </border>
    <border>
      <left style="thin">
        <color theme="7" tint="-0.24994659260841701"/>
      </left>
      <right/>
      <top style="thick">
        <color theme="7" tint="-0.24994659260841701"/>
      </top>
      <bottom/>
      <diagonal/>
    </border>
    <border>
      <left style="thin">
        <color theme="7" tint="-0.24994659260841701"/>
      </left>
      <right/>
      <top/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 style="thick">
        <color theme="7" tint="-0.24994659260841701"/>
      </top>
      <bottom style="thick">
        <color theme="7" tint="-0.24994659260841701"/>
      </bottom>
      <diagonal/>
    </border>
    <border>
      <left/>
      <right style="thin">
        <color theme="7" tint="-0.24994659260841701"/>
      </right>
      <top style="thick">
        <color theme="7" tint="-0.24994659260841701"/>
      </top>
      <bottom/>
      <diagonal/>
    </border>
    <border>
      <left/>
      <right style="thin">
        <color theme="7" tint="-0.24994659260841701"/>
      </right>
      <top/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/>
      <diagonal/>
    </border>
    <border>
      <left/>
      <right/>
      <top style="thick">
        <color theme="6" tint="-0.24994659260841701"/>
      </top>
      <bottom/>
      <diagonal/>
    </border>
    <border>
      <left/>
      <right style="thick">
        <color theme="6" tint="-0.24994659260841701"/>
      </right>
      <top style="thick">
        <color theme="6" tint="-0.24994659260841701"/>
      </top>
      <bottom/>
      <diagonal/>
    </border>
    <border>
      <left style="thick">
        <color theme="6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 style="thick">
        <color theme="6" tint="-0.24994659260841701"/>
      </right>
      <top/>
      <bottom style="thick">
        <color theme="6" tint="-0.24994659260841701"/>
      </bottom>
      <diagonal/>
    </border>
    <border>
      <left style="thin">
        <color theme="6" tint="-0.24994659260841701"/>
      </left>
      <right/>
      <top style="thick">
        <color theme="6" tint="-0.24994659260841701"/>
      </top>
      <bottom/>
      <diagonal/>
    </border>
    <border>
      <left style="thin">
        <color theme="6" tint="-0.24994659260841701"/>
      </left>
      <right/>
      <top/>
      <bottom style="thick">
        <color theme="6" tint="-0.24994659260841701"/>
      </bottom>
      <diagonal/>
    </border>
    <border>
      <left style="thick">
        <color theme="6" tint="-0.24994659260841701"/>
      </left>
      <right/>
      <top/>
      <bottom/>
      <diagonal/>
    </border>
    <border>
      <left/>
      <right style="thick">
        <color theme="6" tint="-0.24994659260841701"/>
      </right>
      <top/>
      <bottom/>
      <diagonal/>
    </border>
    <border>
      <left/>
      <right/>
      <top/>
      <bottom style="thin">
        <color theme="6" tint="-0.24994659260841701"/>
      </bottom>
      <diagonal/>
    </border>
    <border>
      <left/>
      <right style="thick">
        <color theme="6" tint="-0.24994659260841701"/>
      </right>
      <top/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/>
      <diagonal/>
    </border>
    <border>
      <left style="thick">
        <color theme="6" tint="-0.24994659260841701"/>
      </left>
      <right style="thin">
        <color theme="6" tint="-0.24994659260841701"/>
      </right>
      <top style="thick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ck">
        <color theme="6" tint="-0.24994659260841701"/>
      </top>
      <bottom/>
      <diagonal/>
    </border>
    <border>
      <left style="thick">
        <color theme="6" tint="-0.24994659260841701"/>
      </left>
      <right style="thin">
        <color theme="6" tint="-0.24994659260841701"/>
      </right>
      <top/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ck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/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ck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ck">
        <color theme="6" tint="-0.24994659260841701"/>
      </bottom>
      <diagonal/>
    </border>
    <border>
      <left/>
      <right style="thick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/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 style="thin">
        <color theme="6" tint="-0.24994659260841701"/>
      </bottom>
      <diagonal/>
    </border>
    <border>
      <left/>
      <right/>
      <top style="thick">
        <color theme="6" tint="-0.24994659260841701"/>
      </top>
      <bottom style="thin">
        <color theme="6" tint="-0.24994659260841701"/>
      </bottom>
      <diagonal/>
    </border>
    <border>
      <left/>
      <right style="thick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6" tint="-0.24994659260841701"/>
      </right>
      <top style="thick">
        <color theme="6" tint="-0.24994659260841701"/>
      </top>
      <bottom/>
      <diagonal/>
    </border>
    <border>
      <left/>
      <right style="thin">
        <color theme="6" tint="-0.24994659260841701"/>
      </right>
      <top/>
      <bottom style="thick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0"/>
      </left>
      <right style="thin">
        <color rgb="FF7030A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  <border>
      <left/>
      <right/>
      <top style="medium">
        <color theme="7"/>
      </top>
      <bottom style="medium">
        <color theme="7"/>
      </bottom>
      <diagonal/>
    </border>
    <border>
      <left style="thick">
        <color theme="0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7"/>
      </left>
      <right/>
      <top/>
      <bottom/>
      <diagonal/>
    </border>
    <border>
      <left/>
      <right/>
      <top style="thick">
        <color theme="7" tint="-0.24994659260841701"/>
      </top>
      <bottom/>
      <diagonal/>
    </border>
    <border>
      <left/>
      <right/>
      <top/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/>
      <diagonal/>
    </border>
    <border>
      <left/>
      <right/>
      <top style="thick">
        <color theme="7" tint="-0.24994659260841701"/>
      </top>
      <bottom style="thick">
        <color theme="7" tint="-0.24994659260841701"/>
      </bottom>
      <diagonal/>
    </border>
    <border>
      <left/>
      <right style="thick">
        <color theme="7" tint="-0.24994659260841701"/>
      </right>
      <top/>
      <bottom/>
      <diagonal/>
    </border>
    <border>
      <left style="thick">
        <color theme="7" tint="-0.24994659260841701"/>
      </left>
      <right/>
      <top style="thin">
        <color theme="7" tint="-0.24994659260841701"/>
      </top>
      <bottom/>
      <diagonal/>
    </border>
    <border>
      <left/>
      <right style="thick">
        <color theme="7" tint="-0.24994659260841701"/>
      </right>
      <top style="thin">
        <color theme="7" tint="-0.24994659260841701"/>
      </top>
      <bottom/>
      <diagonal/>
    </border>
    <border>
      <left style="thick">
        <color theme="7" tint="-0.24994659260841701"/>
      </left>
      <right/>
      <top/>
      <bottom style="thin">
        <color theme="7" tint="-0.24994659260841701"/>
      </bottom>
      <diagonal/>
    </border>
    <border>
      <left/>
      <right style="thick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ck">
        <color theme="7" tint="-0.24994659260841701"/>
      </top>
      <bottom style="thin">
        <color theme="0"/>
      </bottom>
      <diagonal/>
    </border>
    <border>
      <left/>
      <right style="thin">
        <color theme="7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7" tint="-0.24994659260841701"/>
      </right>
      <top style="thin">
        <color theme="0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indexed="64"/>
      </right>
      <top style="thick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ck">
        <color theme="7" tint="-0.24994659260841701"/>
      </left>
      <right style="thin">
        <color indexed="64"/>
      </right>
      <top style="thin">
        <color theme="0"/>
      </top>
      <bottom style="thin">
        <color theme="7" tint="-0.24994659260841701"/>
      </bottom>
      <diagonal/>
    </border>
    <border>
      <left style="thick">
        <color theme="7" tint="-0.24994659260841701"/>
      </left>
      <right style="thin">
        <color indexed="64"/>
      </right>
      <top style="thin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indexed="64"/>
      </right>
      <top style="thin">
        <color theme="0"/>
      </top>
      <bottom style="thick">
        <color theme="7" tint="-0.24994659260841701"/>
      </bottom>
      <diagonal/>
    </border>
    <border>
      <left style="thick">
        <color rgb="FFFFFFFF"/>
      </left>
      <right style="thick">
        <color theme="0"/>
      </right>
      <top style="thick">
        <color theme="7" tint="-0.24994659260841701"/>
      </top>
      <bottom/>
      <diagonal/>
    </border>
    <border>
      <left style="thick">
        <color rgb="FFFFFFFF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7" tint="-0.24994659260841701"/>
      </right>
      <top/>
      <bottom style="thick">
        <color theme="0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7" tint="-0.24994659260841701"/>
      </bottom>
      <diagonal/>
    </border>
    <border>
      <left style="thick">
        <color theme="0"/>
      </left>
      <right style="thick">
        <color rgb="FFFFFFFF"/>
      </right>
      <top style="thick">
        <color theme="7" tint="-0.24994659260841701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7" tint="-0.2499465926084170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33" fillId="0" borderId="0"/>
    <xf numFmtId="9" fontId="1" fillId="0" borderId="0" applyFont="0" applyFill="0" applyBorder="0" applyAlignment="0" applyProtection="0">
      <alignment vertical="center"/>
    </xf>
  </cellStyleXfs>
  <cellXfs count="620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2" borderId="12" xfId="0" applyFont="1" applyFill="1" applyBorder="1">
      <alignment vertical="center"/>
    </xf>
    <xf numFmtId="0" fontId="8" fillId="2" borderId="12" xfId="0" applyFont="1" applyFill="1" applyBorder="1" applyAlignment="1">
      <alignment horizontal="center" vertical="center" shrinkToFit="1"/>
    </xf>
    <xf numFmtId="0" fontId="8" fillId="0" borderId="12" xfId="0" applyFont="1" applyBorder="1">
      <alignment vertical="center"/>
    </xf>
    <xf numFmtId="38" fontId="9" fillId="0" borderId="12" xfId="1" applyFont="1" applyBorder="1">
      <alignment vertical="center"/>
    </xf>
    <xf numFmtId="177" fontId="8" fillId="0" borderId="12" xfId="1" applyNumberFormat="1" applyFont="1" applyBorder="1">
      <alignment vertical="center"/>
    </xf>
    <xf numFmtId="38" fontId="9" fillId="2" borderId="12" xfId="1" applyFont="1" applyFill="1" applyBorder="1">
      <alignment vertical="center"/>
    </xf>
    <xf numFmtId="177" fontId="8" fillId="2" borderId="12" xfId="1" applyNumberFormat="1" applyFont="1" applyFill="1" applyBorder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1" fillId="0" borderId="5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38" fontId="12" fillId="0" borderId="0" xfId="1" applyFont="1" applyAlignme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horizontal="right" vertical="center"/>
    </xf>
    <xf numFmtId="0" fontId="16" fillId="3" borderId="13" xfId="0" applyFont="1" applyFill="1" applyBorder="1" applyAlignment="1">
      <alignment horizontal="center" shrinkToFit="1"/>
    </xf>
    <xf numFmtId="0" fontId="16" fillId="3" borderId="36" xfId="0" applyFont="1" applyFill="1" applyBorder="1" applyAlignment="1">
      <alignment horizontal="center" shrinkToFit="1"/>
    </xf>
    <xf numFmtId="0" fontId="16" fillId="3" borderId="14" xfId="0" applyFont="1" applyFill="1" applyBorder="1" applyAlignment="1">
      <alignment horizontal="center" vertical="top" shrinkToFit="1"/>
    </xf>
    <xf numFmtId="0" fontId="16" fillId="3" borderId="37" xfId="0" applyFont="1" applyFill="1" applyBorder="1" applyAlignment="1">
      <alignment horizontal="center" vertical="top" shrinkToFit="1"/>
    </xf>
    <xf numFmtId="0" fontId="16" fillId="3" borderId="44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13" fillId="0" borderId="24" xfId="0" applyFont="1" applyFill="1" applyBorder="1" applyAlignment="1">
      <alignment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vertical="center" shrinkToFit="1"/>
    </xf>
    <xf numFmtId="0" fontId="13" fillId="0" borderId="32" xfId="0" applyFont="1" applyFill="1" applyBorder="1" applyAlignment="1">
      <alignment horizontal="center" vertical="center" shrinkToFit="1"/>
    </xf>
    <xf numFmtId="0" fontId="13" fillId="0" borderId="27" xfId="0" applyFont="1" applyFill="1" applyBorder="1" applyAlignment="1">
      <alignment vertical="center" shrinkToFit="1"/>
    </xf>
    <xf numFmtId="0" fontId="13" fillId="0" borderId="33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vertical="center" shrinkToFit="1"/>
    </xf>
    <xf numFmtId="0" fontId="13" fillId="0" borderId="38" xfId="0" applyFont="1" applyFill="1" applyBorder="1" applyAlignment="1">
      <alignment vertical="center" shrinkToFit="1"/>
    </xf>
    <xf numFmtId="0" fontId="13" fillId="0" borderId="39" xfId="0" applyFont="1" applyFill="1" applyBorder="1" applyAlignment="1">
      <alignment vertical="center" shrinkToFit="1"/>
    </xf>
    <xf numFmtId="0" fontId="13" fillId="0" borderId="41" xfId="0" applyFont="1" applyFill="1" applyBorder="1" applyAlignment="1">
      <alignment vertical="center" shrinkToFit="1"/>
    </xf>
    <xf numFmtId="0" fontId="13" fillId="0" borderId="0" xfId="0" applyFont="1" applyFill="1" applyBorder="1">
      <alignment vertical="center"/>
    </xf>
    <xf numFmtId="0" fontId="13" fillId="0" borderId="42" xfId="0" applyFont="1" applyFill="1" applyBorder="1" applyAlignment="1">
      <alignment vertical="center" shrinkToFit="1"/>
    </xf>
    <xf numFmtId="0" fontId="13" fillId="0" borderId="43" xfId="0" applyFont="1" applyFill="1" applyBorder="1" applyAlignment="1">
      <alignment vertical="center" shrinkToFit="1"/>
    </xf>
    <xf numFmtId="0" fontId="13" fillId="0" borderId="50" xfId="0" applyFont="1" applyFill="1" applyBorder="1" applyAlignment="1">
      <alignment horizontal="center" vertical="center" shrinkToFit="1"/>
    </xf>
    <xf numFmtId="0" fontId="13" fillId="0" borderId="68" xfId="0" applyFont="1" applyFill="1" applyBorder="1" applyAlignment="1">
      <alignment horizontal="center" vertical="center" shrinkToFit="1"/>
    </xf>
    <xf numFmtId="0" fontId="13" fillId="0" borderId="69" xfId="0" applyFont="1" applyFill="1" applyBorder="1" applyAlignment="1">
      <alignment horizontal="center" vertical="center" shrinkToFit="1"/>
    </xf>
    <xf numFmtId="0" fontId="13" fillId="0" borderId="77" xfId="0" applyFont="1" applyFill="1" applyBorder="1" applyAlignment="1">
      <alignment horizontal="center" vertical="center" shrinkToFit="1"/>
    </xf>
    <xf numFmtId="0" fontId="13" fillId="0" borderId="74" xfId="0" applyFont="1" applyFill="1" applyBorder="1" applyAlignment="1">
      <alignment horizontal="center" vertical="center" shrinkToFit="1"/>
    </xf>
    <xf numFmtId="38" fontId="13" fillId="0" borderId="68" xfId="1" applyFont="1" applyFill="1" applyBorder="1" applyAlignment="1">
      <alignment vertical="center" shrinkToFit="1"/>
    </xf>
    <xf numFmtId="38" fontId="13" fillId="0" borderId="50" xfId="1" applyFont="1" applyFill="1" applyBorder="1" applyAlignment="1">
      <alignment vertical="center" shrinkToFit="1"/>
    </xf>
    <xf numFmtId="38" fontId="13" fillId="0" borderId="69" xfId="1" applyFont="1" applyFill="1" applyBorder="1" applyAlignment="1">
      <alignment vertical="center" shrinkToFit="1"/>
    </xf>
    <xf numFmtId="0" fontId="13" fillId="0" borderId="68" xfId="0" applyFont="1" applyFill="1" applyBorder="1" applyAlignment="1">
      <alignment vertical="center" shrinkToFit="1"/>
    </xf>
    <xf numFmtId="0" fontId="13" fillId="0" borderId="50" xfId="0" applyFont="1" applyFill="1" applyBorder="1" applyAlignment="1">
      <alignment vertical="center" shrinkToFit="1"/>
    </xf>
    <xf numFmtId="0" fontId="13" fillId="0" borderId="69" xfId="0" applyFont="1" applyFill="1" applyBorder="1" applyAlignment="1">
      <alignment vertical="center" shrinkToFit="1"/>
    </xf>
    <xf numFmtId="0" fontId="19" fillId="0" borderId="0" xfId="0" applyFont="1">
      <alignment vertical="center"/>
    </xf>
    <xf numFmtId="38" fontId="11" fillId="0" borderId="0" xfId="0" applyNumberFormat="1" applyFont="1">
      <alignment vertical="center"/>
    </xf>
    <xf numFmtId="38" fontId="11" fillId="0" borderId="5" xfId="0" applyNumberFormat="1" applyFont="1" applyBorder="1" applyAlignment="1">
      <alignment vertical="center" shrinkToFit="1"/>
    </xf>
    <xf numFmtId="38" fontId="20" fillId="2" borderId="47" xfId="1" applyFont="1" applyFill="1" applyBorder="1" applyAlignment="1">
      <alignment vertical="center" shrinkToFit="1"/>
    </xf>
    <xf numFmtId="177" fontId="11" fillId="0" borderId="5" xfId="1" applyNumberFormat="1" applyFont="1" applyBorder="1" applyAlignment="1">
      <alignment vertical="center" shrinkToFit="1"/>
    </xf>
    <xf numFmtId="38" fontId="20" fillId="2" borderId="48" xfId="1" applyFont="1" applyFill="1" applyBorder="1" applyAlignment="1">
      <alignment vertical="center" shrinkToFit="1"/>
    </xf>
    <xf numFmtId="38" fontId="20" fillId="2" borderId="49" xfId="1" applyFont="1" applyFill="1" applyBorder="1" applyAlignment="1">
      <alignment vertical="center" shrinkToFit="1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vertical="center"/>
    </xf>
    <xf numFmtId="38" fontId="13" fillId="0" borderId="55" xfId="1" applyFont="1" applyFill="1" applyBorder="1" applyAlignment="1">
      <alignment vertical="center" shrinkToFit="1"/>
    </xf>
    <xf numFmtId="180" fontId="17" fillId="2" borderId="45" xfId="1" applyNumberFormat="1" applyFont="1" applyFill="1" applyBorder="1" applyAlignment="1">
      <alignment vertical="center" shrinkToFit="1"/>
    </xf>
    <xf numFmtId="38" fontId="13" fillId="0" borderId="30" xfId="1" applyFont="1" applyFill="1" applyBorder="1" applyAlignment="1">
      <alignment vertical="center" shrinkToFit="1"/>
    </xf>
    <xf numFmtId="38" fontId="13" fillId="0" borderId="29" xfId="1" applyFont="1" applyFill="1" applyBorder="1" applyAlignment="1">
      <alignment vertical="center" shrinkToFit="1"/>
    </xf>
    <xf numFmtId="177" fontId="13" fillId="0" borderId="30" xfId="1" applyNumberFormat="1" applyFont="1" applyFill="1" applyBorder="1" applyAlignment="1">
      <alignment vertical="center" shrinkToFit="1"/>
    </xf>
    <xf numFmtId="38" fontId="13" fillId="0" borderId="24" xfId="1" applyFont="1" applyFill="1" applyBorder="1" applyAlignment="1">
      <alignment vertical="center" shrinkToFit="1"/>
    </xf>
    <xf numFmtId="38" fontId="13" fillId="0" borderId="60" xfId="1" applyFont="1" applyFill="1" applyBorder="1" applyAlignment="1">
      <alignment vertical="center" shrinkToFit="1"/>
    </xf>
    <xf numFmtId="38" fontId="13" fillId="0" borderId="56" xfId="1" applyFont="1" applyFill="1" applyBorder="1" applyAlignment="1">
      <alignment vertical="center" shrinkToFit="1"/>
    </xf>
    <xf numFmtId="180" fontId="17" fillId="2" borderId="20" xfId="1" applyNumberFormat="1" applyFont="1" applyFill="1" applyBorder="1" applyAlignment="1">
      <alignment vertical="center" shrinkToFit="1"/>
    </xf>
    <xf numFmtId="38" fontId="13" fillId="0" borderId="15" xfId="1" applyFont="1" applyFill="1" applyBorder="1" applyAlignment="1">
      <alignment vertical="center" shrinkToFit="1"/>
    </xf>
    <xf numFmtId="38" fontId="13" fillId="0" borderId="31" xfId="1" applyFont="1" applyFill="1" applyBorder="1" applyAlignment="1">
      <alignment vertical="center" shrinkToFit="1"/>
    </xf>
    <xf numFmtId="177" fontId="13" fillId="0" borderId="15" xfId="1" applyNumberFormat="1" applyFont="1" applyFill="1" applyBorder="1" applyAlignment="1">
      <alignment vertical="center" shrinkToFit="1"/>
    </xf>
    <xf numFmtId="38" fontId="13" fillId="0" borderId="26" xfId="1" applyFont="1" applyFill="1" applyBorder="1" applyAlignment="1">
      <alignment vertical="center" shrinkToFit="1"/>
    </xf>
    <xf numFmtId="38" fontId="13" fillId="0" borderId="61" xfId="1" applyFont="1" applyFill="1" applyBorder="1" applyAlignment="1">
      <alignment vertical="center" shrinkToFit="1"/>
    </xf>
    <xf numFmtId="38" fontId="13" fillId="0" borderId="57" xfId="1" applyFont="1" applyFill="1" applyBorder="1" applyAlignment="1">
      <alignment vertical="center" shrinkToFit="1"/>
    </xf>
    <xf numFmtId="180" fontId="17" fillId="2" borderId="18" xfId="1" applyNumberFormat="1" applyFont="1" applyFill="1" applyBorder="1" applyAlignment="1">
      <alignment vertical="center" shrinkToFit="1"/>
    </xf>
    <xf numFmtId="38" fontId="13" fillId="0" borderId="17" xfId="1" applyFont="1" applyFill="1" applyBorder="1" applyAlignment="1">
      <alignment vertical="center" shrinkToFit="1"/>
    </xf>
    <xf numFmtId="38" fontId="13" fillId="0" borderId="32" xfId="1" applyFont="1" applyFill="1" applyBorder="1" applyAlignment="1">
      <alignment vertical="center" shrinkToFit="1"/>
    </xf>
    <xf numFmtId="177" fontId="13" fillId="0" borderId="17" xfId="1" applyNumberFormat="1" applyFont="1" applyFill="1" applyBorder="1" applyAlignment="1">
      <alignment vertical="center" shrinkToFit="1"/>
    </xf>
    <xf numFmtId="38" fontId="13" fillId="0" borderId="27" xfId="1" applyFont="1" applyFill="1" applyBorder="1" applyAlignment="1">
      <alignment vertical="center" shrinkToFit="1"/>
    </xf>
    <xf numFmtId="38" fontId="13" fillId="0" borderId="62" xfId="1" applyFont="1" applyFill="1" applyBorder="1" applyAlignment="1">
      <alignment vertical="center" shrinkToFit="1"/>
    </xf>
    <xf numFmtId="38" fontId="13" fillId="0" borderId="58" xfId="1" applyFont="1" applyFill="1" applyBorder="1" applyAlignment="1">
      <alignment vertical="center" shrinkToFit="1"/>
    </xf>
    <xf numFmtId="180" fontId="17" fillId="2" borderId="19" xfId="1" applyNumberFormat="1" applyFont="1" applyFill="1" applyBorder="1" applyAlignment="1">
      <alignment vertical="center" shrinkToFit="1"/>
    </xf>
    <xf numFmtId="38" fontId="13" fillId="0" borderId="16" xfId="1" applyFont="1" applyFill="1" applyBorder="1" applyAlignment="1">
      <alignment vertical="center" shrinkToFit="1"/>
    </xf>
    <xf numFmtId="38" fontId="13" fillId="0" borderId="33" xfId="1" applyFont="1" applyFill="1" applyBorder="1" applyAlignment="1">
      <alignment vertical="center" shrinkToFit="1"/>
    </xf>
    <xf numFmtId="177" fontId="13" fillId="0" borderId="16" xfId="1" applyNumberFormat="1" applyFont="1" applyFill="1" applyBorder="1" applyAlignment="1">
      <alignment vertical="center" shrinkToFit="1"/>
    </xf>
    <xf numFmtId="38" fontId="13" fillId="0" borderId="28" xfId="1" applyFont="1" applyFill="1" applyBorder="1" applyAlignment="1">
      <alignment vertical="center" shrinkToFit="1"/>
    </xf>
    <xf numFmtId="38" fontId="13" fillId="0" borderId="63" xfId="1" applyFont="1" applyFill="1" applyBorder="1" applyAlignment="1">
      <alignment vertical="center" shrinkToFit="1"/>
    </xf>
    <xf numFmtId="0" fontId="13" fillId="0" borderId="40" xfId="0" applyFont="1" applyFill="1" applyBorder="1" applyAlignment="1">
      <alignment vertical="center" shrinkToFit="1"/>
    </xf>
    <xf numFmtId="38" fontId="13" fillId="0" borderId="59" xfId="1" applyFont="1" applyFill="1" applyBorder="1" applyAlignment="1">
      <alignment vertical="center" shrinkToFit="1"/>
    </xf>
    <xf numFmtId="38" fontId="13" fillId="0" borderId="40" xfId="1" applyFont="1" applyFill="1" applyBorder="1" applyAlignment="1">
      <alignment vertical="center" shrinkToFit="1"/>
    </xf>
    <xf numFmtId="38" fontId="13" fillId="0" borderId="38" xfId="1" applyFont="1" applyFill="1" applyBorder="1" applyAlignment="1">
      <alignment vertical="center" shrinkToFit="1"/>
    </xf>
    <xf numFmtId="177" fontId="13" fillId="0" borderId="40" xfId="1" applyNumberFormat="1" applyFont="1" applyFill="1" applyBorder="1" applyAlignment="1">
      <alignment vertical="center" shrinkToFit="1"/>
    </xf>
    <xf numFmtId="38" fontId="13" fillId="0" borderId="39" xfId="1" applyFont="1" applyFill="1" applyBorder="1" applyAlignment="1">
      <alignment vertical="center" shrinkToFit="1"/>
    </xf>
    <xf numFmtId="178" fontId="13" fillId="0" borderId="64" xfId="1" applyNumberFormat="1" applyFont="1" applyFill="1" applyBorder="1" applyAlignment="1">
      <alignment vertical="center" shrinkToFit="1"/>
    </xf>
    <xf numFmtId="180" fontId="17" fillId="2" borderId="40" xfId="1" applyNumberFormat="1" applyFont="1" applyFill="1" applyBorder="1" applyAlignment="1">
      <alignment vertical="center" shrinkToFit="1"/>
    </xf>
    <xf numFmtId="178" fontId="13" fillId="0" borderId="40" xfId="1" applyNumberFormat="1" applyFont="1" applyFill="1" applyBorder="1" applyAlignment="1">
      <alignment vertical="center" shrinkToFit="1"/>
    </xf>
    <xf numFmtId="0" fontId="13" fillId="0" borderId="21" xfId="0" applyFont="1" applyFill="1" applyBorder="1" applyAlignment="1">
      <alignment vertical="center" shrinkToFit="1"/>
    </xf>
    <xf numFmtId="0" fontId="13" fillId="0" borderId="14" xfId="0" applyFont="1" applyFill="1" applyBorder="1" applyAlignment="1">
      <alignment vertical="center" shrinkToFit="1"/>
    </xf>
    <xf numFmtId="38" fontId="13" fillId="0" borderId="22" xfId="1" applyFont="1" applyFill="1" applyBorder="1" applyAlignment="1">
      <alignment vertical="center" shrinkToFit="1"/>
    </xf>
    <xf numFmtId="38" fontId="13" fillId="0" borderId="0" xfId="1" applyFont="1" applyFill="1" applyBorder="1" applyAlignment="1">
      <alignment vertical="center" shrinkToFit="1"/>
    </xf>
    <xf numFmtId="38" fontId="13" fillId="0" borderId="74" xfId="1" applyFont="1" applyFill="1" applyBorder="1" applyAlignment="1">
      <alignment vertical="center" shrinkToFit="1"/>
    </xf>
    <xf numFmtId="38" fontId="13" fillId="0" borderId="78" xfId="1" applyFont="1" applyFill="1" applyBorder="1" applyAlignment="1">
      <alignment vertical="center" shrinkToFit="1"/>
    </xf>
    <xf numFmtId="0" fontId="18" fillId="0" borderId="68" xfId="0" applyFont="1" applyFill="1" applyBorder="1" applyAlignment="1">
      <alignment vertical="center" shrinkToFit="1"/>
    </xf>
    <xf numFmtId="0" fontId="18" fillId="0" borderId="69" xfId="0" applyFont="1" applyFill="1" applyBorder="1" applyAlignment="1">
      <alignment vertical="center" shrinkToFit="1"/>
    </xf>
    <xf numFmtId="38" fontId="18" fillId="0" borderId="74" xfId="1" applyFont="1" applyFill="1" applyBorder="1" applyAlignment="1">
      <alignment vertical="center" shrinkToFit="1"/>
    </xf>
    <xf numFmtId="38" fontId="18" fillId="0" borderId="68" xfId="1" applyFont="1" applyFill="1" applyBorder="1" applyAlignment="1">
      <alignment vertical="center" shrinkToFit="1"/>
    </xf>
    <xf numFmtId="38" fontId="18" fillId="0" borderId="50" xfId="1" applyFont="1" applyFill="1" applyBorder="1" applyAlignment="1">
      <alignment vertical="center" shrinkToFit="1"/>
    </xf>
    <xf numFmtId="38" fontId="18" fillId="0" borderId="69" xfId="1" applyFont="1" applyFill="1" applyBorder="1" applyAlignment="1">
      <alignment vertical="center" shrinkToFit="1"/>
    </xf>
    <xf numFmtId="38" fontId="18" fillId="0" borderId="78" xfId="1" applyFont="1" applyFill="1" applyBorder="1" applyAlignment="1">
      <alignment vertical="center" shrinkToFit="1"/>
    </xf>
    <xf numFmtId="0" fontId="13" fillId="0" borderId="70" xfId="0" applyFont="1" applyFill="1" applyBorder="1" applyAlignment="1">
      <alignment vertical="center" shrinkToFit="1"/>
    </xf>
    <xf numFmtId="0" fontId="13" fillId="0" borderId="72" xfId="0" applyFont="1" applyFill="1" applyBorder="1" applyAlignment="1">
      <alignment vertical="center" shrinkToFit="1"/>
    </xf>
    <xf numFmtId="0" fontId="13" fillId="0" borderId="75" xfId="0" applyFont="1" applyFill="1" applyBorder="1" applyAlignment="1">
      <alignment vertical="center" shrinkToFit="1"/>
    </xf>
    <xf numFmtId="38" fontId="13" fillId="0" borderId="70" xfId="1" applyFont="1" applyFill="1" applyBorder="1" applyAlignment="1">
      <alignment vertical="center" shrinkToFit="1"/>
    </xf>
    <xf numFmtId="38" fontId="13" fillId="0" borderId="71" xfId="1" applyFont="1" applyFill="1" applyBorder="1" applyAlignment="1">
      <alignment vertical="center" shrinkToFit="1"/>
    </xf>
    <xf numFmtId="38" fontId="13" fillId="0" borderId="72" xfId="1" applyFont="1" applyFill="1" applyBorder="1" applyAlignment="1">
      <alignment vertical="center" shrinkToFit="1"/>
    </xf>
    <xf numFmtId="181" fontId="11" fillId="0" borderId="0" xfId="0" applyNumberFormat="1" applyFont="1">
      <alignment vertical="center"/>
    </xf>
    <xf numFmtId="0" fontId="11" fillId="0" borderId="0" xfId="0" applyFont="1" applyAlignment="1">
      <alignment vertical="center" wrapText="1"/>
    </xf>
    <xf numFmtId="38" fontId="13" fillId="0" borderId="39" xfId="1" applyNumberFormat="1" applyFont="1" applyFill="1" applyBorder="1" applyAlignment="1">
      <alignment vertical="center" shrinkToFit="1"/>
    </xf>
    <xf numFmtId="0" fontId="13" fillId="0" borderId="88" xfId="0" applyFont="1" applyFill="1" applyBorder="1">
      <alignment vertical="center"/>
    </xf>
    <xf numFmtId="0" fontId="13" fillId="0" borderId="92" xfId="0" applyFont="1" applyFill="1" applyBorder="1">
      <alignment vertical="center"/>
    </xf>
    <xf numFmtId="0" fontId="13" fillId="0" borderId="83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0" borderId="4" xfId="0" applyFont="1" applyFill="1" applyBorder="1" applyAlignment="1">
      <alignment vertical="center" shrinkToFit="1"/>
    </xf>
    <xf numFmtId="0" fontId="13" fillId="0" borderId="101" xfId="0" applyFont="1" applyFill="1" applyBorder="1" applyAlignment="1">
      <alignment vertical="center" shrinkToFit="1"/>
    </xf>
    <xf numFmtId="0" fontId="11" fillId="0" borderId="5" xfId="0" applyFont="1" applyBorder="1">
      <alignment vertical="center"/>
    </xf>
    <xf numFmtId="0" fontId="11" fillId="0" borderId="8" xfId="0" applyFont="1" applyBorder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38" fontId="13" fillId="0" borderId="126" xfId="0" applyNumberFormat="1" applyFont="1" applyFill="1" applyBorder="1" applyAlignment="1">
      <alignment vertical="center" shrinkToFit="1"/>
    </xf>
    <xf numFmtId="49" fontId="6" fillId="0" borderId="0" xfId="0" applyNumberFormat="1" applyFont="1" applyFill="1" applyAlignment="1">
      <alignment horizontal="center" vertical="center"/>
    </xf>
    <xf numFmtId="176" fontId="24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83" fontId="6" fillId="0" borderId="0" xfId="0" applyNumberFormat="1" applyFont="1" applyFill="1" applyAlignment="1">
      <alignment vertical="center"/>
    </xf>
    <xf numFmtId="184" fontId="6" fillId="0" borderId="0" xfId="0" applyNumberFormat="1" applyFont="1" applyFill="1" applyAlignment="1">
      <alignment horizontal="distributed" vertical="center"/>
    </xf>
    <xf numFmtId="184" fontId="6" fillId="0" borderId="0" xfId="0" applyNumberFormat="1" applyFont="1" applyFill="1" applyAlignment="1">
      <alignment vertical="center"/>
    </xf>
    <xf numFmtId="184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horizontal="center"/>
    </xf>
    <xf numFmtId="176" fontId="6" fillId="0" borderId="0" xfId="0" applyNumberFormat="1" applyFont="1" applyFill="1" applyAlignment="1"/>
    <xf numFmtId="176" fontId="6" fillId="0" borderId="0" xfId="0" applyNumberFormat="1" applyFont="1" applyFill="1" applyBorder="1" applyAlignment="1"/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0" fontId="29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51" xfId="0" applyFont="1" applyBorder="1">
      <alignment vertical="center"/>
    </xf>
    <xf numFmtId="0" fontId="30" fillId="4" borderId="136" xfId="0" applyFont="1" applyFill="1" applyBorder="1" applyAlignment="1">
      <alignment horizontal="center" vertical="center"/>
    </xf>
    <xf numFmtId="0" fontId="31" fillId="0" borderId="137" xfId="0" applyFont="1" applyBorder="1" applyAlignment="1">
      <alignment horizontal="center" vertical="center"/>
    </xf>
    <xf numFmtId="0" fontId="30" fillId="4" borderId="137" xfId="0" applyFont="1" applyFill="1" applyBorder="1" applyAlignment="1">
      <alignment horizontal="center" vertical="center" shrinkToFit="1"/>
    </xf>
    <xf numFmtId="177" fontId="31" fillId="0" borderId="138" xfId="1" applyNumberFormat="1" applyFont="1" applyBorder="1" applyAlignment="1">
      <alignment horizontal="left" vertical="center" indent="2"/>
    </xf>
    <xf numFmtId="0" fontId="29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127" xfId="0" applyFont="1" applyBorder="1">
      <alignment vertical="center"/>
    </xf>
    <xf numFmtId="0" fontId="29" fillId="0" borderId="7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22" xfId="0" applyFont="1" applyBorder="1">
      <alignment vertical="center"/>
    </xf>
    <xf numFmtId="0" fontId="8" fillId="0" borderId="0" xfId="0" applyFont="1" applyFill="1" applyBorder="1">
      <alignment vertical="center"/>
    </xf>
    <xf numFmtId="38" fontId="9" fillId="0" borderId="0" xfId="1" applyFont="1" applyFill="1" applyBorder="1">
      <alignment vertical="center"/>
    </xf>
    <xf numFmtId="177" fontId="8" fillId="0" borderId="0" xfId="1" applyNumberFormat="1" applyFont="1" applyFill="1" applyBorder="1">
      <alignment vertical="center"/>
    </xf>
    <xf numFmtId="0" fontId="8" fillId="0" borderId="12" xfId="0" applyFont="1" applyFill="1" applyBorder="1">
      <alignment vertical="center"/>
    </xf>
    <xf numFmtId="38" fontId="9" fillId="0" borderId="12" xfId="1" applyFont="1" applyFill="1" applyBorder="1">
      <alignment vertical="center"/>
    </xf>
    <xf numFmtId="177" fontId="8" fillId="0" borderId="12" xfId="1" applyNumberFormat="1" applyFont="1" applyFill="1" applyBorder="1">
      <alignment vertical="center"/>
    </xf>
    <xf numFmtId="179" fontId="6" fillId="0" borderId="1" xfId="0" applyNumberFormat="1" applyFont="1" applyFill="1" applyBorder="1" applyAlignment="1">
      <alignment horizontal="center" vertical="center"/>
    </xf>
    <xf numFmtId="179" fontId="6" fillId="0" borderId="51" xfId="0" applyNumberFormat="1" applyFont="1" applyFill="1" applyBorder="1" applyAlignment="1">
      <alignment vertical="center"/>
    </xf>
    <xf numFmtId="179" fontId="6" fillId="0" borderId="2" xfId="0" applyNumberFormat="1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vertical="center"/>
    </xf>
    <xf numFmtId="179" fontId="6" fillId="0" borderId="4" xfId="0" applyNumberFormat="1" applyFont="1" applyFill="1" applyBorder="1" applyAlignment="1">
      <alignment horizontal="center" vertical="center"/>
    </xf>
    <xf numFmtId="179" fontId="6" fillId="0" borderId="127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 shrinkToFit="1"/>
    </xf>
    <xf numFmtId="179" fontId="25" fillId="0" borderId="0" xfId="0" applyNumberFormat="1" applyFont="1" applyFill="1" applyBorder="1" applyAlignment="1">
      <alignment horizontal="center" vertical="center" shrinkToFit="1"/>
    </xf>
    <xf numFmtId="179" fontId="6" fillId="0" borderId="5" xfId="0" applyNumberFormat="1" applyFont="1" applyFill="1" applyBorder="1" applyAlignment="1">
      <alignment horizontal="center" vertical="center"/>
    </xf>
    <xf numFmtId="179" fontId="6" fillId="0" borderId="6" xfId="0" applyNumberFormat="1" applyFont="1" applyFill="1" applyBorder="1" applyAlignment="1">
      <alignment horizontal="center" vertical="center"/>
    </xf>
    <xf numFmtId="179" fontId="6" fillId="0" borderId="122" xfId="0" applyNumberFormat="1" applyFont="1" applyFill="1" applyBorder="1" applyAlignment="1">
      <alignment horizontal="center" vertical="center"/>
    </xf>
    <xf numFmtId="179" fontId="6" fillId="0" borderId="7" xfId="0" applyNumberFormat="1" applyFont="1" applyFill="1" applyBorder="1" applyAlignment="1">
      <alignment horizontal="center" vertical="center"/>
    </xf>
    <xf numFmtId="179" fontId="6" fillId="0" borderId="7" xfId="0" applyNumberFormat="1" applyFont="1" applyFill="1" applyBorder="1" applyAlignment="1">
      <alignment horizontal="center" vertical="center" shrinkToFit="1"/>
    </xf>
    <xf numFmtId="179" fontId="6" fillId="0" borderId="8" xfId="0" applyNumberFormat="1" applyFont="1" applyFill="1" applyBorder="1" applyAlignment="1">
      <alignment horizontal="center" vertical="center"/>
    </xf>
    <xf numFmtId="179" fontId="6" fillId="0" borderId="127" xfId="0" applyNumberFormat="1" applyFont="1" applyFill="1" applyBorder="1" applyAlignment="1">
      <alignment horizontal="distributed" vertical="center"/>
    </xf>
    <xf numFmtId="185" fontId="6" fillId="0" borderId="0" xfId="0" applyNumberFormat="1" applyFont="1" applyFill="1" applyBorder="1" applyAlignment="1">
      <alignment horizontal="right" vertical="center"/>
    </xf>
    <xf numFmtId="185" fontId="6" fillId="0" borderId="5" xfId="0" applyNumberFormat="1" applyFont="1" applyFill="1" applyBorder="1" applyAlignment="1">
      <alignment horizontal="right" vertical="center"/>
    </xf>
    <xf numFmtId="179" fontId="6" fillId="0" borderId="128" xfId="0" applyNumberFormat="1" applyFont="1" applyFill="1" applyBorder="1" applyAlignment="1">
      <alignment horizontal="center" vertical="center"/>
    </xf>
    <xf numFmtId="179" fontId="6" fillId="0" borderId="129" xfId="0" applyNumberFormat="1" applyFont="1" applyFill="1" applyBorder="1" applyAlignment="1">
      <alignment horizontal="distributed" vertical="center"/>
    </xf>
    <xf numFmtId="185" fontId="6" fillId="0" borderId="130" xfId="0" applyNumberFormat="1" applyFont="1" applyFill="1" applyBorder="1" applyAlignment="1">
      <alignment horizontal="right" vertical="center"/>
    </xf>
    <xf numFmtId="185" fontId="6" fillId="0" borderId="131" xfId="0" applyNumberFormat="1" applyFont="1" applyFill="1" applyBorder="1" applyAlignment="1">
      <alignment horizontal="right" vertical="center"/>
    </xf>
    <xf numFmtId="179" fontId="6" fillId="0" borderId="132" xfId="0" applyNumberFormat="1" applyFont="1" applyFill="1" applyBorder="1" applyAlignment="1">
      <alignment horizontal="center" vertical="center"/>
    </xf>
    <xf numFmtId="179" fontId="6" fillId="0" borderId="133" xfId="0" applyNumberFormat="1" applyFont="1" applyFill="1" applyBorder="1" applyAlignment="1">
      <alignment horizontal="distributed" vertical="center"/>
    </xf>
    <xf numFmtId="185" fontId="6" fillId="0" borderId="134" xfId="0" applyNumberFormat="1" applyFont="1" applyFill="1" applyBorder="1" applyAlignment="1">
      <alignment horizontal="right" vertical="center"/>
    </xf>
    <xf numFmtId="185" fontId="6" fillId="0" borderId="135" xfId="0" applyNumberFormat="1" applyFont="1" applyFill="1" applyBorder="1" applyAlignment="1">
      <alignment horizontal="right" vertical="center"/>
    </xf>
    <xf numFmtId="179" fontId="6" fillId="0" borderId="127" xfId="0" applyNumberFormat="1" applyFont="1" applyFill="1" applyBorder="1" applyAlignment="1">
      <alignment vertical="center" shrinkToFit="1"/>
    </xf>
    <xf numFmtId="179" fontId="32" fillId="0" borderId="129" xfId="0" applyNumberFormat="1" applyFont="1" applyFill="1" applyBorder="1" applyAlignment="1">
      <alignment horizontal="distributed" vertical="center"/>
    </xf>
    <xf numFmtId="179" fontId="6" fillId="0" borderId="9" xfId="0" applyNumberFormat="1" applyFont="1" applyFill="1" applyBorder="1" applyAlignment="1">
      <alignment horizontal="center" vertical="center"/>
    </xf>
    <xf numFmtId="179" fontId="6" fillId="0" borderId="79" xfId="0" applyNumberFormat="1" applyFont="1" applyFill="1" applyBorder="1" applyAlignment="1">
      <alignment horizontal="distributed" vertical="center"/>
    </xf>
    <xf numFmtId="185" fontId="6" fillId="0" borderId="10" xfId="0" applyNumberFormat="1" applyFont="1" applyFill="1" applyBorder="1" applyAlignment="1">
      <alignment horizontal="right" vertical="center"/>
    </xf>
    <xf numFmtId="185" fontId="6" fillId="0" borderId="11" xfId="0" applyNumberFormat="1" applyFont="1" applyFill="1" applyBorder="1" applyAlignment="1">
      <alignment horizontal="right" vertical="center"/>
    </xf>
    <xf numFmtId="179" fontId="25" fillId="0" borderId="127" xfId="0" applyNumberFormat="1" applyFont="1" applyFill="1" applyBorder="1" applyAlignment="1">
      <alignment horizontal="distributed" vertical="center"/>
    </xf>
    <xf numFmtId="179" fontId="6" fillId="0" borderId="0" xfId="0" applyNumberFormat="1" applyFont="1" applyFill="1" applyAlignment="1">
      <alignment horizontal="center" vertical="center"/>
    </xf>
    <xf numFmtId="179" fontId="24" fillId="0" borderId="0" xfId="0" applyNumberFormat="1" applyFont="1" applyFill="1" applyAlignment="1">
      <alignment vertical="center"/>
    </xf>
    <xf numFmtId="179" fontId="6" fillId="0" borderId="0" xfId="0" applyNumberFormat="1" applyFont="1" applyFill="1" applyAlignment="1">
      <alignment vertical="center"/>
    </xf>
    <xf numFmtId="179" fontId="25" fillId="0" borderId="129" xfId="0" applyNumberFormat="1" applyFont="1" applyFill="1" applyBorder="1" applyAlignment="1">
      <alignment horizontal="distributed" vertical="center"/>
    </xf>
    <xf numFmtId="186" fontId="6" fillId="0" borderId="0" xfId="3" applyNumberFormat="1" applyFont="1" applyFill="1" applyAlignment="1">
      <alignment horizontal="center" vertical="center"/>
    </xf>
    <xf numFmtId="186" fontId="24" fillId="0" borderId="0" xfId="3" applyNumberFormat="1" applyFont="1" applyFill="1" applyAlignment="1">
      <alignment vertical="center"/>
    </xf>
    <xf numFmtId="186" fontId="6" fillId="0" borderId="0" xfId="3" applyNumberFormat="1" applyFont="1" applyFill="1" applyAlignment="1">
      <alignment vertical="center"/>
    </xf>
    <xf numFmtId="186" fontId="6" fillId="0" borderId="0" xfId="3" applyNumberFormat="1" applyFont="1" applyFill="1" applyBorder="1" applyAlignment="1">
      <alignment vertical="center"/>
    </xf>
    <xf numFmtId="186" fontId="6" fillId="0" borderId="7" xfId="3" applyNumberFormat="1" applyFont="1" applyFill="1" applyBorder="1" applyAlignment="1">
      <alignment vertical="center"/>
    </xf>
    <xf numFmtId="186" fontId="6" fillId="0" borderId="0" xfId="3" applyNumberFormat="1" applyFont="1" applyFill="1" applyAlignment="1">
      <alignment horizontal="right" vertical="center"/>
    </xf>
    <xf numFmtId="186" fontId="6" fillId="0" borderId="1" xfId="3" applyNumberFormat="1" applyFont="1" applyFill="1" applyBorder="1" applyAlignment="1">
      <alignment horizontal="center" vertical="center"/>
    </xf>
    <xf numFmtId="186" fontId="6" fillId="0" borderId="51" xfId="3" applyNumberFormat="1" applyFont="1" applyFill="1" applyBorder="1" applyAlignment="1">
      <alignment vertical="center"/>
    </xf>
    <xf numFmtId="186" fontId="6" fillId="0" borderId="2" xfId="3" applyNumberFormat="1" applyFont="1" applyFill="1" applyBorder="1" applyAlignment="1">
      <alignment horizontal="center" vertical="center"/>
    </xf>
    <xf numFmtId="186" fontId="6" fillId="0" borderId="3" xfId="3" applyNumberFormat="1" applyFont="1" applyFill="1" applyBorder="1" applyAlignment="1">
      <alignment vertical="center"/>
    </xf>
    <xf numFmtId="186" fontId="6" fillId="0" borderId="2" xfId="3" applyNumberFormat="1" applyFont="1" applyFill="1" applyBorder="1" applyAlignment="1">
      <alignment vertical="center"/>
    </xf>
    <xf numFmtId="186" fontId="6" fillId="0" borderId="1" xfId="3" applyNumberFormat="1" applyFont="1" applyFill="1" applyBorder="1" applyAlignment="1">
      <alignment vertical="center"/>
    </xf>
    <xf numFmtId="186" fontId="6" fillId="0" borderId="3" xfId="3" applyNumberFormat="1" applyFont="1" applyFill="1" applyBorder="1" applyAlignment="1">
      <alignment horizontal="center" vertical="center"/>
    </xf>
    <xf numFmtId="186" fontId="6" fillId="0" borderId="4" xfId="3" applyNumberFormat="1" applyFont="1" applyFill="1" applyBorder="1" applyAlignment="1">
      <alignment horizontal="center" vertical="center"/>
    </xf>
    <xf numFmtId="186" fontId="6" fillId="0" borderId="127" xfId="3" applyNumberFormat="1" applyFont="1" applyFill="1" applyBorder="1" applyAlignment="1">
      <alignment horizontal="center" vertical="center"/>
    </xf>
    <xf numFmtId="186" fontId="6" fillId="0" borderId="0" xfId="3" applyNumberFormat="1" applyFont="1" applyFill="1" applyBorder="1" applyAlignment="1">
      <alignment horizontal="center" vertical="center"/>
    </xf>
    <xf numFmtId="186" fontId="6" fillId="0" borderId="0" xfId="3" applyNumberFormat="1" applyFont="1" applyFill="1" applyBorder="1" applyAlignment="1">
      <alignment horizontal="center" vertical="center" shrinkToFit="1"/>
    </xf>
    <xf numFmtId="186" fontId="25" fillId="0" borderId="0" xfId="3" applyNumberFormat="1" applyFont="1" applyFill="1" applyBorder="1" applyAlignment="1">
      <alignment horizontal="center" vertical="center" shrinkToFit="1"/>
    </xf>
    <xf numFmtId="186" fontId="6" fillId="0" borderId="5" xfId="3" applyNumberFormat="1" applyFont="1" applyFill="1" applyBorder="1" applyAlignment="1">
      <alignment horizontal="center" vertical="center"/>
    </xf>
    <xf numFmtId="186" fontId="6" fillId="0" borderId="6" xfId="3" applyNumberFormat="1" applyFont="1" applyFill="1" applyBorder="1" applyAlignment="1">
      <alignment horizontal="center" vertical="center"/>
    </xf>
    <xf numFmtId="186" fontId="6" fillId="0" borderId="122" xfId="3" applyNumberFormat="1" applyFont="1" applyFill="1" applyBorder="1" applyAlignment="1">
      <alignment horizontal="center" vertical="center"/>
    </xf>
    <xf numFmtId="186" fontId="6" fillId="0" borderId="7" xfId="3" applyNumberFormat="1" applyFont="1" applyFill="1" applyBorder="1" applyAlignment="1">
      <alignment horizontal="center" vertical="center"/>
    </xf>
    <xf numFmtId="186" fontId="6" fillId="0" borderId="7" xfId="3" applyNumberFormat="1" applyFont="1" applyFill="1" applyBorder="1" applyAlignment="1">
      <alignment horizontal="center" vertical="center" shrinkToFit="1"/>
    </xf>
    <xf numFmtId="186" fontId="6" fillId="0" borderId="8" xfId="3" applyNumberFormat="1" applyFont="1" applyFill="1" applyBorder="1" applyAlignment="1">
      <alignment horizontal="center" vertical="center"/>
    </xf>
    <xf numFmtId="186" fontId="6" fillId="0" borderId="127" xfId="3" applyNumberFormat="1" applyFont="1" applyFill="1" applyBorder="1" applyAlignment="1">
      <alignment horizontal="distributed" vertical="center"/>
    </xf>
    <xf numFmtId="176" fontId="6" fillId="0" borderId="0" xfId="3" applyNumberFormat="1" applyFont="1" applyFill="1" applyBorder="1" applyAlignment="1">
      <alignment vertical="center"/>
    </xf>
    <xf numFmtId="176" fontId="6" fillId="0" borderId="127" xfId="3" applyNumberFormat="1" applyFont="1" applyFill="1" applyBorder="1" applyAlignment="1">
      <alignment vertical="center"/>
    </xf>
    <xf numFmtId="176" fontId="6" fillId="0" borderId="4" xfId="3" applyNumberFormat="1" applyFont="1" applyFill="1" applyBorder="1" applyAlignment="1">
      <alignment vertical="center"/>
    </xf>
    <xf numFmtId="176" fontId="6" fillId="0" borderId="5" xfId="3" applyNumberFormat="1" applyFont="1" applyFill="1" applyBorder="1" applyAlignment="1">
      <alignment vertical="center"/>
    </xf>
    <xf numFmtId="176" fontId="6" fillId="0" borderId="1" xfId="3" applyNumberFormat="1" applyFont="1" applyFill="1" applyBorder="1" applyAlignment="1">
      <alignment vertical="center"/>
    </xf>
    <xf numFmtId="186" fontId="6" fillId="0" borderId="128" xfId="3" applyNumberFormat="1" applyFont="1" applyFill="1" applyBorder="1" applyAlignment="1">
      <alignment horizontal="center" vertical="center"/>
    </xf>
    <xf numFmtId="186" fontId="6" fillId="0" borderId="129" xfId="3" applyNumberFormat="1" applyFont="1" applyFill="1" applyBorder="1" applyAlignment="1">
      <alignment horizontal="distributed" vertical="center"/>
    </xf>
    <xf numFmtId="176" fontId="6" fillId="0" borderId="130" xfId="3" applyNumberFormat="1" applyFont="1" applyFill="1" applyBorder="1" applyAlignment="1">
      <alignment vertical="center"/>
    </xf>
    <xf numFmtId="176" fontId="6" fillId="0" borderId="129" xfId="3" applyNumberFormat="1" applyFont="1" applyFill="1" applyBorder="1" applyAlignment="1">
      <alignment vertical="center"/>
    </xf>
    <xf numFmtId="176" fontId="6" fillId="0" borderId="128" xfId="3" applyNumberFormat="1" applyFont="1" applyFill="1" applyBorder="1" applyAlignment="1">
      <alignment vertical="center"/>
    </xf>
    <xf numFmtId="176" fontId="6" fillId="0" borderId="131" xfId="3" applyNumberFormat="1" applyFont="1" applyFill="1" applyBorder="1" applyAlignment="1">
      <alignment vertical="center"/>
    </xf>
    <xf numFmtId="186" fontId="6" fillId="0" borderId="132" xfId="3" applyNumberFormat="1" applyFont="1" applyFill="1" applyBorder="1" applyAlignment="1">
      <alignment horizontal="center" vertical="center"/>
    </xf>
    <xf numFmtId="186" fontId="6" fillId="0" borderId="133" xfId="3" applyNumberFormat="1" applyFont="1" applyFill="1" applyBorder="1" applyAlignment="1">
      <alignment horizontal="distributed" vertical="center"/>
    </xf>
    <xf numFmtId="176" fontId="6" fillId="0" borderId="134" xfId="3" applyNumberFormat="1" applyFont="1" applyFill="1" applyBorder="1" applyAlignment="1">
      <alignment vertical="center"/>
    </xf>
    <xf numFmtId="176" fontId="6" fillId="0" borderId="133" xfId="3" applyNumberFormat="1" applyFont="1" applyFill="1" applyBorder="1" applyAlignment="1">
      <alignment vertical="center"/>
    </xf>
    <xf numFmtId="176" fontId="6" fillId="0" borderId="132" xfId="3" applyNumberFormat="1" applyFont="1" applyFill="1" applyBorder="1" applyAlignment="1">
      <alignment vertical="center"/>
    </xf>
    <xf numFmtId="176" fontId="6" fillId="0" borderId="135" xfId="3" applyNumberFormat="1" applyFont="1" applyFill="1" applyBorder="1" applyAlignment="1">
      <alignment vertical="center"/>
    </xf>
    <xf numFmtId="186" fontId="6" fillId="0" borderId="127" xfId="3" applyNumberFormat="1" applyFont="1" applyFill="1" applyBorder="1" applyAlignment="1">
      <alignment vertical="center" shrinkToFit="1"/>
    </xf>
    <xf numFmtId="186" fontId="32" fillId="0" borderId="129" xfId="3" applyNumberFormat="1" applyFont="1" applyFill="1" applyBorder="1" applyAlignment="1">
      <alignment horizontal="distributed" vertical="center"/>
    </xf>
    <xf numFmtId="186" fontId="6" fillId="0" borderId="9" xfId="3" applyNumberFormat="1" applyFont="1" applyFill="1" applyBorder="1" applyAlignment="1">
      <alignment horizontal="center" vertical="center"/>
    </xf>
    <xf numFmtId="186" fontId="6" fillId="0" borderId="79" xfId="3" applyNumberFormat="1" applyFont="1" applyFill="1" applyBorder="1" applyAlignment="1">
      <alignment horizontal="distributed" vertical="center"/>
    </xf>
    <xf numFmtId="176" fontId="6" fillId="0" borderId="10" xfId="3" applyNumberFormat="1" applyFont="1" applyFill="1" applyBorder="1" applyAlignment="1">
      <alignment vertical="center"/>
    </xf>
    <xf numFmtId="176" fontId="6" fillId="0" borderId="79" xfId="3" applyNumberFormat="1" applyFont="1" applyFill="1" applyBorder="1" applyAlignment="1">
      <alignment vertical="center"/>
    </xf>
    <xf numFmtId="176" fontId="6" fillId="0" borderId="9" xfId="3" applyNumberFormat="1" applyFont="1" applyFill="1" applyBorder="1" applyAlignment="1">
      <alignment vertical="center"/>
    </xf>
    <xf numFmtId="176" fontId="6" fillId="0" borderId="11" xfId="3" applyNumberFormat="1" applyFont="1" applyFill="1" applyBorder="1" applyAlignment="1">
      <alignment vertical="center"/>
    </xf>
    <xf numFmtId="176" fontId="6" fillId="0" borderId="0" xfId="3" applyNumberFormat="1" applyFont="1" applyFill="1" applyAlignment="1">
      <alignment vertical="center"/>
    </xf>
    <xf numFmtId="186" fontId="25" fillId="0" borderId="127" xfId="3" applyNumberFormat="1" applyFont="1" applyFill="1" applyBorder="1" applyAlignment="1">
      <alignment horizontal="distributed" vertical="center"/>
    </xf>
    <xf numFmtId="186" fontId="6" fillId="0" borderId="0" xfId="3" applyNumberFormat="1" applyFont="1" applyFill="1" applyAlignment="1">
      <alignment horizontal="center"/>
    </xf>
    <xf numFmtId="186" fontId="6" fillId="0" borderId="0" xfId="3" applyNumberFormat="1" applyFont="1" applyFill="1"/>
    <xf numFmtId="186" fontId="6" fillId="0" borderId="0" xfId="3" applyNumberFormat="1" applyFont="1" applyFill="1" applyBorder="1"/>
    <xf numFmtId="38" fontId="20" fillId="2" borderId="5" xfId="1" applyFont="1" applyFill="1" applyBorder="1" applyAlignment="1">
      <alignment vertical="center" shrinkToFit="1"/>
    </xf>
    <xf numFmtId="0" fontId="16" fillId="3" borderId="22" xfId="0" applyFont="1" applyFill="1" applyBorder="1" applyAlignment="1">
      <alignment horizontal="center" vertical="center" shrinkToFit="1"/>
    </xf>
    <xf numFmtId="0" fontId="13" fillId="0" borderId="143" xfId="0" applyFont="1" applyFill="1" applyBorder="1" applyAlignment="1">
      <alignment vertical="center" shrinkToFit="1"/>
    </xf>
    <xf numFmtId="38" fontId="13" fillId="0" borderId="143" xfId="1" applyFont="1" applyFill="1" applyBorder="1" applyAlignment="1">
      <alignment vertical="center" shrinkToFit="1"/>
    </xf>
    <xf numFmtId="38" fontId="13" fillId="5" borderId="41" xfId="1" applyFont="1" applyFill="1" applyBorder="1" applyAlignment="1">
      <alignment vertical="center" shrinkToFit="1"/>
    </xf>
    <xf numFmtId="187" fontId="13" fillId="0" borderId="140" xfId="0" applyNumberFormat="1" applyFont="1" applyFill="1" applyBorder="1" applyAlignment="1">
      <alignment vertical="center" shrinkToFit="1"/>
    </xf>
    <xf numFmtId="187" fontId="13" fillId="0" borderId="0" xfId="0" applyNumberFormat="1" applyFont="1" applyFill="1" applyBorder="1" applyAlignment="1">
      <alignment vertical="center" shrinkToFit="1"/>
    </xf>
    <xf numFmtId="187" fontId="13" fillId="0" borderId="141" xfId="0" applyNumberFormat="1" applyFont="1" applyFill="1" applyBorder="1" applyAlignment="1">
      <alignment vertical="center" shrinkToFit="1"/>
    </xf>
    <xf numFmtId="187" fontId="13" fillId="0" borderId="142" xfId="0" applyNumberFormat="1" applyFont="1" applyFill="1" applyBorder="1" applyAlignment="1">
      <alignment vertical="center" shrinkToFit="1"/>
    </xf>
    <xf numFmtId="187" fontId="13" fillId="0" borderId="0" xfId="0" applyNumberFormat="1" applyFont="1" applyFill="1" applyAlignment="1">
      <alignment vertical="center" shrinkToFit="1"/>
    </xf>
    <xf numFmtId="181" fontId="13" fillId="0" borderId="140" xfId="4" applyNumberFormat="1" applyFont="1" applyFill="1" applyBorder="1" applyAlignment="1">
      <alignment vertical="center" shrinkToFit="1"/>
    </xf>
    <xf numFmtId="181" fontId="13" fillId="0" borderId="0" xfId="4" applyNumberFormat="1" applyFont="1" applyFill="1" applyBorder="1" applyAlignment="1">
      <alignment vertical="center" shrinkToFit="1"/>
    </xf>
    <xf numFmtId="181" fontId="13" fillId="0" borderId="141" xfId="4" applyNumberFormat="1" applyFont="1" applyFill="1" applyBorder="1" applyAlignment="1">
      <alignment vertical="center" shrinkToFit="1"/>
    </xf>
    <xf numFmtId="181" fontId="13" fillId="0" borderId="142" xfId="4" applyNumberFormat="1" applyFont="1" applyFill="1" applyBorder="1" applyAlignment="1">
      <alignment vertical="center" shrinkToFit="1"/>
    </xf>
    <xf numFmtId="181" fontId="13" fillId="0" borderId="0" xfId="4" applyNumberFormat="1" applyFont="1" applyFill="1" applyAlignment="1">
      <alignment vertical="center" shrinkToFit="1"/>
    </xf>
    <xf numFmtId="180" fontId="17" fillId="2" borderId="149" xfId="1" applyNumberFormat="1" applyFont="1" applyFill="1" applyBorder="1" applyAlignment="1">
      <alignment vertical="center" shrinkToFit="1"/>
    </xf>
    <xf numFmtId="180" fontId="17" fillId="2" borderId="150" xfId="1" applyNumberFormat="1" applyFont="1" applyFill="1" applyBorder="1" applyAlignment="1">
      <alignment vertical="center" shrinkToFit="1"/>
    </xf>
    <xf numFmtId="180" fontId="17" fillId="2" borderId="151" xfId="1" applyNumberFormat="1" applyFont="1" applyFill="1" applyBorder="1" applyAlignment="1">
      <alignment vertical="center" shrinkToFit="1"/>
    </xf>
    <xf numFmtId="180" fontId="17" fillId="2" borderId="152" xfId="1" applyNumberFormat="1" applyFont="1" applyFill="1" applyBorder="1" applyAlignment="1">
      <alignment vertical="center" shrinkToFit="1"/>
    </xf>
    <xf numFmtId="38" fontId="17" fillId="2" borderId="153" xfId="1" applyFont="1" applyFill="1" applyBorder="1" applyAlignment="1">
      <alignment vertical="center" shrinkToFit="1"/>
    </xf>
    <xf numFmtId="38" fontId="17" fillId="2" borderId="154" xfId="1" applyFont="1" applyFill="1" applyBorder="1" applyAlignment="1">
      <alignment vertical="center" shrinkToFit="1"/>
    </xf>
    <xf numFmtId="38" fontId="17" fillId="2" borderId="155" xfId="1" applyFont="1" applyFill="1" applyBorder="1" applyAlignment="1">
      <alignment vertical="center" shrinkToFit="1"/>
    </xf>
    <xf numFmtId="38" fontId="17" fillId="2" borderId="156" xfId="1" applyFont="1" applyFill="1" applyBorder="1" applyAlignment="1">
      <alignment vertical="center" shrinkToFit="1"/>
    </xf>
    <xf numFmtId="38" fontId="17" fillId="2" borderId="157" xfId="1" applyFont="1" applyFill="1" applyBorder="1" applyAlignment="1">
      <alignment vertical="center" shrinkToFit="1"/>
    </xf>
    <xf numFmtId="0" fontId="13" fillId="0" borderId="74" xfId="0" applyFont="1" applyFill="1" applyBorder="1" applyAlignment="1">
      <alignment horizontal="center" vertical="center" shrinkToFit="1"/>
    </xf>
    <xf numFmtId="38" fontId="13" fillId="5" borderId="140" xfId="1" applyFont="1" applyFill="1" applyBorder="1" applyAlignment="1">
      <alignment vertical="center" shrinkToFit="1"/>
    </xf>
    <xf numFmtId="38" fontId="13" fillId="5" borderId="0" xfId="1" applyFont="1" applyFill="1" applyBorder="1" applyAlignment="1">
      <alignment vertical="center" shrinkToFit="1"/>
    </xf>
    <xf numFmtId="38" fontId="13" fillId="5" borderId="141" xfId="1" applyFont="1" applyFill="1" applyBorder="1" applyAlignment="1">
      <alignment vertical="center" shrinkToFit="1"/>
    </xf>
    <xf numFmtId="38" fontId="13" fillId="5" borderId="142" xfId="1" applyFont="1" applyFill="1" applyBorder="1" applyAlignment="1">
      <alignment vertical="center" shrinkToFit="1"/>
    </xf>
    <xf numFmtId="38" fontId="13" fillId="5" borderId="145" xfId="1" applyFont="1" applyFill="1" applyBorder="1" applyAlignment="1">
      <alignment vertical="center" shrinkToFit="1"/>
    </xf>
    <xf numFmtId="38" fontId="13" fillId="5" borderId="147" xfId="1" applyFont="1" applyFill="1" applyBorder="1" applyAlignment="1">
      <alignment vertical="center" shrinkToFit="1"/>
    </xf>
    <xf numFmtId="38" fontId="13" fillId="5" borderId="0" xfId="1" applyFont="1" applyFill="1">
      <alignment vertical="center"/>
    </xf>
    <xf numFmtId="38" fontId="13" fillId="5" borderId="145" xfId="1" applyFont="1" applyFill="1" applyBorder="1">
      <alignment vertical="center"/>
    </xf>
    <xf numFmtId="38" fontId="13" fillId="5" borderId="41" xfId="1" applyFont="1" applyFill="1" applyBorder="1">
      <alignment vertical="center"/>
    </xf>
    <xf numFmtId="38" fontId="13" fillId="5" borderId="147" xfId="1" applyFont="1" applyFill="1" applyBorder="1">
      <alignment vertical="center"/>
    </xf>
    <xf numFmtId="0" fontId="16" fillId="3" borderId="14" xfId="0" applyFont="1" applyFill="1" applyBorder="1" applyAlignment="1">
      <alignment horizontal="center"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3" xfId="0" applyFont="1" applyBorder="1" applyAlignment="1">
      <alignment horizontal="center" vertical="center" shrinkToFit="1"/>
    </xf>
    <xf numFmtId="38" fontId="11" fillId="0" borderId="8" xfId="0" applyNumberFormat="1" applyFont="1" applyBorder="1" applyAlignment="1">
      <alignment vertical="center" shrinkToFit="1"/>
    </xf>
    <xf numFmtId="0" fontId="36" fillId="0" borderId="8" xfId="0" applyFont="1" applyFill="1" applyBorder="1" applyAlignment="1">
      <alignment horizontal="center" vertical="center" shrinkToFit="1"/>
    </xf>
    <xf numFmtId="38" fontId="22" fillId="0" borderId="5" xfId="1" applyFont="1" applyBorder="1" applyAlignment="1">
      <alignment vertical="center" shrinkToFit="1"/>
    </xf>
    <xf numFmtId="38" fontId="20" fillId="2" borderId="8" xfId="1" applyFont="1" applyFill="1" applyBorder="1" applyAlignment="1">
      <alignment vertical="center" shrinkToFit="1"/>
    </xf>
    <xf numFmtId="177" fontId="11" fillId="0" borderId="11" xfId="1" applyNumberFormat="1" applyFont="1" applyBorder="1" applyAlignment="1">
      <alignment vertical="center" shrinkToFit="1"/>
    </xf>
    <xf numFmtId="0" fontId="16" fillId="3" borderId="159" xfId="0" applyFont="1" applyFill="1" applyBorder="1" applyAlignment="1">
      <alignment horizontal="center" shrinkToFit="1"/>
    </xf>
    <xf numFmtId="0" fontId="16" fillId="3" borderId="160" xfId="0" applyFont="1" applyFill="1" applyBorder="1" applyAlignment="1">
      <alignment horizontal="center" shrinkToFit="1"/>
    </xf>
    <xf numFmtId="0" fontId="16" fillId="3" borderId="161" xfId="0" applyFont="1" applyFill="1" applyBorder="1" applyAlignment="1">
      <alignment horizontal="center" vertical="top" shrinkToFit="1"/>
    </xf>
    <xf numFmtId="0" fontId="16" fillId="3" borderId="22" xfId="0" applyFont="1" applyFill="1" applyBorder="1" applyAlignment="1">
      <alignment horizontal="center" vertical="top" shrinkToFit="1"/>
    </xf>
    <xf numFmtId="0" fontId="16" fillId="3" borderId="162" xfId="0" applyFont="1" applyFill="1" applyBorder="1" applyAlignment="1">
      <alignment horizontal="center" vertical="center" shrinkToFit="1"/>
    </xf>
    <xf numFmtId="0" fontId="16" fillId="3" borderId="163" xfId="0" applyFont="1" applyFill="1" applyBorder="1" applyAlignment="1">
      <alignment horizontal="center" vertical="center" shrinkToFit="1"/>
    </xf>
    <xf numFmtId="0" fontId="16" fillId="3" borderId="164" xfId="0" applyFont="1" applyFill="1" applyBorder="1" applyAlignment="1">
      <alignment horizontal="center" vertical="center" shrinkToFit="1"/>
    </xf>
    <xf numFmtId="38" fontId="13" fillId="0" borderId="165" xfId="1" applyFont="1" applyFill="1" applyBorder="1" applyAlignment="1">
      <alignment vertical="center" shrinkToFit="1"/>
    </xf>
    <xf numFmtId="0" fontId="16" fillId="3" borderId="166" xfId="0" applyFont="1" applyFill="1" applyBorder="1" applyAlignment="1">
      <alignment horizontal="center"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3" fillId="0" borderId="81" xfId="0" applyFont="1" applyFill="1" applyBorder="1" applyAlignment="1">
      <alignment vertical="center"/>
    </xf>
    <xf numFmtId="0" fontId="11" fillId="0" borderId="9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51" xfId="0" applyFont="1" applyBorder="1" applyAlignment="1">
      <alignment vertical="center" shrinkToFit="1"/>
    </xf>
    <xf numFmtId="0" fontId="11" fillId="0" borderId="79" xfId="0" applyFont="1" applyBorder="1" applyAlignment="1">
      <alignment vertical="center" shrinkToFit="1"/>
    </xf>
    <xf numFmtId="0" fontId="16" fillId="3" borderId="171" xfId="0" applyFont="1" applyFill="1" applyBorder="1" applyAlignment="1">
      <alignment horizontal="center" vertical="center" shrinkToFit="1"/>
    </xf>
    <xf numFmtId="176" fontId="13" fillId="0" borderId="143" xfId="0" applyNumberFormat="1" applyFont="1" applyFill="1" applyBorder="1" applyAlignment="1">
      <alignment vertical="center" shrinkToFit="1"/>
    </xf>
    <xf numFmtId="176" fontId="38" fillId="0" borderId="0" xfId="4" applyNumberFormat="1" applyFont="1" applyFill="1" applyAlignment="1">
      <alignment vertical="center" shrinkToFit="1"/>
    </xf>
    <xf numFmtId="38" fontId="13" fillId="0" borderId="0" xfId="1" applyFont="1" applyFill="1">
      <alignment vertical="center"/>
    </xf>
    <xf numFmtId="38" fontId="16" fillId="3" borderId="22" xfId="1" applyFont="1" applyFill="1" applyBorder="1" applyAlignment="1">
      <alignment horizontal="center" vertical="center" shrinkToFit="1"/>
    </xf>
    <xf numFmtId="0" fontId="28" fillId="0" borderId="2" xfId="0" applyFont="1" applyBorder="1">
      <alignment vertical="center"/>
    </xf>
    <xf numFmtId="0" fontId="28" fillId="0" borderId="0" xfId="0" applyFont="1" applyBorder="1">
      <alignment vertical="center"/>
    </xf>
    <xf numFmtId="0" fontId="28" fillId="0" borderId="7" xfId="0" applyFont="1" applyBorder="1">
      <alignment vertical="center"/>
    </xf>
    <xf numFmtId="179" fontId="32" fillId="0" borderId="127" xfId="0" applyNumberFormat="1" applyFont="1" applyFill="1" applyBorder="1" applyAlignment="1">
      <alignment horizontal="distributed" vertical="center"/>
    </xf>
    <xf numFmtId="179" fontId="25" fillId="0" borderId="0" xfId="0" applyNumberFormat="1" applyFont="1" applyFill="1" applyBorder="1" applyAlignment="1">
      <alignment horizontal="center" vertical="center"/>
    </xf>
    <xf numFmtId="179" fontId="25" fillId="0" borderId="7" xfId="0" applyNumberFormat="1" applyFont="1" applyFill="1" applyBorder="1" applyAlignment="1">
      <alignment horizontal="center" vertical="center"/>
    </xf>
    <xf numFmtId="186" fontId="32" fillId="0" borderId="127" xfId="3" applyNumberFormat="1" applyFont="1" applyFill="1" applyBorder="1" applyAlignment="1">
      <alignment horizontal="distributed" vertical="center"/>
    </xf>
    <xf numFmtId="186" fontId="25" fillId="0" borderId="0" xfId="3" applyNumberFormat="1" applyFont="1" applyFill="1" applyBorder="1" applyAlignment="1">
      <alignment horizontal="center" vertical="center"/>
    </xf>
    <xf numFmtId="186" fontId="25" fillId="0" borderId="7" xfId="3" applyNumberFormat="1" applyFont="1" applyFill="1" applyBorder="1" applyAlignment="1">
      <alignment horizontal="center" vertical="center"/>
    </xf>
    <xf numFmtId="38" fontId="9" fillId="2" borderId="0" xfId="1" applyFont="1" applyFill="1" applyBorder="1">
      <alignment vertical="center"/>
    </xf>
    <xf numFmtId="188" fontId="13" fillId="0" borderId="140" xfId="1" applyNumberFormat="1" applyFont="1" applyFill="1" applyBorder="1" applyAlignment="1">
      <alignment vertical="center" shrinkToFit="1"/>
    </xf>
    <xf numFmtId="188" fontId="13" fillId="0" borderId="0" xfId="1" applyNumberFormat="1" applyFont="1" applyFill="1" applyBorder="1" applyAlignment="1">
      <alignment vertical="center" shrinkToFit="1"/>
    </xf>
    <xf numFmtId="188" fontId="13" fillId="0" borderId="141" xfId="1" applyNumberFormat="1" applyFont="1" applyFill="1" applyBorder="1" applyAlignment="1">
      <alignment vertical="center" shrinkToFit="1"/>
    </xf>
    <xf numFmtId="188" fontId="13" fillId="0" borderId="142" xfId="1" applyNumberFormat="1" applyFont="1" applyFill="1" applyBorder="1" applyAlignment="1">
      <alignment vertical="center" shrinkToFit="1"/>
    </xf>
    <xf numFmtId="188" fontId="13" fillId="0" borderId="144" xfId="1" applyNumberFormat="1" applyFont="1" applyFill="1" applyBorder="1" applyAlignment="1">
      <alignment vertical="center" shrinkToFit="1"/>
    </xf>
    <xf numFmtId="188" fontId="13" fillId="0" borderId="146" xfId="1" applyNumberFormat="1" applyFont="1" applyFill="1" applyBorder="1" applyAlignment="1">
      <alignment vertical="center" shrinkToFit="1"/>
    </xf>
    <xf numFmtId="188" fontId="13" fillId="0" borderId="148" xfId="1" applyNumberFormat="1" applyFont="1" applyFill="1" applyBorder="1" applyAlignment="1">
      <alignment vertical="center" shrinkToFit="1"/>
    </xf>
    <xf numFmtId="188" fontId="13" fillId="0" borderId="0" xfId="1" applyNumberFormat="1" applyFont="1" applyFill="1" applyAlignment="1">
      <alignment vertical="center" shrinkToFit="1"/>
    </xf>
    <xf numFmtId="188" fontId="38" fillId="0" borderId="144" xfId="1" applyNumberFormat="1" applyFont="1" applyFill="1" applyBorder="1" applyAlignment="1">
      <alignment vertical="center" shrinkToFit="1"/>
    </xf>
    <xf numFmtId="188" fontId="38" fillId="0" borderId="0" xfId="4" applyNumberFormat="1" applyFont="1" applyFill="1" applyAlignment="1">
      <alignment vertical="center" shrinkToFit="1"/>
    </xf>
    <xf numFmtId="176" fontId="38" fillId="0" borderId="7" xfId="4" applyNumberFormat="1" applyFont="1" applyFill="1" applyBorder="1" applyAlignment="1">
      <alignment vertical="center" shrinkToFit="1"/>
    </xf>
    <xf numFmtId="38" fontId="12" fillId="0" borderId="0" xfId="1" applyFont="1" applyAlignment="1">
      <alignment vertical="center" shrinkToFit="1"/>
    </xf>
    <xf numFmtId="176" fontId="11" fillId="0" borderId="12" xfId="1" applyNumberFormat="1" applyFont="1" applyBorder="1" applyAlignment="1">
      <alignment vertical="center" shrinkToFit="1"/>
    </xf>
    <xf numFmtId="176" fontId="11" fillId="2" borderId="12" xfId="1" applyNumberFormat="1" applyFont="1" applyFill="1" applyBorder="1" applyAlignment="1">
      <alignment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176" fontId="11" fillId="2" borderId="12" xfId="1" applyNumberFormat="1" applyFont="1" applyFill="1" applyBorder="1" applyAlignment="1">
      <alignment horizontal="center" vertical="center" shrinkToFit="1"/>
    </xf>
    <xf numFmtId="176" fontId="11" fillId="0" borderId="12" xfId="1" applyNumberFormat="1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127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22" xfId="0" applyFont="1" applyBorder="1" applyAlignment="1">
      <alignment horizontal="center" vertical="center" shrinkToFit="1"/>
    </xf>
    <xf numFmtId="181" fontId="11" fillId="0" borderId="3" xfId="0" applyNumberFormat="1" applyFont="1" applyBorder="1" applyAlignment="1">
      <alignment vertical="center" shrinkToFit="1"/>
    </xf>
    <xf numFmtId="181" fontId="11" fillId="0" borderId="8" xfId="0" applyNumberFormat="1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181" fontId="11" fillId="0" borderId="8" xfId="0" applyNumberFormat="1" applyFont="1" applyBorder="1" applyAlignment="1">
      <alignment horizontal="right" vertical="center" shrinkToFit="1"/>
    </xf>
    <xf numFmtId="181" fontId="11" fillId="0" borderId="6" xfId="0" applyNumberFormat="1" applyFont="1" applyBorder="1" applyAlignment="1">
      <alignment vertical="center" shrinkToFit="1"/>
    </xf>
    <xf numFmtId="181" fontId="11" fillId="0" borderId="7" xfId="0" applyNumberFormat="1" applyFont="1" applyBorder="1" applyAlignment="1">
      <alignment vertical="center" shrinkToFit="1"/>
    </xf>
    <xf numFmtId="181" fontId="11" fillId="0" borderId="122" xfId="0" applyNumberFormat="1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2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22" xfId="0" applyFont="1" applyBorder="1" applyAlignment="1">
      <alignment horizontal="center" vertical="center"/>
    </xf>
    <xf numFmtId="181" fontId="11" fillId="0" borderId="5" xfId="0" applyNumberFormat="1" applyFont="1" applyBorder="1" applyAlignment="1">
      <alignment vertical="center" shrinkToFit="1"/>
    </xf>
    <xf numFmtId="181" fontId="11" fillId="0" borderId="1" xfId="0" applyNumberFormat="1" applyFont="1" applyBorder="1" applyAlignment="1">
      <alignment vertical="center" shrinkToFit="1"/>
    </xf>
    <xf numFmtId="181" fontId="11" fillId="0" borderId="2" xfId="0" applyNumberFormat="1" applyFont="1" applyBorder="1" applyAlignment="1">
      <alignment vertical="center" shrinkToFit="1"/>
    </xf>
    <xf numFmtId="181" fontId="11" fillId="0" borderId="51" xfId="0" applyNumberFormat="1" applyFont="1" applyBorder="1" applyAlignment="1">
      <alignment vertical="center" shrinkToFit="1"/>
    </xf>
    <xf numFmtId="181" fontId="11" fillId="0" borderId="4" xfId="0" applyNumberFormat="1" applyFont="1" applyBorder="1" applyAlignment="1">
      <alignment vertical="center" shrinkToFit="1"/>
    </xf>
    <xf numFmtId="181" fontId="11" fillId="0" borderId="0" xfId="0" applyNumberFormat="1" applyFont="1" applyBorder="1" applyAlignment="1">
      <alignment vertical="center" shrinkToFit="1"/>
    </xf>
    <xf numFmtId="181" fontId="11" fillId="0" borderId="127" xfId="0" applyNumberFormat="1" applyFont="1" applyBorder="1" applyAlignment="1">
      <alignment vertical="center" shrinkToFit="1"/>
    </xf>
    <xf numFmtId="0" fontId="11" fillId="0" borderId="11" xfId="0" applyFont="1" applyBorder="1" applyAlignment="1">
      <alignment horizontal="center" vertical="center" textRotation="255" shrinkToFit="1"/>
    </xf>
    <xf numFmtId="0" fontId="11" fillId="0" borderId="3" xfId="0" applyFont="1" applyBorder="1" applyAlignment="1">
      <alignment horizontal="center" vertical="center" textRotation="255" shrinkToFit="1"/>
    </xf>
    <xf numFmtId="181" fontId="11" fillId="0" borderId="1" xfId="0" applyNumberFormat="1" applyFont="1" applyBorder="1" applyAlignment="1">
      <alignment horizontal="right" vertical="center" shrinkToFit="1"/>
    </xf>
    <xf numFmtId="181" fontId="11" fillId="0" borderId="2" xfId="0" applyNumberFormat="1" applyFont="1" applyBorder="1" applyAlignment="1">
      <alignment horizontal="right" vertical="center" shrinkToFit="1"/>
    </xf>
    <xf numFmtId="181" fontId="11" fillId="0" borderId="51" xfId="0" applyNumberFormat="1" applyFont="1" applyBorder="1" applyAlignment="1">
      <alignment horizontal="right" vertical="center" shrinkToFit="1"/>
    </xf>
    <xf numFmtId="181" fontId="11" fillId="0" borderId="4" xfId="0" applyNumberFormat="1" applyFont="1" applyBorder="1" applyAlignment="1">
      <alignment horizontal="right" vertical="center" shrinkToFit="1"/>
    </xf>
    <xf numFmtId="181" fontId="11" fillId="0" borderId="0" xfId="0" applyNumberFormat="1" applyFont="1" applyBorder="1" applyAlignment="1">
      <alignment horizontal="right" vertical="center" shrinkToFit="1"/>
    </xf>
    <xf numFmtId="181" fontId="11" fillId="0" borderId="127" xfId="0" applyNumberFormat="1" applyFont="1" applyBorder="1" applyAlignment="1">
      <alignment horizontal="right" vertical="center" shrinkToFit="1"/>
    </xf>
    <xf numFmtId="181" fontId="11" fillId="0" borderId="6" xfId="0" applyNumberFormat="1" applyFont="1" applyBorder="1" applyAlignment="1">
      <alignment horizontal="right" vertical="center" shrinkToFit="1"/>
    </xf>
    <xf numFmtId="181" fontId="11" fillId="0" borderId="7" xfId="0" applyNumberFormat="1" applyFont="1" applyBorder="1" applyAlignment="1">
      <alignment horizontal="right" vertical="center" shrinkToFit="1"/>
    </xf>
    <xf numFmtId="181" fontId="11" fillId="0" borderId="122" xfId="0" applyNumberFormat="1" applyFont="1" applyBorder="1" applyAlignment="1">
      <alignment horizontal="right" vertical="center" shrinkToFi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79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6" borderId="80" xfId="0" applyFont="1" applyFill="1" applyBorder="1" applyAlignment="1">
      <alignment vertical="center"/>
    </xf>
    <xf numFmtId="0" fontId="13" fillId="6" borderId="81" xfId="0" applyFont="1" applyFill="1" applyBorder="1" applyAlignment="1">
      <alignment vertical="center"/>
    </xf>
    <xf numFmtId="0" fontId="13" fillId="6" borderId="123" xfId="0" applyFont="1" applyFill="1" applyBorder="1" applyAlignment="1">
      <alignment vertical="center"/>
    </xf>
    <xf numFmtId="0" fontId="13" fillId="6" borderId="83" xfId="0" applyFont="1" applyFill="1" applyBorder="1" applyAlignment="1">
      <alignment vertical="center"/>
    </xf>
    <xf numFmtId="0" fontId="13" fillId="6" borderId="84" xfId="0" applyFont="1" applyFill="1" applyBorder="1" applyAlignment="1">
      <alignment vertical="center"/>
    </xf>
    <xf numFmtId="0" fontId="13" fillId="6" borderId="124" xfId="0" applyFont="1" applyFill="1" applyBorder="1" applyAlignment="1">
      <alignment vertical="center"/>
    </xf>
    <xf numFmtId="38" fontId="13" fillId="6" borderId="86" xfId="0" applyNumberFormat="1" applyFont="1" applyFill="1" applyBorder="1" applyAlignment="1">
      <alignment vertical="center" shrinkToFit="1"/>
    </xf>
    <xf numFmtId="0" fontId="13" fillId="6" borderId="81" xfId="0" applyFont="1" applyFill="1" applyBorder="1" applyAlignment="1">
      <alignment vertical="center" shrinkToFit="1"/>
    </xf>
    <xf numFmtId="0" fontId="13" fillId="6" borderId="82" xfId="0" applyFont="1" applyFill="1" applyBorder="1" applyAlignment="1">
      <alignment vertical="center" shrinkToFit="1"/>
    </xf>
    <xf numFmtId="0" fontId="13" fillId="6" borderId="87" xfId="0" applyFont="1" applyFill="1" applyBorder="1" applyAlignment="1">
      <alignment vertical="center" shrinkToFit="1"/>
    </xf>
    <xf numFmtId="0" fontId="13" fillId="6" borderId="84" xfId="0" applyFont="1" applyFill="1" applyBorder="1" applyAlignment="1">
      <alignment vertical="center" shrinkToFit="1"/>
    </xf>
    <xf numFmtId="0" fontId="13" fillId="6" borderId="85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vertical="center" wrapText="1" shrinkToFit="1"/>
    </xf>
    <xf numFmtId="0" fontId="13" fillId="0" borderId="2" xfId="0" applyFont="1" applyFill="1" applyBorder="1" applyAlignment="1">
      <alignment vertical="center" shrinkToFit="1"/>
    </xf>
    <xf numFmtId="0" fontId="13" fillId="0" borderId="51" xfId="0" applyFont="1" applyFill="1" applyBorder="1" applyAlignment="1">
      <alignment vertical="center" shrinkToFit="1"/>
    </xf>
    <xf numFmtId="0" fontId="13" fillId="0" borderId="6" xfId="0" applyFont="1" applyFill="1" applyBorder="1" applyAlignment="1">
      <alignment vertical="center" shrinkToFit="1"/>
    </xf>
    <xf numFmtId="0" fontId="13" fillId="0" borderId="7" xfId="0" applyFont="1" applyFill="1" applyBorder="1" applyAlignment="1">
      <alignment vertical="center" shrinkToFit="1"/>
    </xf>
    <xf numFmtId="0" fontId="13" fillId="0" borderId="122" xfId="0" applyFont="1" applyFill="1" applyBorder="1" applyAlignment="1">
      <alignment vertical="center" shrinkToFit="1"/>
    </xf>
    <xf numFmtId="0" fontId="13" fillId="0" borderId="9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  <xf numFmtId="0" fontId="13" fillId="0" borderId="79" xfId="0" applyFont="1" applyFill="1" applyBorder="1" applyAlignment="1">
      <alignment horizontal="left" vertical="center"/>
    </xf>
    <xf numFmtId="38" fontId="13" fillId="0" borderId="86" xfId="0" applyNumberFormat="1" applyFont="1" applyFill="1" applyBorder="1" applyAlignment="1">
      <alignment vertical="center" shrinkToFit="1"/>
    </xf>
    <xf numFmtId="0" fontId="13" fillId="0" borderId="81" xfId="0" applyFont="1" applyFill="1" applyBorder="1" applyAlignment="1">
      <alignment vertical="center" shrinkToFit="1"/>
    </xf>
    <xf numFmtId="0" fontId="13" fillId="0" borderId="82" xfId="0" applyFont="1" applyFill="1" applyBorder="1" applyAlignment="1">
      <alignment vertical="center" shrinkToFit="1"/>
    </xf>
    <xf numFmtId="0" fontId="13" fillId="0" borderId="87" xfId="0" applyFont="1" applyFill="1" applyBorder="1" applyAlignment="1">
      <alignment vertical="center" shrinkToFit="1"/>
    </xf>
    <xf numFmtId="0" fontId="13" fillId="0" borderId="84" xfId="0" applyFont="1" applyFill="1" applyBorder="1" applyAlignment="1">
      <alignment vertical="center" shrinkToFit="1"/>
    </xf>
    <xf numFmtId="0" fontId="13" fillId="0" borderId="85" xfId="0" applyFont="1" applyFill="1" applyBorder="1" applyAlignment="1">
      <alignment vertical="center" shrinkToFit="1"/>
    </xf>
    <xf numFmtId="0" fontId="13" fillId="0" borderId="100" xfId="0" applyFont="1" applyFill="1" applyBorder="1" applyAlignment="1">
      <alignment horizontal="left" vertical="center" shrinkToFit="1"/>
    </xf>
    <xf numFmtId="0" fontId="13" fillId="0" borderId="101" xfId="0" applyFont="1" applyFill="1" applyBorder="1" applyAlignment="1">
      <alignment horizontal="left" vertical="center" shrinkToFit="1"/>
    </xf>
    <xf numFmtId="0" fontId="13" fillId="0" borderId="98" xfId="0" applyFont="1" applyFill="1" applyBorder="1" applyAlignment="1">
      <alignment horizontal="left" vertical="center" shrinkToFit="1"/>
    </xf>
    <xf numFmtId="0" fontId="13" fillId="0" borderId="99" xfId="0" applyFont="1" applyFill="1" applyBorder="1" applyAlignment="1">
      <alignment horizontal="left" vertical="center" shrinkToFit="1"/>
    </xf>
    <xf numFmtId="0" fontId="13" fillId="0" borderId="109" xfId="0" applyFont="1" applyFill="1" applyBorder="1" applyAlignment="1">
      <alignment horizontal="left" vertical="center"/>
    </xf>
    <xf numFmtId="0" fontId="13" fillId="0" borderId="110" xfId="0" applyFont="1" applyFill="1" applyBorder="1" applyAlignment="1">
      <alignment horizontal="left" vertical="center"/>
    </xf>
    <xf numFmtId="0" fontId="13" fillId="0" borderId="111" xfId="0" applyFont="1" applyFill="1" applyBorder="1" applyAlignment="1">
      <alignment horizontal="left" vertical="center"/>
    </xf>
    <xf numFmtId="0" fontId="13" fillId="0" borderId="98" xfId="0" applyFont="1" applyFill="1" applyBorder="1" applyAlignment="1">
      <alignment horizontal="left" vertical="center"/>
    </xf>
    <xf numFmtId="0" fontId="13" fillId="0" borderId="99" xfId="0" applyFont="1" applyFill="1" applyBorder="1" applyAlignment="1">
      <alignment horizontal="left" vertical="center"/>
    </xf>
    <xf numFmtId="0" fontId="13" fillId="0" borderId="86" xfId="0" applyFont="1" applyFill="1" applyBorder="1" applyAlignment="1">
      <alignment horizontal="left" vertical="center"/>
    </xf>
    <xf numFmtId="0" fontId="13" fillId="0" borderId="102" xfId="0" applyFont="1" applyFill="1" applyBorder="1" applyAlignment="1">
      <alignment horizontal="center" vertical="center"/>
    </xf>
    <xf numFmtId="0" fontId="13" fillId="0" borderId="103" xfId="0" applyFont="1" applyFill="1" applyBorder="1" applyAlignment="1">
      <alignment horizontal="center" vertical="center"/>
    </xf>
    <xf numFmtId="0" fontId="13" fillId="0" borderId="104" xfId="0" applyFont="1" applyFill="1" applyBorder="1" applyAlignment="1">
      <alignment horizontal="center" vertical="center"/>
    </xf>
    <xf numFmtId="0" fontId="13" fillId="0" borderId="105" xfId="0" applyFont="1" applyFill="1" applyBorder="1" applyAlignment="1">
      <alignment horizontal="center" vertical="center"/>
    </xf>
    <xf numFmtId="0" fontId="13" fillId="0" borderId="94" xfId="0" applyFont="1" applyFill="1" applyBorder="1" applyAlignment="1">
      <alignment horizontal="center" vertical="center"/>
    </xf>
    <xf numFmtId="0" fontId="13" fillId="0" borderId="93" xfId="0" applyFont="1" applyFill="1" applyBorder="1" applyAlignment="1">
      <alignment horizontal="center" vertical="center"/>
    </xf>
    <xf numFmtId="38" fontId="13" fillId="0" borderId="106" xfId="0" applyNumberFormat="1" applyFont="1" applyFill="1" applyBorder="1" applyAlignment="1">
      <alignment horizontal="right" vertical="center" shrinkToFit="1"/>
    </xf>
    <xf numFmtId="0" fontId="13" fillId="0" borderId="107" xfId="0" applyFont="1" applyFill="1" applyBorder="1" applyAlignment="1">
      <alignment horizontal="right" vertical="center" shrinkToFit="1"/>
    </xf>
    <xf numFmtId="0" fontId="13" fillId="0" borderId="108" xfId="0" applyFont="1" applyFill="1" applyBorder="1" applyAlignment="1">
      <alignment horizontal="right" vertical="center" shrinkToFit="1"/>
    </xf>
    <xf numFmtId="0" fontId="13" fillId="0" borderId="95" xfId="0" applyFont="1" applyFill="1" applyBorder="1" applyAlignment="1">
      <alignment horizontal="right" vertical="center" shrinkToFit="1"/>
    </xf>
    <xf numFmtId="0" fontId="13" fillId="0" borderId="9" xfId="0" applyFont="1" applyFill="1" applyBorder="1" applyAlignment="1">
      <alignment horizontal="left" vertical="center" shrinkToFit="1"/>
    </xf>
    <xf numFmtId="0" fontId="13" fillId="0" borderId="10" xfId="0" applyFont="1" applyFill="1" applyBorder="1" applyAlignment="1">
      <alignment horizontal="left" vertical="center" shrinkToFit="1"/>
    </xf>
    <xf numFmtId="0" fontId="13" fillId="0" borderId="79" xfId="0" applyFont="1" applyFill="1" applyBorder="1" applyAlignment="1">
      <alignment horizontal="left" vertical="center" shrinkToFit="1"/>
    </xf>
    <xf numFmtId="38" fontId="13" fillId="7" borderId="96" xfId="0" applyNumberFormat="1" applyFont="1" applyFill="1" applyBorder="1" applyAlignment="1">
      <alignment horizontal="right" vertical="center" shrinkToFit="1"/>
    </xf>
    <xf numFmtId="0" fontId="13" fillId="7" borderId="96" xfId="0" applyFont="1" applyFill="1" applyBorder="1" applyAlignment="1">
      <alignment horizontal="right" vertical="center" shrinkToFit="1"/>
    </xf>
    <xf numFmtId="0" fontId="13" fillId="7" borderId="97" xfId="0" applyFont="1" applyFill="1" applyBorder="1" applyAlignment="1">
      <alignment horizontal="right" vertical="center" shrinkToFit="1"/>
    </xf>
    <xf numFmtId="0" fontId="13" fillId="7" borderId="116" xfId="0" applyFont="1" applyFill="1" applyBorder="1" applyAlignment="1">
      <alignment horizontal="center" vertical="center" shrinkToFit="1"/>
    </xf>
    <xf numFmtId="0" fontId="13" fillId="7" borderId="125" xfId="0" applyFont="1" applyFill="1" applyBorder="1" applyAlignment="1">
      <alignment horizontal="center" vertical="center" shrinkToFit="1"/>
    </xf>
    <xf numFmtId="0" fontId="13" fillId="7" borderId="80" xfId="0" applyFont="1" applyFill="1" applyBorder="1" applyAlignment="1">
      <alignment horizontal="left" vertical="center" shrinkToFit="1"/>
    </xf>
    <xf numFmtId="0" fontId="13" fillId="7" borderId="81" xfId="0" applyFont="1" applyFill="1" applyBorder="1" applyAlignment="1">
      <alignment horizontal="left" vertical="center" shrinkToFit="1"/>
    </xf>
    <xf numFmtId="0" fontId="13" fillId="7" borderId="83" xfId="0" applyFont="1" applyFill="1" applyBorder="1" applyAlignment="1">
      <alignment horizontal="center" vertical="center" shrinkToFit="1"/>
    </xf>
    <xf numFmtId="0" fontId="13" fillId="7" borderId="84" xfId="0" applyFont="1" applyFill="1" applyBorder="1" applyAlignment="1">
      <alignment horizontal="center" vertical="center" shrinkToFit="1"/>
    </xf>
    <xf numFmtId="38" fontId="13" fillId="7" borderId="86" xfId="0" applyNumberFormat="1" applyFont="1" applyFill="1" applyBorder="1" applyAlignment="1">
      <alignment vertical="center" shrinkToFit="1"/>
    </xf>
    <xf numFmtId="0" fontId="13" fillId="7" borderId="81" xfId="0" applyFont="1" applyFill="1" applyBorder="1" applyAlignment="1">
      <alignment vertical="center" shrinkToFit="1"/>
    </xf>
    <xf numFmtId="0" fontId="13" fillId="7" borderId="82" xfId="0" applyFont="1" applyFill="1" applyBorder="1" applyAlignment="1">
      <alignment vertical="center" shrinkToFit="1"/>
    </xf>
    <xf numFmtId="0" fontId="13" fillId="7" borderId="87" xfId="0" applyFont="1" applyFill="1" applyBorder="1" applyAlignment="1">
      <alignment vertical="center" shrinkToFit="1"/>
    </xf>
    <xf numFmtId="0" fontId="13" fillId="7" borderId="84" xfId="0" applyFont="1" applyFill="1" applyBorder="1" applyAlignment="1">
      <alignment vertical="center" shrinkToFit="1"/>
    </xf>
    <xf numFmtId="0" fontId="13" fillId="7" borderId="85" xfId="0" applyFont="1" applyFill="1" applyBorder="1" applyAlignment="1">
      <alignment vertical="center" shrinkToFit="1"/>
    </xf>
    <xf numFmtId="0" fontId="13" fillId="7" borderId="80" xfId="0" applyFont="1" applyFill="1" applyBorder="1" applyAlignment="1">
      <alignment horizontal="left" vertical="center"/>
    </xf>
    <xf numFmtId="0" fontId="13" fillId="7" borderId="81" xfId="0" applyFont="1" applyFill="1" applyBorder="1" applyAlignment="1">
      <alignment horizontal="left" vertical="center"/>
    </xf>
    <xf numFmtId="0" fontId="13" fillId="7" borderId="82" xfId="0" applyFont="1" applyFill="1" applyBorder="1" applyAlignment="1">
      <alignment horizontal="left" vertical="center"/>
    </xf>
    <xf numFmtId="0" fontId="13" fillId="7" borderId="90" xfId="0" applyFont="1" applyFill="1" applyBorder="1" applyAlignment="1">
      <alignment horizontal="center" vertical="center"/>
    </xf>
    <xf numFmtId="0" fontId="13" fillId="7" borderId="91" xfId="0" applyFont="1" applyFill="1" applyBorder="1" applyAlignment="1">
      <alignment horizontal="center" vertical="center"/>
    </xf>
    <xf numFmtId="0" fontId="13" fillId="0" borderId="96" xfId="0" applyFont="1" applyFill="1" applyBorder="1" applyAlignment="1">
      <alignment horizontal="left" vertical="center" shrinkToFit="1"/>
    </xf>
    <xf numFmtId="0" fontId="13" fillId="0" borderId="94" xfId="0" applyFont="1" applyFill="1" applyBorder="1" applyAlignment="1">
      <alignment horizontal="left" vertical="center" shrinkToFit="1"/>
    </xf>
    <xf numFmtId="38" fontId="13" fillId="7" borderId="88" xfId="0" applyNumberFormat="1" applyFont="1" applyFill="1" applyBorder="1" applyAlignment="1">
      <alignment horizontal="right" vertical="center" shrinkToFit="1"/>
    </xf>
    <xf numFmtId="0" fontId="13" fillId="7" borderId="0" xfId="0" applyFont="1" applyFill="1" applyBorder="1" applyAlignment="1">
      <alignment horizontal="right" vertical="center" shrinkToFit="1"/>
    </xf>
    <xf numFmtId="38" fontId="13" fillId="0" borderId="94" xfId="0" applyNumberFormat="1" applyFont="1" applyFill="1" applyBorder="1" applyAlignment="1">
      <alignment horizontal="right" vertical="center" shrinkToFit="1"/>
    </xf>
    <xf numFmtId="0" fontId="13" fillId="0" borderId="94" xfId="0" applyFont="1" applyFill="1" applyBorder="1" applyAlignment="1">
      <alignment horizontal="right" vertical="center" shrinkToFit="1"/>
    </xf>
    <xf numFmtId="0" fontId="13" fillId="0" borderId="93" xfId="0" applyFont="1" applyFill="1" applyBorder="1" applyAlignment="1">
      <alignment horizontal="right" vertical="center" shrinkToFit="1"/>
    </xf>
    <xf numFmtId="38" fontId="13" fillId="8" borderId="86" xfId="0" applyNumberFormat="1" applyFont="1" applyFill="1" applyBorder="1" applyAlignment="1">
      <alignment vertical="center" shrinkToFit="1"/>
    </xf>
    <xf numFmtId="0" fontId="13" fillId="8" borderId="81" xfId="0" applyFont="1" applyFill="1" applyBorder="1" applyAlignment="1">
      <alignment vertical="center" shrinkToFit="1"/>
    </xf>
    <xf numFmtId="0" fontId="13" fillId="8" borderId="82" xfId="0" applyFont="1" applyFill="1" applyBorder="1" applyAlignment="1">
      <alignment vertical="center" shrinkToFit="1"/>
    </xf>
    <xf numFmtId="0" fontId="13" fillId="8" borderId="87" xfId="0" applyFont="1" applyFill="1" applyBorder="1" applyAlignment="1">
      <alignment vertical="center" shrinkToFit="1"/>
    </xf>
    <xf numFmtId="0" fontId="13" fillId="8" borderId="84" xfId="0" applyFont="1" applyFill="1" applyBorder="1" applyAlignment="1">
      <alignment vertical="center" shrinkToFit="1"/>
    </xf>
    <xf numFmtId="0" fontId="13" fillId="8" borderId="85" xfId="0" applyFont="1" applyFill="1" applyBorder="1" applyAlignment="1">
      <alignment vertical="center" shrinkToFit="1"/>
    </xf>
    <xf numFmtId="38" fontId="13" fillId="8" borderId="112" xfId="0" applyNumberFormat="1" applyFont="1" applyFill="1" applyBorder="1" applyAlignment="1">
      <alignment vertical="center" shrinkToFit="1"/>
    </xf>
    <xf numFmtId="0" fontId="13" fillId="8" borderId="0" xfId="0" applyFont="1" applyFill="1" applyBorder="1" applyAlignment="1">
      <alignment vertical="center" shrinkToFit="1"/>
    </xf>
    <xf numFmtId="0" fontId="13" fillId="8" borderId="89" xfId="0" applyFont="1" applyFill="1" applyBorder="1" applyAlignment="1">
      <alignment vertical="center" shrinkToFit="1"/>
    </xf>
    <xf numFmtId="0" fontId="13" fillId="0" borderId="80" xfId="0" applyFont="1" applyFill="1" applyBorder="1" applyAlignment="1">
      <alignment horizontal="center" vertical="center"/>
    </xf>
    <xf numFmtId="0" fontId="13" fillId="0" borderId="81" xfId="0" applyFont="1" applyFill="1" applyBorder="1" applyAlignment="1">
      <alignment horizontal="center" vertical="center"/>
    </xf>
    <xf numFmtId="0" fontId="13" fillId="0" borderId="95" xfId="0" applyFont="1" applyFill="1" applyBorder="1" applyAlignment="1">
      <alignment horizontal="left" vertical="center"/>
    </xf>
    <xf numFmtId="0" fontId="13" fillId="0" borderId="116" xfId="0" applyFont="1" applyFill="1" applyBorder="1" applyAlignment="1">
      <alignment horizontal="left" vertical="center"/>
    </xf>
    <xf numFmtId="0" fontId="13" fillId="0" borderId="113" xfId="0" applyFont="1" applyFill="1" applyBorder="1" applyAlignment="1">
      <alignment horizontal="left" vertical="center"/>
    </xf>
    <xf numFmtId="0" fontId="13" fillId="0" borderId="114" xfId="0" applyFont="1" applyFill="1" applyBorder="1" applyAlignment="1">
      <alignment horizontal="left" vertical="center"/>
    </xf>
    <xf numFmtId="38" fontId="13" fillId="0" borderId="113" xfId="0" applyNumberFormat="1" applyFont="1" applyFill="1" applyBorder="1" applyAlignment="1">
      <alignment vertical="center" shrinkToFit="1"/>
    </xf>
    <xf numFmtId="0" fontId="13" fillId="0" borderId="114" xfId="0" applyFont="1" applyFill="1" applyBorder="1" applyAlignment="1">
      <alignment vertical="center" shrinkToFit="1"/>
    </xf>
    <xf numFmtId="0" fontId="13" fillId="0" borderId="115" xfId="0" applyFont="1" applyFill="1" applyBorder="1" applyAlignment="1">
      <alignment vertical="center" shrinkToFit="1"/>
    </xf>
    <xf numFmtId="38" fontId="13" fillId="0" borderId="95" xfId="0" applyNumberFormat="1" applyFont="1" applyFill="1" applyBorder="1" applyAlignment="1">
      <alignment vertical="center" shrinkToFit="1"/>
    </xf>
    <xf numFmtId="0" fontId="13" fillId="0" borderId="116" xfId="0" applyFont="1" applyFill="1" applyBorder="1" applyAlignment="1">
      <alignment vertical="center" shrinkToFit="1"/>
    </xf>
    <xf numFmtId="0" fontId="13" fillId="0" borderId="117" xfId="0" applyFont="1" applyFill="1" applyBorder="1" applyAlignment="1">
      <alignment vertical="center" shrinkToFit="1"/>
    </xf>
    <xf numFmtId="0" fontId="13" fillId="8" borderId="83" xfId="0" applyFont="1" applyFill="1" applyBorder="1" applyAlignment="1">
      <alignment horizontal="left" vertical="center"/>
    </xf>
    <xf numFmtId="0" fontId="13" fillId="8" borderId="84" xfId="0" applyFont="1" applyFill="1" applyBorder="1" applyAlignment="1">
      <alignment horizontal="left" vertical="center"/>
    </xf>
    <xf numFmtId="0" fontId="13" fillId="8" borderId="80" xfId="0" applyFont="1" applyFill="1" applyBorder="1" applyAlignment="1">
      <alignment horizontal="left" vertical="center"/>
    </xf>
    <xf numFmtId="0" fontId="13" fillId="8" borderId="81" xfId="0" applyFont="1" applyFill="1" applyBorder="1" applyAlignment="1">
      <alignment horizontal="left" vertical="center"/>
    </xf>
    <xf numFmtId="0" fontId="13" fillId="8" borderId="83" xfId="0" applyFont="1" applyFill="1" applyBorder="1" applyAlignment="1">
      <alignment horizontal="left" vertical="center" shrinkToFit="1"/>
    </xf>
    <xf numFmtId="0" fontId="13" fillId="8" borderId="84" xfId="0" applyFont="1" applyFill="1" applyBorder="1" applyAlignment="1">
      <alignment horizontal="left" vertical="center" shrinkToFit="1"/>
    </xf>
    <xf numFmtId="0" fontId="13" fillId="8" borderId="88" xfId="0" applyFont="1" applyFill="1" applyBorder="1" applyAlignment="1">
      <alignment horizontal="left" vertical="center" shrinkToFit="1"/>
    </xf>
    <xf numFmtId="0" fontId="13" fillId="8" borderId="0" xfId="0" applyFont="1" applyFill="1" applyBorder="1" applyAlignment="1">
      <alignment horizontal="left" vertical="center" shrinkToFit="1"/>
    </xf>
    <xf numFmtId="0" fontId="13" fillId="8" borderId="80" xfId="0" applyFont="1" applyFill="1" applyBorder="1" applyAlignment="1">
      <alignment horizontal="left" vertical="center" shrinkToFit="1"/>
    </xf>
    <xf numFmtId="0" fontId="13" fillId="8" borderId="81" xfId="0" applyFont="1" applyFill="1" applyBorder="1" applyAlignment="1">
      <alignment horizontal="left" vertical="center" shrinkToFit="1"/>
    </xf>
    <xf numFmtId="0" fontId="13" fillId="0" borderId="83" xfId="0" applyFont="1" applyFill="1" applyBorder="1" applyAlignment="1">
      <alignment horizontal="left" vertical="center"/>
    </xf>
    <xf numFmtId="0" fontId="13" fillId="0" borderId="84" xfId="0" applyFont="1" applyFill="1" applyBorder="1" applyAlignment="1">
      <alignment horizontal="left" vertical="center"/>
    </xf>
    <xf numFmtId="0" fontId="13" fillId="0" borderId="80" xfId="0" applyFont="1" applyFill="1" applyBorder="1" applyAlignment="1">
      <alignment horizontal="left" vertical="center"/>
    </xf>
    <xf numFmtId="0" fontId="13" fillId="0" borderId="81" xfId="0" applyFont="1" applyFill="1" applyBorder="1" applyAlignment="1">
      <alignment horizontal="left" vertical="center"/>
    </xf>
    <xf numFmtId="182" fontId="13" fillId="0" borderId="0" xfId="0" applyNumberFormat="1" applyFont="1" applyFill="1" applyAlignment="1">
      <alignment horizontal="center" vertical="center" shrinkToFit="1"/>
    </xf>
    <xf numFmtId="38" fontId="13" fillId="9" borderId="86" xfId="0" applyNumberFormat="1" applyFont="1" applyFill="1" applyBorder="1" applyAlignment="1">
      <alignment horizontal="right" vertical="center" shrinkToFit="1"/>
    </xf>
    <xf numFmtId="0" fontId="13" fillId="9" borderId="81" xfId="0" applyFont="1" applyFill="1" applyBorder="1" applyAlignment="1">
      <alignment horizontal="right" vertical="center" shrinkToFit="1"/>
    </xf>
    <xf numFmtId="0" fontId="13" fillId="9" borderId="82" xfId="0" applyFont="1" applyFill="1" applyBorder="1" applyAlignment="1">
      <alignment horizontal="right" vertical="center" shrinkToFit="1"/>
    </xf>
    <xf numFmtId="0" fontId="13" fillId="9" borderId="112" xfId="0" applyFont="1" applyFill="1" applyBorder="1" applyAlignment="1">
      <alignment horizontal="right" vertical="center" shrinkToFit="1"/>
    </xf>
    <xf numFmtId="0" fontId="13" fillId="9" borderId="0" xfId="0" applyFont="1" applyFill="1" applyBorder="1" applyAlignment="1">
      <alignment horizontal="right" vertical="center" shrinkToFit="1"/>
    </xf>
    <xf numFmtId="0" fontId="13" fillId="9" borderId="89" xfId="0" applyFont="1" applyFill="1" applyBorder="1" applyAlignment="1">
      <alignment horizontal="right" vertical="center" shrinkToFit="1"/>
    </xf>
    <xf numFmtId="0" fontId="13" fillId="9" borderId="83" xfId="0" applyFont="1" applyFill="1" applyBorder="1" applyAlignment="1">
      <alignment horizontal="left" vertical="center" shrinkToFit="1"/>
    </xf>
    <xf numFmtId="0" fontId="13" fillId="9" borderId="84" xfId="0" applyFont="1" applyFill="1" applyBorder="1" applyAlignment="1">
      <alignment horizontal="left" vertical="center" shrinkToFit="1"/>
    </xf>
    <xf numFmtId="0" fontId="13" fillId="9" borderId="80" xfId="0" applyFont="1" applyFill="1" applyBorder="1" applyAlignment="1">
      <alignment horizontal="left" vertical="center" shrinkToFit="1"/>
    </xf>
    <xf numFmtId="0" fontId="13" fillId="9" borderId="81" xfId="0" applyFont="1" applyFill="1" applyBorder="1" applyAlignment="1">
      <alignment horizontal="left" vertical="center" shrinkToFit="1"/>
    </xf>
    <xf numFmtId="0" fontId="13" fillId="9" borderId="88" xfId="0" applyFont="1" applyFill="1" applyBorder="1" applyAlignment="1">
      <alignment horizontal="left" vertical="center" shrinkToFit="1"/>
    </xf>
    <xf numFmtId="0" fontId="13" fillId="9" borderId="0" xfId="0" applyFont="1" applyFill="1" applyBorder="1" applyAlignment="1">
      <alignment horizontal="left" vertical="center" shrinkToFit="1"/>
    </xf>
    <xf numFmtId="38" fontId="11" fillId="0" borderId="9" xfId="1" applyFont="1" applyBorder="1" applyAlignment="1">
      <alignment horizontal="right" vertical="center" shrinkToFit="1"/>
    </xf>
    <xf numFmtId="38" fontId="11" fillId="0" borderId="10" xfId="1" applyFont="1" applyBorder="1" applyAlignment="1">
      <alignment horizontal="right" vertical="center" shrinkToFit="1"/>
    </xf>
    <xf numFmtId="38" fontId="11" fillId="0" borderId="79" xfId="1" applyFont="1" applyBorder="1" applyAlignment="1">
      <alignment horizontal="right" vertical="center" shrinkToFit="1"/>
    </xf>
    <xf numFmtId="0" fontId="13" fillId="0" borderId="119" xfId="0" applyFont="1" applyFill="1" applyBorder="1" applyAlignment="1">
      <alignment horizontal="center" vertical="center"/>
    </xf>
    <xf numFmtId="0" fontId="13" fillId="0" borderId="120" xfId="0" applyFont="1" applyFill="1" applyBorder="1" applyAlignment="1">
      <alignment horizontal="center" vertical="center"/>
    </xf>
    <xf numFmtId="0" fontId="13" fillId="0" borderId="121" xfId="0" applyFont="1" applyFill="1" applyBorder="1" applyAlignment="1">
      <alignment horizontal="center" vertical="center"/>
    </xf>
    <xf numFmtId="38" fontId="13" fillId="0" borderId="118" xfId="0" applyNumberFormat="1" applyFont="1" applyFill="1" applyBorder="1" applyAlignment="1">
      <alignment vertical="center" shrinkToFit="1"/>
    </xf>
    <xf numFmtId="0" fontId="13" fillId="9" borderId="83" xfId="0" applyFont="1" applyFill="1" applyBorder="1" applyAlignment="1">
      <alignment horizontal="left" vertical="center"/>
    </xf>
    <xf numFmtId="0" fontId="13" fillId="9" borderId="84" xfId="0" applyFont="1" applyFill="1" applyBorder="1" applyAlignment="1">
      <alignment horizontal="left" vertical="center"/>
    </xf>
    <xf numFmtId="0" fontId="13" fillId="9" borderId="80" xfId="0" applyFont="1" applyFill="1" applyBorder="1" applyAlignment="1">
      <alignment horizontal="left" vertical="center"/>
    </xf>
    <xf numFmtId="0" fontId="13" fillId="9" borderId="81" xfId="0" applyFont="1" applyFill="1" applyBorder="1" applyAlignment="1">
      <alignment horizontal="left" vertical="center"/>
    </xf>
    <xf numFmtId="38" fontId="13" fillId="9" borderId="86" xfId="0" applyNumberFormat="1" applyFont="1" applyFill="1" applyBorder="1" applyAlignment="1">
      <alignment vertical="center" shrinkToFit="1"/>
    </xf>
    <xf numFmtId="0" fontId="13" fillId="9" borderId="81" xfId="0" applyFont="1" applyFill="1" applyBorder="1" applyAlignment="1">
      <alignment vertical="center" shrinkToFit="1"/>
    </xf>
    <xf numFmtId="0" fontId="13" fillId="9" borderId="82" xfId="0" applyFont="1" applyFill="1" applyBorder="1" applyAlignment="1">
      <alignment vertical="center" shrinkToFit="1"/>
    </xf>
    <xf numFmtId="0" fontId="13" fillId="9" borderId="87" xfId="0" applyFont="1" applyFill="1" applyBorder="1" applyAlignment="1">
      <alignment vertical="center" shrinkToFit="1"/>
    </xf>
    <xf numFmtId="0" fontId="13" fillId="9" borderId="84" xfId="0" applyFont="1" applyFill="1" applyBorder="1" applyAlignment="1">
      <alignment vertical="center" shrinkToFit="1"/>
    </xf>
    <xf numFmtId="0" fontId="13" fillId="9" borderId="85" xfId="0" applyFont="1" applyFill="1" applyBorder="1" applyAlignment="1">
      <alignment vertical="center" shrinkToFit="1"/>
    </xf>
    <xf numFmtId="0" fontId="13" fillId="9" borderId="87" xfId="0" applyFont="1" applyFill="1" applyBorder="1" applyAlignment="1">
      <alignment horizontal="right" vertical="center" shrinkToFit="1"/>
    </xf>
    <xf numFmtId="0" fontId="13" fillId="9" borderId="84" xfId="0" applyFont="1" applyFill="1" applyBorder="1" applyAlignment="1">
      <alignment horizontal="right" vertical="center" shrinkToFit="1"/>
    </xf>
    <xf numFmtId="0" fontId="13" fillId="9" borderId="85" xfId="0" applyFont="1" applyFill="1" applyBorder="1" applyAlignment="1">
      <alignment horizontal="right" vertical="center" shrinkToFit="1"/>
    </xf>
    <xf numFmtId="38" fontId="11" fillId="9" borderId="9" xfId="1" applyFont="1" applyFill="1" applyBorder="1" applyAlignment="1">
      <alignment horizontal="right" vertical="center" shrinkToFit="1"/>
    </xf>
    <xf numFmtId="38" fontId="11" fillId="9" borderId="10" xfId="1" applyFont="1" applyFill="1" applyBorder="1" applyAlignment="1">
      <alignment horizontal="right" vertical="center" shrinkToFit="1"/>
    </xf>
    <xf numFmtId="38" fontId="11" fillId="9" borderId="79" xfId="1" applyFont="1" applyFill="1" applyBorder="1" applyAlignment="1">
      <alignment horizontal="right" vertical="center" shrinkToFit="1"/>
    </xf>
    <xf numFmtId="0" fontId="11" fillId="6" borderId="1" xfId="0" applyFont="1" applyFill="1" applyBorder="1" applyAlignment="1">
      <alignment horizontal="center" vertical="center" shrinkToFit="1"/>
    </xf>
    <xf numFmtId="0" fontId="11" fillId="6" borderId="2" xfId="0" applyFont="1" applyFill="1" applyBorder="1" applyAlignment="1">
      <alignment horizontal="center" vertical="center" shrinkToFit="1"/>
    </xf>
    <xf numFmtId="0" fontId="11" fillId="6" borderId="51" xfId="0" applyFont="1" applyFill="1" applyBorder="1" applyAlignment="1">
      <alignment horizontal="center" vertical="center" shrinkToFit="1"/>
    </xf>
    <xf numFmtId="0" fontId="11" fillId="6" borderId="6" xfId="0" applyFont="1" applyFill="1" applyBorder="1" applyAlignment="1">
      <alignment horizontal="center" vertical="center" shrinkToFit="1"/>
    </xf>
    <xf numFmtId="0" fontId="11" fillId="6" borderId="7" xfId="0" applyFont="1" applyFill="1" applyBorder="1" applyAlignment="1">
      <alignment horizontal="center" vertical="center" shrinkToFit="1"/>
    </xf>
    <xf numFmtId="0" fontId="11" fillId="6" borderId="122" xfId="0" applyFont="1" applyFill="1" applyBorder="1" applyAlignment="1">
      <alignment horizontal="center" vertical="center" shrinkToFit="1"/>
    </xf>
    <xf numFmtId="0" fontId="11" fillId="7" borderId="9" xfId="0" applyFont="1" applyFill="1" applyBorder="1" applyAlignment="1">
      <alignment horizontal="center" vertical="center" shrinkToFit="1"/>
    </xf>
    <xf numFmtId="0" fontId="11" fillId="7" borderId="10" xfId="0" applyFont="1" applyFill="1" applyBorder="1" applyAlignment="1">
      <alignment horizontal="center" vertical="center" shrinkToFit="1"/>
    </xf>
    <xf numFmtId="0" fontId="11" fillId="7" borderId="79" xfId="0" applyFont="1" applyFill="1" applyBorder="1" applyAlignment="1">
      <alignment horizontal="center" vertical="center" shrinkToFit="1"/>
    </xf>
    <xf numFmtId="0" fontId="11" fillId="8" borderId="9" xfId="0" applyFont="1" applyFill="1" applyBorder="1" applyAlignment="1">
      <alignment horizontal="center" vertical="center" shrinkToFit="1"/>
    </xf>
    <xf numFmtId="0" fontId="11" fillId="8" borderId="10" xfId="0" applyFont="1" applyFill="1" applyBorder="1" applyAlignment="1">
      <alignment horizontal="center" vertical="center" shrinkToFit="1"/>
    </xf>
    <xf numFmtId="0" fontId="11" fillId="8" borderId="79" xfId="0" applyFont="1" applyFill="1" applyBorder="1" applyAlignment="1">
      <alignment horizontal="center" vertical="center" shrinkToFit="1"/>
    </xf>
    <xf numFmtId="0" fontId="11" fillId="9" borderId="9" xfId="0" applyFont="1" applyFill="1" applyBorder="1" applyAlignment="1">
      <alignment horizontal="center" vertical="center" shrinkToFit="1"/>
    </xf>
    <xf numFmtId="0" fontId="11" fillId="9" borderId="10" xfId="0" applyFont="1" applyFill="1" applyBorder="1" applyAlignment="1">
      <alignment horizontal="center" vertical="center" shrinkToFit="1"/>
    </xf>
    <xf numFmtId="0" fontId="11" fillId="9" borderId="79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38" fontId="11" fillId="0" borderId="168" xfId="1" applyFont="1" applyBorder="1" applyAlignment="1">
      <alignment horizontal="right" vertical="center" shrinkToFit="1"/>
    </xf>
    <xf numFmtId="38" fontId="11" fillId="0" borderId="169" xfId="1" applyFont="1" applyBorder="1" applyAlignment="1">
      <alignment horizontal="right" vertical="center" shrinkToFit="1"/>
    </xf>
    <xf numFmtId="38" fontId="11" fillId="0" borderId="170" xfId="1" applyFont="1" applyBorder="1" applyAlignment="1">
      <alignment horizontal="right" vertical="center" shrinkToFit="1"/>
    </xf>
    <xf numFmtId="38" fontId="11" fillId="7" borderId="9" xfId="1" applyFont="1" applyFill="1" applyBorder="1" applyAlignment="1">
      <alignment horizontal="right" vertical="center" shrinkToFit="1"/>
    </xf>
    <xf numFmtId="38" fontId="11" fillId="7" borderId="10" xfId="1" applyFont="1" applyFill="1" applyBorder="1" applyAlignment="1">
      <alignment horizontal="right" vertical="center" shrinkToFit="1"/>
    </xf>
    <xf numFmtId="38" fontId="11" fillId="7" borderId="79" xfId="1" applyFont="1" applyFill="1" applyBorder="1" applyAlignment="1">
      <alignment horizontal="right" vertical="center" shrinkToFit="1"/>
    </xf>
    <xf numFmtId="38" fontId="11" fillId="8" borderId="9" xfId="1" applyFont="1" applyFill="1" applyBorder="1" applyAlignment="1">
      <alignment horizontal="right" vertical="center" shrinkToFit="1"/>
    </xf>
    <xf numFmtId="38" fontId="11" fillId="8" borderId="10" xfId="1" applyFont="1" applyFill="1" applyBorder="1" applyAlignment="1">
      <alignment horizontal="right" vertical="center" shrinkToFit="1"/>
    </xf>
    <xf numFmtId="38" fontId="11" fillId="8" borderId="79" xfId="1" applyFont="1" applyFill="1" applyBorder="1" applyAlignment="1">
      <alignment horizontal="right" vertical="center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51" xfId="0" applyFont="1" applyBorder="1" applyAlignment="1">
      <alignment horizontal="left" vertical="center" shrinkToFit="1"/>
    </xf>
    <xf numFmtId="38" fontId="11" fillId="6" borderId="9" xfId="1" applyFont="1" applyFill="1" applyBorder="1" applyAlignment="1">
      <alignment horizontal="right" vertical="center" shrinkToFit="1"/>
    </xf>
    <xf numFmtId="38" fontId="11" fillId="6" borderId="10" xfId="1" applyFont="1" applyFill="1" applyBorder="1" applyAlignment="1">
      <alignment horizontal="right" vertical="center" shrinkToFit="1"/>
    </xf>
    <xf numFmtId="38" fontId="11" fillId="6" borderId="79" xfId="1" applyFont="1" applyFill="1" applyBorder="1" applyAlignment="1">
      <alignment horizontal="right" vertical="center" shrinkToFit="1"/>
    </xf>
    <xf numFmtId="0" fontId="37" fillId="0" borderId="0" xfId="0" applyFont="1" applyFill="1" applyAlignment="1">
      <alignment horizontal="center" vertical="center"/>
    </xf>
    <xf numFmtId="0" fontId="37" fillId="0" borderId="172" xfId="0" applyFont="1" applyFill="1" applyBorder="1" applyAlignment="1">
      <alignment horizontal="center" vertical="center"/>
    </xf>
    <xf numFmtId="0" fontId="16" fillId="3" borderId="52" xfId="0" applyFont="1" applyFill="1" applyBorder="1" applyAlignment="1">
      <alignment horizontal="center" vertical="center" shrinkToFit="1"/>
    </xf>
    <xf numFmtId="0" fontId="16" fillId="3" borderId="53" xfId="0" applyFont="1" applyFill="1" applyBorder="1" applyAlignment="1">
      <alignment horizontal="center" vertical="center" shrinkToFit="1"/>
    </xf>
    <xf numFmtId="0" fontId="16" fillId="3" borderId="54" xfId="0" applyFont="1" applyFill="1" applyBorder="1" applyAlignment="1">
      <alignment horizontal="center" vertical="center" shrinkToFit="1"/>
    </xf>
    <xf numFmtId="0" fontId="16" fillId="3" borderId="158" xfId="0" applyFont="1" applyFill="1" applyBorder="1" applyAlignment="1">
      <alignment horizontal="center" vertical="center" shrinkToFit="1"/>
    </xf>
    <xf numFmtId="0" fontId="16" fillId="3" borderId="140" xfId="0" applyFont="1" applyFill="1" applyBorder="1" applyAlignment="1">
      <alignment horizontal="center" vertical="center" shrinkToFit="1"/>
    </xf>
    <xf numFmtId="0" fontId="16" fillId="3" borderId="167" xfId="0" applyFont="1" applyFill="1" applyBorder="1" applyAlignment="1">
      <alignment horizontal="center" vertical="center" shrinkToFit="1"/>
    </xf>
    <xf numFmtId="0" fontId="16" fillId="3" borderId="35" xfId="0" applyFont="1" applyFill="1" applyBorder="1" applyAlignment="1">
      <alignment horizontal="center" vertical="center" shrinkToFit="1"/>
    </xf>
    <xf numFmtId="0" fontId="13" fillId="0" borderId="65" xfId="0" applyFont="1" applyFill="1" applyBorder="1" applyAlignment="1">
      <alignment horizontal="center" vertical="center" shrinkToFit="1"/>
    </xf>
    <xf numFmtId="0" fontId="13" fillId="0" borderId="66" xfId="0" applyFont="1" applyFill="1" applyBorder="1" applyAlignment="1">
      <alignment horizontal="center" vertical="center" shrinkToFit="1"/>
    </xf>
    <xf numFmtId="0" fontId="13" fillId="0" borderId="67" xfId="0" applyFont="1" applyFill="1" applyBorder="1" applyAlignment="1">
      <alignment horizontal="center" vertical="center" shrinkToFit="1"/>
    </xf>
    <xf numFmtId="0" fontId="16" fillId="3" borderId="34" xfId="0" applyFont="1" applyFill="1" applyBorder="1" applyAlignment="1">
      <alignment horizontal="center" vertical="center" shrinkToFit="1"/>
    </xf>
    <xf numFmtId="0" fontId="16" fillId="3" borderId="46" xfId="0" applyFont="1" applyFill="1" applyBorder="1" applyAlignment="1">
      <alignment horizontal="center" vertical="center" shrinkToFit="1"/>
    </xf>
    <xf numFmtId="0" fontId="13" fillId="0" borderId="76" xfId="0" applyFont="1" applyFill="1" applyBorder="1" applyAlignment="1">
      <alignment horizontal="center" vertical="center" shrinkToFit="1"/>
    </xf>
    <xf numFmtId="0" fontId="13" fillId="0" borderId="68" xfId="0" applyFont="1" applyFill="1" applyBorder="1" applyAlignment="1">
      <alignment horizontal="center" vertical="center" shrinkToFit="1"/>
    </xf>
    <xf numFmtId="0" fontId="13" fillId="0" borderId="73" xfId="0" applyFont="1" applyFill="1" applyBorder="1" applyAlignment="1">
      <alignment horizontal="center" vertical="center" shrinkToFit="1"/>
    </xf>
    <xf numFmtId="0" fontId="13" fillId="0" borderId="74" xfId="0" applyFont="1" applyFill="1" applyBorder="1" applyAlignment="1">
      <alignment horizontal="center" vertical="center" shrinkToFit="1"/>
    </xf>
    <xf numFmtId="0" fontId="16" fillId="3" borderId="25" xfId="0" applyFont="1" applyFill="1" applyBorder="1" applyAlignment="1">
      <alignment horizontal="center" vertical="center" shrinkToFit="1"/>
    </xf>
    <xf numFmtId="0" fontId="16" fillId="3" borderId="22" xfId="0" applyFont="1" applyFill="1" applyBorder="1" applyAlignment="1">
      <alignment horizontal="center" vertical="center" shrinkToFit="1"/>
    </xf>
    <xf numFmtId="0" fontId="16" fillId="3" borderId="23" xfId="0" applyFont="1" applyFill="1" applyBorder="1" applyAlignment="1">
      <alignment horizontal="center" vertical="center" shrinkToFit="1"/>
    </xf>
    <xf numFmtId="0" fontId="34" fillId="0" borderId="139" xfId="0" applyFont="1" applyBorder="1" applyAlignment="1">
      <alignment horizontal="left" shrinkToFit="1"/>
    </xf>
    <xf numFmtId="0" fontId="0" fillId="0" borderId="0" xfId="0" applyBorder="1" applyAlignment="1">
      <alignment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</cellXfs>
  <cellStyles count="5">
    <cellStyle name="パーセント" xfId="4" builtinId="5"/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colors>
    <mruColors>
      <color rgb="FFFFFFFF"/>
      <color rgb="FF3333F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88407699037621E-2"/>
          <c:y val="0.12547462817147856"/>
          <c:w val="0.88495603674540679"/>
          <c:h val="0.720470618256051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 w="31750">
              <a:solidFill>
                <a:schemeClr val="bg1"/>
              </a:solidFill>
            </a:ln>
            <a:effectLst>
              <a:outerShdw blurRad="50800" dist="63500" dir="2700000" algn="tl" rotWithShape="0">
                <a:srgbClr val="8064A2">
                  <a:lumMod val="75000"/>
                  <a:alpha val="40000"/>
                </a:srgbClr>
              </a:outerShdw>
            </a:effectLst>
          </c:spPr>
          <c:invertIfNegative val="0"/>
          <c:dLbls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'01総括'!$B$77:$B$79</c:f>
              <c:strCache>
                <c:ptCount val="3"/>
                <c:pt idx="0">
                  <c:v>生産誘発額</c:v>
                </c:pt>
                <c:pt idx="1">
                  <c:v>粗付加価値
誘発額</c:v>
                </c:pt>
                <c:pt idx="2">
                  <c:v>雇用者所得
誘発額</c:v>
                </c:pt>
              </c:strCache>
            </c:strRef>
          </c:cat>
          <c:val>
            <c:numRef>
              <c:f>'01総括'!$C$77:$C$79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A-49AB-8B45-1F27BD165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677648"/>
        <c:axId val="559678432"/>
      </c:barChart>
      <c:catAx>
        <c:axId val="55967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9678432"/>
        <c:crosses val="autoZero"/>
        <c:auto val="1"/>
        <c:lblAlgn val="ctr"/>
        <c:lblOffset val="100"/>
        <c:noMultiLvlLbl val="0"/>
      </c:catAx>
      <c:valAx>
        <c:axId val="5596784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（億円）</a:t>
                </a:r>
              </a:p>
            </c:rich>
          </c:tx>
          <c:layout>
            <c:manualLayout>
              <c:xMode val="edge"/>
              <c:yMode val="edge"/>
              <c:x val="0"/>
              <c:y val="4.2282735491396871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596776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6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07407407407407E-2"/>
          <c:y val="5.6910569105691054E-2"/>
          <c:w val="0.88641975308641952"/>
          <c:h val="0.90187749733548572"/>
        </c:manualLayout>
      </c:layout>
      <c:pie3D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6E6-4DD8-A245-32ECCB004371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6E6-4DD8-A245-32ECCB004371}"/>
              </c:ext>
            </c:extLst>
          </c:dPt>
          <c:dPt>
            <c:idx val="2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6E6-4DD8-A245-32ECCB004371}"/>
              </c:ext>
            </c:extLst>
          </c:dPt>
          <c:dLbls>
            <c:dLbl>
              <c:idx val="0"/>
              <c:numFmt formatCode="#,##0_);[Red]\(#,##0\)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effectLst>
                        <a:outerShdw blurRad="50800" dist="63500" dir="2700000" algn="tl" rotWithShape="0">
                          <a:prstClr val="black">
                            <a:alpha val="40000"/>
                          </a:prstClr>
                        </a:outerShdw>
                      </a:effectLst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6E6-4DD8-A245-32ECCB004371}"/>
                </c:ext>
              </c:extLst>
            </c:dLbl>
            <c:dLbl>
              <c:idx val="1"/>
              <c:numFmt formatCode="#,##0_);[Red]\(#,##0\)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6E6-4DD8-A245-32ECCB004371}"/>
                </c:ext>
              </c:extLst>
            </c:dLbl>
            <c:dLbl>
              <c:idx val="2"/>
              <c:numFmt formatCode="#,##0_);[Red]\(#,##0\)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6E6-4DD8-A245-32ECCB004371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'01総括'!$V$77:$V$79</c:f>
              <c:strCache>
                <c:ptCount val="3"/>
                <c:pt idx="0">
                  <c:v>直接効果</c:v>
                </c:pt>
                <c:pt idx="1">
                  <c:v>１次生産誘発効果</c:v>
                </c:pt>
                <c:pt idx="2">
                  <c:v>２次生産誘発効果</c:v>
                </c:pt>
              </c:strCache>
            </c:strRef>
          </c:cat>
          <c:val>
            <c:numRef>
              <c:f>'01総括'!$W$77:$W$79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E6-4DD8-A245-32ECCB004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"/>
          <c:y val="0.83018340695217974"/>
          <c:w val="0.5184419169826"/>
          <c:h val="0.16981659304782096"/>
        </c:manualLayout>
      </c:layout>
      <c:overlay val="1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0.14332441935324122"/>
          <c:w val="0.8708727034120759"/>
          <c:h val="0.68142425593027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 w="15875">
              <a:solidFill>
                <a:schemeClr val="bg1"/>
              </a:solidFill>
            </a:ln>
            <a:effectLst>
              <a:outerShdw blurRad="50800" dist="635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'01総括'!$B$98:$B$110</c:f>
              <c:strCache>
                <c:ptCount val="13"/>
                <c:pt idx="0">
                  <c:v>農</c:v>
                </c:pt>
                <c:pt idx="1">
                  <c:v>林</c:v>
                </c:pt>
                <c:pt idx="2">
                  <c:v>漁</c:v>
                </c:pt>
                <c:pt idx="3">
                  <c:v>鉱</c:v>
                </c:pt>
                <c:pt idx="4">
                  <c:v>製</c:v>
                </c:pt>
                <c:pt idx="5">
                  <c:v>建</c:v>
                </c:pt>
                <c:pt idx="6">
                  <c:v>電</c:v>
                </c:pt>
                <c:pt idx="7">
                  <c:v>商</c:v>
                </c:pt>
                <c:pt idx="8">
                  <c:v>金</c:v>
                </c:pt>
                <c:pt idx="9">
                  <c:v>運</c:v>
                </c:pt>
                <c:pt idx="10">
                  <c:v>公</c:v>
                </c:pt>
                <c:pt idx="11">
                  <c:v>サ</c:v>
                </c:pt>
                <c:pt idx="12">
                  <c:v>分</c:v>
                </c:pt>
              </c:strCache>
            </c:strRef>
          </c:cat>
          <c:val>
            <c:numRef>
              <c:f>'01総括'!$C$98:$C$110</c:f>
              <c:numCache>
                <c:formatCode>#,##0_);[Red]\(#,##0\)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B-4EA6-9284-3FDEFFFDE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677256"/>
        <c:axId val="559679608"/>
      </c:barChart>
      <c:catAx>
        <c:axId val="559677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9679608"/>
        <c:crosses val="autoZero"/>
        <c:auto val="1"/>
        <c:lblAlgn val="ctr"/>
        <c:lblOffset val="100"/>
        <c:noMultiLvlLbl val="0"/>
      </c:catAx>
      <c:valAx>
        <c:axId val="5596796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（億円）</a:t>
                </a:r>
              </a:p>
            </c:rich>
          </c:tx>
          <c:layout>
            <c:manualLayout>
              <c:xMode val="edge"/>
              <c:yMode val="edge"/>
              <c:x val="1.4537902388369679E-2"/>
              <c:y val="2.0883474471351596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5967725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2673127397611"/>
          <c:y val="0.14522691271520574"/>
          <c:w val="0.84198633924468635"/>
          <c:h val="0.69110224658041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'01総括'!$C$140</c:f>
              <c:strCache>
                <c:ptCount val="1"/>
                <c:pt idx="0">
                  <c:v>就業誘発人数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58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'01総括'!$B$141:$B$153</c:f>
              <c:strCache>
                <c:ptCount val="13"/>
                <c:pt idx="0">
                  <c:v>農</c:v>
                </c:pt>
                <c:pt idx="1">
                  <c:v>林</c:v>
                </c:pt>
                <c:pt idx="2">
                  <c:v>漁</c:v>
                </c:pt>
                <c:pt idx="3">
                  <c:v>鉱</c:v>
                </c:pt>
                <c:pt idx="4">
                  <c:v>製</c:v>
                </c:pt>
                <c:pt idx="5">
                  <c:v>建</c:v>
                </c:pt>
                <c:pt idx="6">
                  <c:v>電</c:v>
                </c:pt>
                <c:pt idx="7">
                  <c:v>商</c:v>
                </c:pt>
                <c:pt idx="8">
                  <c:v>金</c:v>
                </c:pt>
                <c:pt idx="9">
                  <c:v>運</c:v>
                </c:pt>
                <c:pt idx="10">
                  <c:v>公</c:v>
                </c:pt>
                <c:pt idx="11">
                  <c:v>サ</c:v>
                </c:pt>
                <c:pt idx="12">
                  <c:v>分</c:v>
                </c:pt>
              </c:strCache>
            </c:strRef>
          </c:cat>
          <c:val>
            <c:numRef>
              <c:f>'01総括'!$C$141:$C$153</c:f>
              <c:numCache>
                <c:formatCode>#,##0_);[Red]\(#,##0\)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6-4C66-870A-4F7FB9A73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678824"/>
        <c:axId val="559681960"/>
      </c:barChart>
      <c:catAx>
        <c:axId val="559678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9681960"/>
        <c:crosses val="autoZero"/>
        <c:auto val="1"/>
        <c:lblAlgn val="ctr"/>
        <c:lblOffset val="100"/>
        <c:noMultiLvlLbl val="0"/>
      </c:catAx>
      <c:valAx>
        <c:axId val="5596819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（人</a:t>
                </a:r>
                <a:r>
                  <a:rPr lang="en-US" altLang="ja-JP" b="0"/>
                  <a:t>/</a:t>
                </a:r>
                <a:r>
                  <a:rPr lang="ja-JP" altLang="en-US" b="0"/>
                  <a:t>年）</a:t>
                </a:r>
              </a:p>
            </c:rich>
          </c:tx>
          <c:layout>
            <c:manualLayout>
              <c:xMode val="edge"/>
              <c:yMode val="edge"/>
              <c:x val="8.205128205128252E-3"/>
              <c:y val="4.2281498953599984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5967882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45243</xdr:colOff>
      <xdr:row>137</xdr:row>
      <xdr:rowOff>128588</xdr:rowOff>
    </xdr:from>
    <xdr:to>
      <xdr:col>32</xdr:col>
      <xdr:colOff>178593</xdr:colOff>
      <xdr:row>154</xdr:row>
      <xdr:rowOff>19051</xdr:rowOff>
    </xdr:to>
    <xdr:grpSp>
      <xdr:nvGrpSpPr>
        <xdr:cNvPr id="100" name="グループ化 99"/>
        <xdr:cNvGrpSpPr/>
      </xdr:nvGrpSpPr>
      <xdr:grpSpPr>
        <a:xfrm>
          <a:off x="45243" y="24766588"/>
          <a:ext cx="6229350" cy="2697163"/>
          <a:chOff x="38100" y="18459450"/>
          <a:chExt cx="6838950" cy="2533650"/>
        </a:xfrm>
      </xdr:grpSpPr>
      <xdr:grpSp>
        <xdr:nvGrpSpPr>
          <xdr:cNvPr id="101" name="グループ化 100"/>
          <xdr:cNvGrpSpPr/>
        </xdr:nvGrpSpPr>
        <xdr:grpSpPr>
          <a:xfrm>
            <a:off x="38100" y="18459450"/>
            <a:ext cx="6838950" cy="2533650"/>
            <a:chOff x="38100" y="18402300"/>
            <a:chExt cx="6838950" cy="2533650"/>
          </a:xfrm>
        </xdr:grpSpPr>
        <xdr:sp macro="" textlink="">
          <xdr:nvSpPr>
            <xdr:cNvPr id="105" name="メモ 104"/>
            <xdr:cNvSpPr/>
          </xdr:nvSpPr>
          <xdr:spPr>
            <a:xfrm>
              <a:off x="38100" y="18402300"/>
              <a:ext cx="6838950" cy="25336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06" name="直角三角形 105"/>
            <xdr:cNvSpPr/>
          </xdr:nvSpPr>
          <xdr:spPr>
            <a:xfrm rot="5400000">
              <a:off x="38101" y="18430875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02" name="グループ化 101"/>
          <xdr:cNvGrpSpPr/>
        </xdr:nvGrpSpPr>
        <xdr:grpSpPr>
          <a:xfrm>
            <a:off x="1724025" y="18584800"/>
            <a:ext cx="3143250" cy="293846"/>
            <a:chOff x="6943725" y="14717650"/>
            <a:chExt cx="3143250" cy="293846"/>
          </a:xfrm>
        </xdr:grpSpPr>
        <xdr:sp macro="" textlink="">
          <xdr:nvSpPr>
            <xdr:cNvPr id="103" name="正方形/長方形 102"/>
            <xdr:cNvSpPr/>
          </xdr:nvSpPr>
          <xdr:spPr>
            <a:xfrm>
              <a:off x="6943725" y="14717650"/>
              <a:ext cx="31432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04" name="テキスト ボックス 103"/>
            <xdr:cNvSpPr txBox="1"/>
          </xdr:nvSpPr>
          <xdr:spPr>
            <a:xfrm>
              <a:off x="7267577" y="14735270"/>
              <a:ext cx="2514598" cy="27622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図４　産業別の就業誘発人数</a:t>
              </a:r>
            </a:p>
          </xdr:txBody>
        </xdr:sp>
      </xdr:grpSp>
    </xdr:grpSp>
    <xdr:clientData/>
  </xdr:twoCellAnchor>
  <xdr:twoCellAnchor>
    <xdr:from>
      <xdr:col>20</xdr:col>
      <xdr:colOff>9526</xdr:colOff>
      <xdr:row>75</xdr:row>
      <xdr:rowOff>19050</xdr:rowOff>
    </xdr:from>
    <xdr:to>
      <xdr:col>32</xdr:col>
      <xdr:colOff>161926</xdr:colOff>
      <xdr:row>93</xdr:row>
      <xdr:rowOff>152400</xdr:rowOff>
    </xdr:to>
    <xdr:grpSp>
      <xdr:nvGrpSpPr>
        <xdr:cNvPr id="98" name="グループ化 97"/>
        <xdr:cNvGrpSpPr/>
      </xdr:nvGrpSpPr>
      <xdr:grpSpPr>
        <a:xfrm>
          <a:off x="3819526" y="14395450"/>
          <a:ext cx="2438400" cy="3117850"/>
          <a:chOff x="4210051" y="14792325"/>
          <a:chExt cx="2667000" cy="3219450"/>
        </a:xfrm>
      </xdr:grpSpPr>
      <xdr:grpSp>
        <xdr:nvGrpSpPr>
          <xdr:cNvPr id="57" name="グループ化 56"/>
          <xdr:cNvGrpSpPr/>
        </xdr:nvGrpSpPr>
        <xdr:grpSpPr>
          <a:xfrm>
            <a:off x="4210051" y="14792325"/>
            <a:ext cx="2667000" cy="3219450"/>
            <a:chOff x="4219576" y="14963775"/>
            <a:chExt cx="2667000" cy="3219450"/>
          </a:xfrm>
        </xdr:grpSpPr>
        <xdr:sp macro="" textlink="">
          <xdr:nvSpPr>
            <xdr:cNvPr id="55" name="メモ 54"/>
            <xdr:cNvSpPr/>
          </xdr:nvSpPr>
          <xdr:spPr>
            <a:xfrm>
              <a:off x="4219576" y="14963775"/>
              <a:ext cx="2667000" cy="32194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56" name="直角三角形 55"/>
            <xdr:cNvSpPr/>
          </xdr:nvSpPr>
          <xdr:spPr>
            <a:xfrm rot="5400000">
              <a:off x="4219576" y="14992350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65" name="グループ化 64"/>
          <xdr:cNvGrpSpPr/>
        </xdr:nvGrpSpPr>
        <xdr:grpSpPr>
          <a:xfrm>
            <a:off x="4543425" y="14982825"/>
            <a:ext cx="2038350" cy="276225"/>
            <a:chOff x="4619625" y="15154275"/>
            <a:chExt cx="2038350" cy="276225"/>
          </a:xfrm>
        </xdr:grpSpPr>
        <xdr:sp macro="" textlink="">
          <xdr:nvSpPr>
            <xdr:cNvPr id="63" name="正方形/長方形 62"/>
            <xdr:cNvSpPr/>
          </xdr:nvSpPr>
          <xdr:spPr>
            <a:xfrm>
              <a:off x="4619625" y="15154275"/>
              <a:ext cx="20383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64" name="テキスト ボックス 63"/>
            <xdr:cNvSpPr txBox="1"/>
          </xdr:nvSpPr>
          <xdr:spPr>
            <a:xfrm>
              <a:off x="4791076" y="15154275"/>
              <a:ext cx="1752600" cy="2762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図２　生産誘発額の内訳</a:t>
              </a:r>
            </a:p>
          </xdr:txBody>
        </xdr:sp>
      </xdr:grpSp>
      <xdr:sp macro="" textlink="">
        <xdr:nvSpPr>
          <xdr:cNvPr id="66" name="テキスト ボックス 65"/>
          <xdr:cNvSpPr txBox="1"/>
        </xdr:nvSpPr>
        <xdr:spPr>
          <a:xfrm>
            <a:off x="6010276" y="17278350"/>
            <a:ext cx="828674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r"/>
            <a:r>
              <a:rPr kumimoji="1" lang="ja-JP" altLang="en-US" sz="1000">
                <a:latin typeface="HG丸ｺﾞｼｯｸM-PRO" pitchFamily="50" charset="-128"/>
                <a:ea typeface="HG丸ｺﾞｼｯｸM-PRO" pitchFamily="50" charset="-128"/>
              </a:rPr>
              <a:t>（億円）</a:t>
            </a:r>
          </a:p>
        </xdr:txBody>
      </xdr:sp>
    </xdr:grpSp>
    <xdr:clientData/>
  </xdr:twoCellAnchor>
  <xdr:twoCellAnchor>
    <xdr:from>
      <xdr:col>0</xdr:col>
      <xdr:colOff>66674</xdr:colOff>
      <xdr:row>0</xdr:row>
      <xdr:rowOff>27025</xdr:rowOff>
    </xdr:from>
    <xdr:to>
      <xdr:col>32</xdr:col>
      <xdr:colOff>133350</xdr:colOff>
      <xdr:row>2</xdr:row>
      <xdr:rowOff>152400</xdr:rowOff>
    </xdr:to>
    <xdr:grpSp>
      <xdr:nvGrpSpPr>
        <xdr:cNvPr id="3" name="グループ化 2"/>
        <xdr:cNvGrpSpPr/>
      </xdr:nvGrpSpPr>
      <xdr:grpSpPr>
        <a:xfrm>
          <a:off x="66674" y="27025"/>
          <a:ext cx="6162676" cy="455575"/>
          <a:chOff x="1752600" y="19050"/>
          <a:chExt cx="6134100" cy="330095"/>
        </a:xfrm>
      </xdr:grpSpPr>
      <xdr:sp macro="" textlink="">
        <xdr:nvSpPr>
          <xdr:cNvPr id="4" name="正方形/長方形 3"/>
          <xdr:cNvSpPr/>
        </xdr:nvSpPr>
        <xdr:spPr>
          <a:xfrm>
            <a:off x="1752600" y="19050"/>
            <a:ext cx="5981700" cy="32385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1895474" y="33571"/>
            <a:ext cx="5876926" cy="315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20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●●による経済波及効果分析</a:t>
            </a:r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1752600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7553325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19050</xdr:colOff>
      <xdr:row>5</xdr:row>
      <xdr:rowOff>19051</xdr:rowOff>
    </xdr:from>
    <xdr:to>
      <xdr:col>7</xdr:col>
      <xdr:colOff>180976</xdr:colOff>
      <xdr:row>7</xdr:row>
      <xdr:rowOff>38100</xdr:rowOff>
    </xdr:to>
    <xdr:grpSp>
      <xdr:nvGrpSpPr>
        <xdr:cNvPr id="13" name="グループ化 12"/>
        <xdr:cNvGrpSpPr/>
      </xdr:nvGrpSpPr>
      <xdr:grpSpPr>
        <a:xfrm>
          <a:off x="19050" y="844551"/>
          <a:ext cx="1495426" cy="355599"/>
          <a:chOff x="0" y="523875"/>
          <a:chExt cx="1628776" cy="295275"/>
        </a:xfrm>
      </xdr:grpSpPr>
      <xdr:sp macro="" textlink="">
        <xdr:nvSpPr>
          <xdr:cNvPr id="14" name="正方形/長方形 13"/>
          <xdr:cNvSpPr/>
        </xdr:nvSpPr>
        <xdr:spPr>
          <a:xfrm>
            <a:off x="0" y="542925"/>
            <a:ext cx="1552576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結果の概要</a:t>
            </a:r>
          </a:p>
        </xdr:txBody>
      </xdr:sp>
      <xdr:sp macro="" textlink="">
        <xdr:nvSpPr>
          <xdr:cNvPr id="16" name="正方形/長方形 15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2</xdr:col>
      <xdr:colOff>1</xdr:colOff>
      <xdr:row>9</xdr:row>
      <xdr:rowOff>152400</xdr:rowOff>
    </xdr:from>
    <xdr:to>
      <xdr:col>31</xdr:col>
      <xdr:colOff>47625</xdr:colOff>
      <xdr:row>21</xdr:row>
      <xdr:rowOff>133350</xdr:rowOff>
    </xdr:to>
    <xdr:sp macro="" textlink="">
      <xdr:nvSpPr>
        <xdr:cNvPr id="17" name="正方形/長方形 16"/>
        <xdr:cNvSpPr/>
      </xdr:nvSpPr>
      <xdr:spPr>
        <a:xfrm>
          <a:off x="419101" y="1695450"/>
          <a:ext cx="6124574" cy="2038350"/>
        </a:xfrm>
        <a:prstGeom prst="rect">
          <a:avLst/>
        </a:prstGeom>
        <a:solidFill>
          <a:schemeClr val="bg1"/>
        </a:solidFill>
        <a:ln>
          <a:solidFill>
            <a:schemeClr val="accent3">
              <a:lumMod val="50000"/>
            </a:schemeClr>
          </a:solidFill>
        </a:ln>
        <a:effectLst>
          <a:outerShdw blurRad="50800" dist="63500" dir="2700000" algn="tl" rotWithShape="0">
            <a:schemeClr val="accent3">
              <a:lumMod val="75000"/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10</xdr:row>
      <xdr:rowOff>0</xdr:rowOff>
    </xdr:from>
    <xdr:to>
      <xdr:col>4</xdr:col>
      <xdr:colOff>28575</xdr:colOff>
      <xdr:row>12</xdr:row>
      <xdr:rowOff>123825</xdr:rowOff>
    </xdr:to>
    <xdr:sp macro="" textlink="">
      <xdr:nvSpPr>
        <xdr:cNvPr id="18" name="直角三角形 17"/>
        <xdr:cNvSpPr/>
      </xdr:nvSpPr>
      <xdr:spPr>
        <a:xfrm rot="5400000">
          <a:off x="419100" y="1390650"/>
          <a:ext cx="466725" cy="428625"/>
        </a:xfrm>
        <a:prstGeom prst="rtTriangle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</xdr:colOff>
      <xdr:row>11</xdr:row>
      <xdr:rowOff>95250</xdr:rowOff>
    </xdr:from>
    <xdr:to>
      <xdr:col>31</xdr:col>
      <xdr:colOff>28575</xdr:colOff>
      <xdr:row>21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628651" y="1981200"/>
          <a:ext cx="5895974" cy="1657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■　</a:t>
          </a:r>
          <a:r>
            <a:rPr kumimoji="1" lang="ja-JP" altLang="en-US" sz="1400">
              <a:solidFill>
                <a:srgbClr val="3333FF"/>
              </a:solidFill>
              <a:latin typeface="HG丸ｺﾞｼｯｸM-PRO" pitchFamily="50" charset="-128"/>
              <a:ea typeface="HG丸ｺﾞｼｯｸM-PRO" pitchFamily="50" charset="-128"/>
            </a:rPr>
            <a:t>●●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によって、圏域内に追加的な新たな最終需要額が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</a:t>
          </a:r>
          <a:r>
            <a:rPr kumimoji="1" lang="ja-JP" altLang="en-US" sz="1400">
              <a:solidFill>
                <a:srgbClr val="3333FF"/>
              </a:solidFill>
              <a:latin typeface="HG丸ｺﾞｼｯｸM-PRO" pitchFamily="50" charset="-128"/>
              <a:ea typeface="HG丸ｺﾞｼｯｸM-PRO" pitchFamily="50" charset="-128"/>
            </a:rPr>
            <a:t>●億円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発生した場合の、圏内経済に及ぼす効果を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「平成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2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７年北海道内地域間産業連関表（道央地域、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６４部門」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(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北海道開発局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)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により推計した。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■　推計結果は以下のとおり。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11</xdr:col>
      <xdr:colOff>123825</xdr:colOff>
      <xdr:row>22</xdr:row>
      <xdr:rowOff>161925</xdr:rowOff>
    </xdr:from>
    <xdr:to>
      <xdr:col>20</xdr:col>
      <xdr:colOff>200025</xdr:colOff>
      <xdr:row>24</xdr:row>
      <xdr:rowOff>57150</xdr:rowOff>
    </xdr:to>
    <xdr:sp macro="" textlink="">
      <xdr:nvSpPr>
        <xdr:cNvPr id="22" name="二等辺三角形 21"/>
        <xdr:cNvSpPr/>
      </xdr:nvSpPr>
      <xdr:spPr>
        <a:xfrm rot="10800000">
          <a:off x="2428875" y="3590925"/>
          <a:ext cx="1962150" cy="238125"/>
        </a:xfrm>
        <a:prstGeom prst="triangle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  <a:effectLst>
          <a:outerShdw blurRad="50800" dist="63500" dir="2700000" algn="tl" rotWithShape="0">
            <a:schemeClr val="accent3">
              <a:lumMod val="50000"/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9525</xdr:colOff>
      <xdr:row>25</xdr:row>
      <xdr:rowOff>76200</xdr:rowOff>
    </xdr:from>
    <xdr:to>
      <xdr:col>31</xdr:col>
      <xdr:colOff>47625</xdr:colOff>
      <xdr:row>29</xdr:row>
      <xdr:rowOff>123825</xdr:rowOff>
    </xdr:to>
    <xdr:sp macro="" textlink="">
      <xdr:nvSpPr>
        <xdr:cNvPr id="23" name="正方形/長方形 22"/>
        <xdr:cNvSpPr/>
      </xdr:nvSpPr>
      <xdr:spPr>
        <a:xfrm>
          <a:off x="428625" y="4362450"/>
          <a:ext cx="6115050" cy="1190625"/>
        </a:xfrm>
        <a:prstGeom prst="rect">
          <a:avLst/>
        </a:prstGeom>
        <a:noFill/>
        <a:ln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28575</xdr:colOff>
      <xdr:row>25</xdr:row>
      <xdr:rowOff>95250</xdr:rowOff>
    </xdr:from>
    <xdr:to>
      <xdr:col>4</xdr:col>
      <xdr:colOff>38100</xdr:colOff>
      <xdr:row>27</xdr:row>
      <xdr:rowOff>66675</xdr:rowOff>
    </xdr:to>
    <xdr:sp macro="" textlink="">
      <xdr:nvSpPr>
        <xdr:cNvPr id="24" name="直角三角形 23"/>
        <xdr:cNvSpPr/>
      </xdr:nvSpPr>
      <xdr:spPr>
        <a:xfrm rot="5400000">
          <a:off x="428625" y="4057650"/>
          <a:ext cx="466725" cy="428625"/>
        </a:xfrm>
        <a:prstGeom prst="rtTriangle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</xdr:row>
      <xdr:rowOff>19051</xdr:rowOff>
    </xdr:from>
    <xdr:to>
      <xdr:col>32</xdr:col>
      <xdr:colOff>152400</xdr:colOff>
      <xdr:row>50</xdr:row>
      <xdr:rowOff>66676</xdr:rowOff>
    </xdr:to>
    <xdr:sp macro="" textlink="">
      <xdr:nvSpPr>
        <xdr:cNvPr id="26" name="正方形/長方形 25"/>
        <xdr:cNvSpPr/>
      </xdr:nvSpPr>
      <xdr:spPr>
        <a:xfrm>
          <a:off x="0" y="876301"/>
          <a:ext cx="6858000" cy="9677400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52</xdr:row>
      <xdr:rowOff>19050</xdr:rowOff>
    </xdr:from>
    <xdr:to>
      <xdr:col>9</xdr:col>
      <xdr:colOff>104774</xdr:colOff>
      <xdr:row>54</xdr:row>
      <xdr:rowOff>38099</xdr:rowOff>
    </xdr:to>
    <xdr:grpSp>
      <xdr:nvGrpSpPr>
        <xdr:cNvPr id="27" name="グループ化 26"/>
        <xdr:cNvGrpSpPr/>
      </xdr:nvGrpSpPr>
      <xdr:grpSpPr>
        <a:xfrm>
          <a:off x="0" y="10598150"/>
          <a:ext cx="1819274" cy="349249"/>
          <a:chOff x="0" y="523875"/>
          <a:chExt cx="1628776" cy="295275"/>
        </a:xfrm>
      </xdr:grpSpPr>
      <xdr:sp macro="" textlink="">
        <xdr:nvSpPr>
          <xdr:cNvPr id="28" name="正方形/長方形 27"/>
          <xdr:cNvSpPr/>
        </xdr:nvSpPr>
        <xdr:spPr>
          <a:xfrm>
            <a:off x="0" y="542925"/>
            <a:ext cx="1620984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9" name="テキスト ボックス 28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生産誘発額等</a:t>
            </a:r>
          </a:p>
        </xdr:txBody>
      </xdr:sp>
      <xdr:sp macro="" textlink="">
        <xdr:nvSpPr>
          <xdr:cNvPr id="30" name="正方形/長方形 29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9525</xdr:colOff>
      <xdr:row>157</xdr:row>
      <xdr:rowOff>9525</xdr:rowOff>
    </xdr:from>
    <xdr:to>
      <xdr:col>9</xdr:col>
      <xdr:colOff>114299</xdr:colOff>
      <xdr:row>159</xdr:row>
      <xdr:rowOff>28574</xdr:rowOff>
    </xdr:to>
    <xdr:grpSp>
      <xdr:nvGrpSpPr>
        <xdr:cNvPr id="31" name="グループ化 30"/>
        <xdr:cNvGrpSpPr/>
      </xdr:nvGrpSpPr>
      <xdr:grpSpPr>
        <a:xfrm>
          <a:off x="9525" y="27949525"/>
          <a:ext cx="1819274" cy="349249"/>
          <a:chOff x="0" y="523875"/>
          <a:chExt cx="1628776" cy="295275"/>
        </a:xfrm>
      </xdr:grpSpPr>
      <xdr:sp macro="" textlink="">
        <xdr:nvSpPr>
          <xdr:cNvPr id="32" name="正方形/長方形 31"/>
          <xdr:cNvSpPr/>
        </xdr:nvSpPr>
        <xdr:spPr>
          <a:xfrm>
            <a:off x="0" y="542925"/>
            <a:ext cx="1552576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3" name="テキスト ボックス 32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前提条件等</a:t>
            </a:r>
          </a:p>
        </xdr:txBody>
      </xdr:sp>
      <xdr:sp macro="" textlink="">
        <xdr:nvSpPr>
          <xdr:cNvPr id="34" name="正方形/長方形 33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1</xdr:colOff>
      <xdr:row>189</xdr:row>
      <xdr:rowOff>66675</xdr:rowOff>
    </xdr:from>
    <xdr:to>
      <xdr:col>7</xdr:col>
      <xdr:colOff>28576</xdr:colOff>
      <xdr:row>191</xdr:row>
      <xdr:rowOff>85724</xdr:rowOff>
    </xdr:to>
    <xdr:grpSp>
      <xdr:nvGrpSpPr>
        <xdr:cNvPr id="35" name="グループ化 34"/>
        <xdr:cNvGrpSpPr/>
      </xdr:nvGrpSpPr>
      <xdr:grpSpPr>
        <a:xfrm>
          <a:off x="1" y="33289875"/>
          <a:ext cx="1362075" cy="349249"/>
          <a:chOff x="0" y="523875"/>
          <a:chExt cx="1660506" cy="295275"/>
        </a:xfrm>
      </xdr:grpSpPr>
      <xdr:sp macro="" textlink="">
        <xdr:nvSpPr>
          <xdr:cNvPr id="36" name="正方形/長方形 35"/>
          <xdr:cNvSpPr/>
        </xdr:nvSpPr>
        <xdr:spPr>
          <a:xfrm>
            <a:off x="0" y="542925"/>
            <a:ext cx="1552576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32700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留意事項</a:t>
            </a:r>
          </a:p>
        </xdr:txBody>
      </xdr:sp>
      <xdr:sp macro="" textlink="">
        <xdr:nvSpPr>
          <xdr:cNvPr id="38" name="正方形/長方形 37"/>
          <xdr:cNvSpPr/>
        </xdr:nvSpPr>
        <xdr:spPr>
          <a:xfrm>
            <a:off x="0" y="542925"/>
            <a:ext cx="349022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157</xdr:row>
      <xdr:rowOff>28575</xdr:rowOff>
    </xdr:from>
    <xdr:to>
      <xdr:col>32</xdr:col>
      <xdr:colOff>152400</xdr:colOff>
      <xdr:row>186</xdr:row>
      <xdr:rowOff>152400</xdr:rowOff>
    </xdr:to>
    <xdr:sp macro="" textlink="">
      <xdr:nvSpPr>
        <xdr:cNvPr id="39" name="正方形/長方形 38"/>
        <xdr:cNvSpPr/>
      </xdr:nvSpPr>
      <xdr:spPr>
        <a:xfrm>
          <a:off x="0" y="21755100"/>
          <a:ext cx="6858000" cy="4581525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189</xdr:row>
      <xdr:rowOff>85725</xdr:rowOff>
    </xdr:from>
    <xdr:to>
      <xdr:col>32</xdr:col>
      <xdr:colOff>152400</xdr:colOff>
      <xdr:row>204</xdr:row>
      <xdr:rowOff>47625</xdr:rowOff>
    </xdr:to>
    <xdr:sp macro="" textlink="">
      <xdr:nvSpPr>
        <xdr:cNvPr id="40" name="正方形/長方形 39"/>
        <xdr:cNvSpPr/>
      </xdr:nvSpPr>
      <xdr:spPr>
        <a:xfrm>
          <a:off x="0" y="26784300"/>
          <a:ext cx="6858000" cy="2533650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52</xdr:row>
      <xdr:rowOff>28574</xdr:rowOff>
    </xdr:from>
    <xdr:to>
      <xdr:col>33</xdr:col>
      <xdr:colOff>0</xdr:colOff>
      <xdr:row>112</xdr:row>
      <xdr:rowOff>76200</xdr:rowOff>
    </xdr:to>
    <xdr:sp macro="" textlink="">
      <xdr:nvSpPr>
        <xdr:cNvPr id="41" name="正方形/長方形 40"/>
        <xdr:cNvSpPr/>
      </xdr:nvSpPr>
      <xdr:spPr>
        <a:xfrm>
          <a:off x="0" y="10858499"/>
          <a:ext cx="6915150" cy="10334626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114</xdr:row>
      <xdr:rowOff>9525</xdr:rowOff>
    </xdr:from>
    <xdr:to>
      <xdr:col>9</xdr:col>
      <xdr:colOff>104774</xdr:colOff>
      <xdr:row>116</xdr:row>
      <xdr:rowOff>28574</xdr:rowOff>
    </xdr:to>
    <xdr:grpSp>
      <xdr:nvGrpSpPr>
        <xdr:cNvPr id="42" name="グループ化 41"/>
        <xdr:cNvGrpSpPr/>
      </xdr:nvGrpSpPr>
      <xdr:grpSpPr>
        <a:xfrm>
          <a:off x="0" y="20837525"/>
          <a:ext cx="1819274" cy="349249"/>
          <a:chOff x="0" y="523875"/>
          <a:chExt cx="1628776" cy="295275"/>
        </a:xfrm>
      </xdr:grpSpPr>
      <xdr:sp macro="" textlink="">
        <xdr:nvSpPr>
          <xdr:cNvPr id="43" name="正方形/長方形 42"/>
          <xdr:cNvSpPr/>
        </xdr:nvSpPr>
        <xdr:spPr>
          <a:xfrm>
            <a:off x="0" y="542925"/>
            <a:ext cx="1620984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就業誘発等</a:t>
            </a:r>
          </a:p>
        </xdr:txBody>
      </xdr:sp>
      <xdr:sp macro="" textlink="">
        <xdr:nvSpPr>
          <xdr:cNvPr id="45" name="正方形/長方形 44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114</xdr:row>
      <xdr:rowOff>28574</xdr:rowOff>
    </xdr:from>
    <xdr:to>
      <xdr:col>33</xdr:col>
      <xdr:colOff>0</xdr:colOff>
      <xdr:row>155</xdr:row>
      <xdr:rowOff>95249</xdr:rowOff>
    </xdr:to>
    <xdr:sp macro="" textlink="">
      <xdr:nvSpPr>
        <xdr:cNvPr id="46" name="正方形/長方形 45"/>
        <xdr:cNvSpPr/>
      </xdr:nvSpPr>
      <xdr:spPr>
        <a:xfrm>
          <a:off x="0" y="21488399"/>
          <a:ext cx="6915150" cy="10353675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9525</xdr:colOff>
      <xdr:row>75</xdr:row>
      <xdr:rowOff>19050</xdr:rowOff>
    </xdr:from>
    <xdr:to>
      <xdr:col>19</xdr:col>
      <xdr:colOff>152400</xdr:colOff>
      <xdr:row>93</xdr:row>
      <xdr:rowOff>152400</xdr:rowOff>
    </xdr:to>
    <xdr:grpSp>
      <xdr:nvGrpSpPr>
        <xdr:cNvPr id="52" name="グループ化 51"/>
        <xdr:cNvGrpSpPr/>
      </xdr:nvGrpSpPr>
      <xdr:grpSpPr>
        <a:xfrm>
          <a:off x="9525" y="14395450"/>
          <a:ext cx="3762375" cy="3117850"/>
          <a:chOff x="38099" y="14954250"/>
          <a:chExt cx="4124325" cy="3219450"/>
        </a:xfrm>
      </xdr:grpSpPr>
      <xdr:sp macro="" textlink="">
        <xdr:nvSpPr>
          <xdr:cNvPr id="50" name="メモ 49"/>
          <xdr:cNvSpPr/>
        </xdr:nvSpPr>
        <xdr:spPr>
          <a:xfrm>
            <a:off x="38099" y="14954250"/>
            <a:ext cx="4124325" cy="3219450"/>
          </a:xfrm>
          <a:prstGeom prst="foldedCorner">
            <a:avLst>
              <a:gd name="adj" fmla="val 13117"/>
            </a:avLst>
          </a:prstGeom>
          <a:solidFill>
            <a:schemeClr val="bg1"/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1" name="直角三角形 50"/>
          <xdr:cNvSpPr/>
        </xdr:nvSpPr>
        <xdr:spPr>
          <a:xfrm rot="5400000">
            <a:off x="47625" y="14982825"/>
            <a:ext cx="466725" cy="428625"/>
          </a:xfrm>
          <a:prstGeom prst="rtTriangle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180975</xdr:colOff>
      <xdr:row>77</xdr:row>
      <xdr:rowOff>57150</xdr:rowOff>
    </xdr:from>
    <xdr:to>
      <xdr:col>17</xdr:col>
      <xdr:colOff>9525</xdr:colOff>
      <xdr:row>93</xdr:row>
      <xdr:rowOff>57150</xdr:rowOff>
    </xdr:to>
    <xdr:graphicFrame macro="">
      <xdr:nvGraphicFramePr>
        <xdr:cNvPr id="49" name="グラフ 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66675</xdr:colOff>
      <xdr:row>75</xdr:row>
      <xdr:rowOff>76200</xdr:rowOff>
    </xdr:from>
    <xdr:to>
      <xdr:col>32</xdr:col>
      <xdr:colOff>123825</xdr:colOff>
      <xdr:row>93</xdr:row>
      <xdr:rowOff>114300</xdr:rowOff>
    </xdr:to>
    <xdr:graphicFrame macro="">
      <xdr:nvGraphicFramePr>
        <xdr:cNvPr id="58" name="グラフ 5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76</xdr:row>
      <xdr:rowOff>28575</xdr:rowOff>
    </xdr:from>
    <xdr:to>
      <xdr:col>17</xdr:col>
      <xdr:colOff>0</xdr:colOff>
      <xdr:row>77</xdr:row>
      <xdr:rowOff>133350</xdr:rowOff>
    </xdr:to>
    <xdr:grpSp>
      <xdr:nvGrpSpPr>
        <xdr:cNvPr id="61" name="グループ化 60"/>
        <xdr:cNvGrpSpPr/>
      </xdr:nvGrpSpPr>
      <xdr:grpSpPr>
        <a:xfrm>
          <a:off x="762000" y="14570075"/>
          <a:ext cx="2476500" cy="269875"/>
          <a:chOff x="7153275" y="14744700"/>
          <a:chExt cx="2724150" cy="276225"/>
        </a:xfrm>
      </xdr:grpSpPr>
      <xdr:sp macro="" textlink="">
        <xdr:nvSpPr>
          <xdr:cNvPr id="60" name="正方形/長方形 59"/>
          <xdr:cNvSpPr/>
        </xdr:nvSpPr>
        <xdr:spPr>
          <a:xfrm>
            <a:off x="7153275" y="14744700"/>
            <a:ext cx="2724150" cy="276225"/>
          </a:xfrm>
          <a:prstGeom prst="rect">
            <a:avLst/>
          </a:prstGeom>
          <a:solidFill>
            <a:srgbClr val="7030A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9" name="テキスト ボックス 58"/>
          <xdr:cNvSpPr txBox="1"/>
        </xdr:nvSpPr>
        <xdr:spPr>
          <a:xfrm>
            <a:off x="7686676" y="14744700"/>
            <a:ext cx="175260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  <a:effectLst>
                  <a:outerShdw blurRad="50800" dist="63500" dir="2700000" algn="tl" rotWithShape="0">
                    <a:schemeClr val="tx1">
                      <a:alpha val="40000"/>
                    </a:scheme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図１　生産誘発額等</a:t>
            </a:r>
          </a:p>
        </xdr:txBody>
      </xdr:sp>
    </xdr:grpSp>
    <xdr:clientData/>
  </xdr:twoCellAnchor>
  <xdr:twoCellAnchor>
    <xdr:from>
      <xdr:col>0</xdr:col>
      <xdr:colOff>28575</xdr:colOff>
      <xdr:row>95</xdr:row>
      <xdr:rowOff>171449</xdr:rowOff>
    </xdr:from>
    <xdr:to>
      <xdr:col>32</xdr:col>
      <xdr:colOff>161925</xdr:colOff>
      <xdr:row>111</xdr:row>
      <xdr:rowOff>104774</xdr:rowOff>
    </xdr:to>
    <xdr:grpSp>
      <xdr:nvGrpSpPr>
        <xdr:cNvPr id="75" name="グループ化 74"/>
        <xdr:cNvGrpSpPr/>
      </xdr:nvGrpSpPr>
      <xdr:grpSpPr>
        <a:xfrm>
          <a:off x="28575" y="17856199"/>
          <a:ext cx="6229350" cy="2581275"/>
          <a:chOff x="38100" y="18459450"/>
          <a:chExt cx="6838950" cy="2533650"/>
        </a:xfrm>
      </xdr:grpSpPr>
      <xdr:grpSp>
        <xdr:nvGrpSpPr>
          <xdr:cNvPr id="71" name="グループ化 70"/>
          <xdr:cNvGrpSpPr/>
        </xdr:nvGrpSpPr>
        <xdr:grpSpPr>
          <a:xfrm>
            <a:off x="38100" y="18459450"/>
            <a:ext cx="6838950" cy="2533650"/>
            <a:chOff x="38100" y="18402300"/>
            <a:chExt cx="6838950" cy="2533650"/>
          </a:xfrm>
        </xdr:grpSpPr>
        <xdr:sp macro="" textlink="">
          <xdr:nvSpPr>
            <xdr:cNvPr id="68" name="メモ 67"/>
            <xdr:cNvSpPr/>
          </xdr:nvSpPr>
          <xdr:spPr>
            <a:xfrm>
              <a:off x="38100" y="18402300"/>
              <a:ext cx="6838950" cy="25336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69" name="直角三角形 68"/>
            <xdr:cNvSpPr/>
          </xdr:nvSpPr>
          <xdr:spPr>
            <a:xfrm rot="5400000">
              <a:off x="38101" y="18430875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72" name="グループ化 71"/>
          <xdr:cNvGrpSpPr/>
        </xdr:nvGrpSpPr>
        <xdr:grpSpPr>
          <a:xfrm>
            <a:off x="1933575" y="18611850"/>
            <a:ext cx="2724150" cy="276225"/>
            <a:chOff x="7153275" y="14744700"/>
            <a:chExt cx="2724150" cy="276225"/>
          </a:xfrm>
        </xdr:grpSpPr>
        <xdr:sp macro="" textlink="">
          <xdr:nvSpPr>
            <xdr:cNvPr id="73" name="正方形/長方形 72"/>
            <xdr:cNvSpPr/>
          </xdr:nvSpPr>
          <xdr:spPr>
            <a:xfrm>
              <a:off x="7153275" y="14744700"/>
              <a:ext cx="27241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74" name="テキスト ボックス 73"/>
            <xdr:cNvSpPr txBox="1"/>
          </xdr:nvSpPr>
          <xdr:spPr>
            <a:xfrm>
              <a:off x="7362827" y="14744700"/>
              <a:ext cx="2343148" cy="2762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図３　産業別の生産誘発額</a:t>
              </a:r>
            </a:p>
          </xdr:txBody>
        </xdr:sp>
      </xdr:grpSp>
    </xdr:grpSp>
    <xdr:clientData/>
  </xdr:twoCellAnchor>
  <xdr:twoCellAnchor>
    <xdr:from>
      <xdr:col>1</xdr:col>
      <xdr:colOff>161925</xdr:colOff>
      <xdr:row>98</xdr:row>
      <xdr:rowOff>161925</xdr:rowOff>
    </xdr:from>
    <xdr:to>
      <xdr:col>30</xdr:col>
      <xdr:colOff>200025</xdr:colOff>
      <xdr:row>110</xdr:row>
      <xdr:rowOff>123825</xdr:rowOff>
    </xdr:to>
    <xdr:graphicFrame macro="">
      <xdr:nvGraphicFramePr>
        <xdr:cNvPr id="76" name="グラフ 7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123825</xdr:colOff>
      <xdr:row>139</xdr:row>
      <xdr:rowOff>19050</xdr:rowOff>
    </xdr:from>
    <xdr:to>
      <xdr:col>32</xdr:col>
      <xdr:colOff>47625</xdr:colOff>
      <xdr:row>153</xdr:row>
      <xdr:rowOff>113932</xdr:rowOff>
    </xdr:to>
    <xdr:graphicFrame macro="">
      <xdr:nvGraphicFramePr>
        <xdr:cNvPr id="99" name="グラフ 9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32</xdr:col>
      <xdr:colOff>142875</xdr:colOff>
      <xdr:row>2</xdr:row>
      <xdr:rowOff>134900</xdr:rowOff>
    </xdr:to>
    <xdr:grpSp>
      <xdr:nvGrpSpPr>
        <xdr:cNvPr id="7" name="グループ化 6"/>
        <xdr:cNvGrpSpPr/>
      </xdr:nvGrpSpPr>
      <xdr:grpSpPr>
        <a:xfrm>
          <a:off x="19050" y="9525"/>
          <a:ext cx="6308173" cy="456679"/>
          <a:chOff x="1752600" y="19050"/>
          <a:chExt cx="6134100" cy="330095"/>
        </a:xfrm>
      </xdr:grpSpPr>
      <xdr:sp macro="" textlink="">
        <xdr:nvSpPr>
          <xdr:cNvPr id="8" name="正方形/長方形 7"/>
          <xdr:cNvSpPr/>
        </xdr:nvSpPr>
        <xdr:spPr>
          <a:xfrm>
            <a:off x="1752600" y="19050"/>
            <a:ext cx="5981700" cy="32385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1895474" y="33571"/>
            <a:ext cx="5876926" cy="315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20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●●による経済波及効果分析（フロー図）</a:t>
            </a:r>
          </a:p>
        </xdr:txBody>
      </xdr:sp>
      <xdr:sp macro="" textlink="">
        <xdr:nvSpPr>
          <xdr:cNvPr id="10" name="正方形/長方形 9"/>
          <xdr:cNvSpPr/>
        </xdr:nvSpPr>
        <xdr:spPr>
          <a:xfrm>
            <a:off x="1752600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1" name="正方形/長方形 10"/>
          <xdr:cNvSpPr/>
        </xdr:nvSpPr>
        <xdr:spPr>
          <a:xfrm>
            <a:off x="7553325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5</xdr:row>
      <xdr:rowOff>24848</xdr:rowOff>
    </xdr:from>
    <xdr:to>
      <xdr:col>32</xdr:col>
      <xdr:colOff>190500</xdr:colOff>
      <xdr:row>65</xdr:row>
      <xdr:rowOff>99391</xdr:rowOff>
    </xdr:to>
    <xdr:sp macro="" textlink="">
      <xdr:nvSpPr>
        <xdr:cNvPr id="12" name="正方形/長方形 11"/>
        <xdr:cNvSpPr/>
      </xdr:nvSpPr>
      <xdr:spPr>
        <a:xfrm>
          <a:off x="0" y="819978"/>
          <a:ext cx="6816587" cy="9848022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2197</xdr:colOff>
      <xdr:row>9</xdr:row>
      <xdr:rowOff>9525</xdr:rowOff>
    </xdr:from>
    <xdr:to>
      <xdr:col>8</xdr:col>
      <xdr:colOff>2726</xdr:colOff>
      <xdr:row>12</xdr:row>
      <xdr:rowOff>0</xdr:rowOff>
    </xdr:to>
    <xdr:grpSp>
      <xdr:nvGrpSpPr>
        <xdr:cNvPr id="25" name="グループ化 24"/>
        <xdr:cNvGrpSpPr/>
      </xdr:nvGrpSpPr>
      <xdr:grpSpPr>
        <a:xfrm>
          <a:off x="1161762" y="1378916"/>
          <a:ext cx="387051" cy="470867"/>
          <a:chOff x="1256827" y="1408075"/>
          <a:chExt cx="418692" cy="478234"/>
        </a:xfrm>
      </xdr:grpSpPr>
      <xdr:cxnSp macro="">
        <xdr:nvCxnSpPr>
          <xdr:cNvPr id="15" name="直線矢印コネクタ 14"/>
          <xdr:cNvCxnSpPr/>
        </xdr:nvCxnSpPr>
        <xdr:spPr>
          <a:xfrm rot="5400000">
            <a:off x="1435061" y="1645850"/>
            <a:ext cx="478234" cy="2683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>
            <a:off x="1256827" y="1637371"/>
            <a:ext cx="418171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2543</xdr:colOff>
      <xdr:row>14</xdr:row>
      <xdr:rowOff>7036</xdr:rowOff>
    </xdr:from>
    <xdr:to>
      <xdr:col>8</xdr:col>
      <xdr:colOff>1593</xdr:colOff>
      <xdr:row>22</xdr:row>
      <xdr:rowOff>1593</xdr:rowOff>
    </xdr:to>
    <xdr:grpSp>
      <xdr:nvGrpSpPr>
        <xdr:cNvPr id="43" name="グループ化 42"/>
        <xdr:cNvGrpSpPr/>
      </xdr:nvGrpSpPr>
      <xdr:grpSpPr>
        <a:xfrm>
          <a:off x="1162108" y="2177079"/>
          <a:ext cx="385572" cy="1214862"/>
          <a:chOff x="1257055" y="2218695"/>
          <a:chExt cx="417221" cy="1295532"/>
        </a:xfrm>
      </xdr:grpSpPr>
      <xdr:cxnSp macro="">
        <xdr:nvCxnSpPr>
          <xdr:cNvPr id="26" name="直線矢印コネクタ 25"/>
          <xdr:cNvCxnSpPr/>
        </xdr:nvCxnSpPr>
        <xdr:spPr>
          <a:xfrm rot="5400000">
            <a:off x="1026510" y="2866461"/>
            <a:ext cx="1295532" cy="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/>
          <xdr:cNvCxnSpPr/>
        </xdr:nvCxnSpPr>
        <xdr:spPr>
          <a:xfrm>
            <a:off x="1257055" y="3262871"/>
            <a:ext cx="41098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206982</xdr:colOff>
      <xdr:row>24</xdr:row>
      <xdr:rowOff>9293</xdr:rowOff>
    </xdr:from>
    <xdr:to>
      <xdr:col>8</xdr:col>
      <xdr:colOff>4648</xdr:colOff>
      <xdr:row>27</xdr:row>
      <xdr:rowOff>13939</xdr:rowOff>
    </xdr:to>
    <xdr:grpSp>
      <xdr:nvGrpSpPr>
        <xdr:cNvPr id="85" name="グループ化 84"/>
        <xdr:cNvGrpSpPr/>
      </xdr:nvGrpSpPr>
      <xdr:grpSpPr>
        <a:xfrm>
          <a:off x="1347497" y="3719902"/>
          <a:ext cx="203238" cy="485037"/>
          <a:chOff x="1481867" y="3811966"/>
          <a:chExt cx="222627" cy="488223"/>
        </a:xfrm>
      </xdr:grpSpPr>
      <xdr:cxnSp macro="">
        <xdr:nvCxnSpPr>
          <xdr:cNvPr id="41" name="直線矢印コネクタ 40"/>
          <xdr:cNvCxnSpPr/>
        </xdr:nvCxnSpPr>
        <xdr:spPr>
          <a:xfrm rot="5400000">
            <a:off x="1460381" y="4056077"/>
            <a:ext cx="488223" cy="2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直線コネクタ 41"/>
          <xdr:cNvCxnSpPr/>
        </xdr:nvCxnSpPr>
        <xdr:spPr>
          <a:xfrm flipV="1">
            <a:off x="1481867" y="4047499"/>
            <a:ext cx="217979" cy="113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2197</xdr:colOff>
      <xdr:row>30</xdr:row>
      <xdr:rowOff>9525</xdr:rowOff>
    </xdr:from>
    <xdr:to>
      <xdr:col>8</xdr:col>
      <xdr:colOff>2726</xdr:colOff>
      <xdr:row>33</xdr:row>
      <xdr:rowOff>14654</xdr:rowOff>
    </xdr:to>
    <xdr:grpSp>
      <xdr:nvGrpSpPr>
        <xdr:cNvPr id="51" name="グループ化 50"/>
        <xdr:cNvGrpSpPr/>
      </xdr:nvGrpSpPr>
      <xdr:grpSpPr>
        <a:xfrm>
          <a:off x="1161762" y="4680916"/>
          <a:ext cx="387051" cy="485521"/>
          <a:chOff x="1256827" y="1408074"/>
          <a:chExt cx="418692" cy="493017"/>
        </a:xfrm>
      </xdr:grpSpPr>
      <xdr:cxnSp macro="">
        <xdr:nvCxnSpPr>
          <xdr:cNvPr id="52" name="直線矢印コネクタ 51"/>
          <xdr:cNvCxnSpPr/>
        </xdr:nvCxnSpPr>
        <xdr:spPr>
          <a:xfrm rot="5400000">
            <a:off x="1427669" y="1653241"/>
            <a:ext cx="493017" cy="2683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直線コネクタ 52"/>
          <xdr:cNvCxnSpPr/>
        </xdr:nvCxnSpPr>
        <xdr:spPr>
          <a:xfrm>
            <a:off x="1256827" y="1637371"/>
            <a:ext cx="418171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4329</xdr:colOff>
      <xdr:row>12</xdr:row>
      <xdr:rowOff>4023</xdr:rowOff>
    </xdr:from>
    <xdr:to>
      <xdr:col>20</xdr:col>
      <xdr:colOff>0</xdr:colOff>
      <xdr:row>14</xdr:row>
      <xdr:rowOff>794</xdr:rowOff>
    </xdr:to>
    <xdr:grpSp>
      <xdr:nvGrpSpPr>
        <xdr:cNvPr id="67" name="グループ化 66"/>
        <xdr:cNvGrpSpPr/>
      </xdr:nvGrpSpPr>
      <xdr:grpSpPr>
        <a:xfrm>
          <a:off x="2709981" y="1853806"/>
          <a:ext cx="1155236" cy="317031"/>
          <a:chOff x="2942549" y="1873506"/>
          <a:chExt cx="1254909" cy="319652"/>
        </a:xfrm>
      </xdr:grpSpPr>
      <xdr:cxnSp macro="">
        <xdr:nvCxnSpPr>
          <xdr:cNvPr id="59" name="直線矢印コネクタ 58"/>
          <xdr:cNvCxnSpPr/>
        </xdr:nvCxnSpPr>
        <xdr:spPr>
          <a:xfrm>
            <a:off x="2942549" y="2030925"/>
            <a:ext cx="1254909" cy="3228"/>
          </a:xfrm>
          <a:prstGeom prst="straightConnector1">
            <a:avLst/>
          </a:prstGeom>
          <a:ln cmpd="sng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直線コネクタ 65"/>
          <xdr:cNvCxnSpPr/>
        </xdr:nvCxnSpPr>
        <xdr:spPr>
          <a:xfrm rot="5400000">
            <a:off x="3408013" y="2032538"/>
            <a:ext cx="31965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1100</xdr:colOff>
      <xdr:row>33</xdr:row>
      <xdr:rowOff>4023</xdr:rowOff>
    </xdr:from>
    <xdr:to>
      <xdr:col>19</xdr:col>
      <xdr:colOff>206644</xdr:colOff>
      <xdr:row>35</xdr:row>
      <xdr:rowOff>793</xdr:rowOff>
    </xdr:to>
    <xdr:grpSp>
      <xdr:nvGrpSpPr>
        <xdr:cNvPr id="68" name="グループ化 67"/>
        <xdr:cNvGrpSpPr/>
      </xdr:nvGrpSpPr>
      <xdr:grpSpPr>
        <a:xfrm>
          <a:off x="2706752" y="5155806"/>
          <a:ext cx="1152799" cy="317030"/>
          <a:chOff x="2942549" y="1873506"/>
          <a:chExt cx="1254909" cy="319652"/>
        </a:xfrm>
      </xdr:grpSpPr>
      <xdr:cxnSp macro="">
        <xdr:nvCxnSpPr>
          <xdr:cNvPr id="69" name="直線矢印コネクタ 68"/>
          <xdr:cNvCxnSpPr/>
        </xdr:nvCxnSpPr>
        <xdr:spPr>
          <a:xfrm>
            <a:off x="2942549" y="2030925"/>
            <a:ext cx="1254909" cy="3228"/>
          </a:xfrm>
          <a:prstGeom prst="straightConnector1">
            <a:avLst/>
          </a:prstGeom>
          <a:ln cmpd="sng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直線コネクタ 69"/>
          <xdr:cNvCxnSpPr/>
        </xdr:nvCxnSpPr>
        <xdr:spPr>
          <a:xfrm rot="5400000">
            <a:off x="3408013" y="2032538"/>
            <a:ext cx="31965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198784</xdr:colOff>
      <xdr:row>14</xdr:row>
      <xdr:rowOff>91107</xdr:rowOff>
    </xdr:from>
    <xdr:to>
      <xdr:col>32</xdr:col>
      <xdr:colOff>8286</xdr:colOff>
      <xdr:row>42</xdr:row>
      <xdr:rowOff>82828</xdr:rowOff>
    </xdr:to>
    <xdr:grpSp>
      <xdr:nvGrpSpPr>
        <xdr:cNvPr id="82" name="グループ化 81"/>
        <xdr:cNvGrpSpPr/>
      </xdr:nvGrpSpPr>
      <xdr:grpSpPr>
        <a:xfrm>
          <a:off x="2898086" y="2261150"/>
          <a:ext cx="3294548" cy="4353895"/>
          <a:chOff x="3170584" y="2311793"/>
          <a:chExt cx="3630388" cy="4563721"/>
        </a:xfrm>
      </xdr:grpSpPr>
      <xdr:cxnSp macro="">
        <xdr:nvCxnSpPr>
          <xdr:cNvPr id="73" name="直線コネクタ 72"/>
          <xdr:cNvCxnSpPr/>
        </xdr:nvCxnSpPr>
        <xdr:spPr>
          <a:xfrm>
            <a:off x="6378967" y="2314090"/>
            <a:ext cx="417415" cy="161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直線コネクタ 73"/>
          <xdr:cNvCxnSpPr/>
        </xdr:nvCxnSpPr>
        <xdr:spPr>
          <a:xfrm rot="5400000">
            <a:off x="4519212" y="4589914"/>
            <a:ext cx="4559881" cy="363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直線矢印コネクタ 76"/>
          <xdr:cNvCxnSpPr/>
        </xdr:nvCxnSpPr>
        <xdr:spPr>
          <a:xfrm rot="10800000">
            <a:off x="3170584" y="6867230"/>
            <a:ext cx="3622105" cy="8284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直線コネクタ 80"/>
          <xdr:cNvCxnSpPr/>
        </xdr:nvCxnSpPr>
        <xdr:spPr>
          <a:xfrm>
            <a:off x="6378966" y="5656004"/>
            <a:ext cx="417415" cy="161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30481</xdr:colOff>
      <xdr:row>41</xdr:row>
      <xdr:rowOff>47625</xdr:rowOff>
    </xdr:from>
    <xdr:to>
      <xdr:col>14</xdr:col>
      <xdr:colOff>152400</xdr:colOff>
      <xdr:row>43</xdr:row>
      <xdr:rowOff>104775</xdr:rowOff>
    </xdr:to>
    <xdr:sp macro="" textlink="">
      <xdr:nvSpPr>
        <xdr:cNvPr id="83" name="右中かっこ 82"/>
        <xdr:cNvSpPr/>
      </xdr:nvSpPr>
      <xdr:spPr>
        <a:xfrm>
          <a:off x="2964181" y="6619875"/>
          <a:ext cx="121919" cy="381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590</xdr:colOff>
      <xdr:row>44</xdr:row>
      <xdr:rowOff>1966</xdr:rowOff>
    </xdr:from>
    <xdr:to>
      <xdr:col>9</xdr:col>
      <xdr:colOff>4647</xdr:colOff>
      <xdr:row>47</xdr:row>
      <xdr:rowOff>6612</xdr:rowOff>
    </xdr:to>
    <xdr:grpSp>
      <xdr:nvGrpSpPr>
        <xdr:cNvPr id="86" name="グループ化 85"/>
        <xdr:cNvGrpSpPr/>
      </xdr:nvGrpSpPr>
      <xdr:grpSpPr>
        <a:xfrm>
          <a:off x="1546677" y="6854444"/>
          <a:ext cx="197318" cy="485038"/>
          <a:chOff x="1471751" y="3811966"/>
          <a:chExt cx="216567" cy="488223"/>
        </a:xfrm>
      </xdr:grpSpPr>
      <xdr:cxnSp macro="">
        <xdr:nvCxnSpPr>
          <xdr:cNvPr id="87" name="直線矢印コネクタ 86"/>
          <xdr:cNvCxnSpPr/>
        </xdr:nvCxnSpPr>
        <xdr:spPr>
          <a:xfrm rot="5400000">
            <a:off x="1438400" y="4056077"/>
            <a:ext cx="488223" cy="2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直線コネクタ 87"/>
          <xdr:cNvCxnSpPr/>
        </xdr:nvCxnSpPr>
        <xdr:spPr>
          <a:xfrm flipV="1">
            <a:off x="1471751" y="4044917"/>
            <a:ext cx="216567" cy="372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3184</xdr:colOff>
      <xdr:row>49</xdr:row>
      <xdr:rowOff>4934</xdr:rowOff>
    </xdr:from>
    <xdr:to>
      <xdr:col>9</xdr:col>
      <xdr:colOff>3186</xdr:colOff>
      <xdr:row>55</xdr:row>
      <xdr:rowOff>162621</xdr:rowOff>
    </xdr:to>
    <xdr:grpSp>
      <xdr:nvGrpSpPr>
        <xdr:cNvPr id="96" name="グループ化 95"/>
        <xdr:cNvGrpSpPr/>
      </xdr:nvGrpSpPr>
      <xdr:grpSpPr>
        <a:xfrm>
          <a:off x="1356010" y="7658064"/>
          <a:ext cx="386524" cy="1112120"/>
          <a:chOff x="1466782" y="7908361"/>
          <a:chExt cx="418172" cy="1133419"/>
        </a:xfrm>
      </xdr:grpSpPr>
      <xdr:cxnSp macro="">
        <xdr:nvCxnSpPr>
          <xdr:cNvPr id="72" name="直線矢印コネクタ 71"/>
          <xdr:cNvCxnSpPr/>
        </xdr:nvCxnSpPr>
        <xdr:spPr>
          <a:xfrm rot="16200000" flipH="1">
            <a:off x="1317769" y="8474595"/>
            <a:ext cx="1133419" cy="951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直線コネクタ 91"/>
          <xdr:cNvCxnSpPr/>
        </xdr:nvCxnSpPr>
        <xdr:spPr>
          <a:xfrm>
            <a:off x="1675869" y="8153135"/>
            <a:ext cx="205899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直線コネクタ 92"/>
          <xdr:cNvCxnSpPr/>
        </xdr:nvCxnSpPr>
        <xdr:spPr>
          <a:xfrm flipV="1">
            <a:off x="1469040" y="8483821"/>
            <a:ext cx="412728" cy="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直線コネクタ 94"/>
          <xdr:cNvCxnSpPr/>
        </xdr:nvCxnSpPr>
        <xdr:spPr>
          <a:xfrm flipV="1">
            <a:off x="1466782" y="8803623"/>
            <a:ext cx="412730" cy="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2574</xdr:colOff>
      <xdr:row>58</xdr:row>
      <xdr:rowOff>13215</xdr:rowOff>
    </xdr:from>
    <xdr:to>
      <xdr:col>8</xdr:col>
      <xdr:colOff>206980</xdr:colOff>
      <xdr:row>61</xdr:row>
      <xdr:rowOff>4917</xdr:rowOff>
    </xdr:to>
    <xdr:grpSp>
      <xdr:nvGrpSpPr>
        <xdr:cNvPr id="106" name="グループ化 105"/>
        <xdr:cNvGrpSpPr/>
      </xdr:nvGrpSpPr>
      <xdr:grpSpPr>
        <a:xfrm>
          <a:off x="1162139" y="9107519"/>
          <a:ext cx="571878" cy="472094"/>
          <a:chOff x="1252730" y="9282231"/>
          <a:chExt cx="621125" cy="473905"/>
        </a:xfrm>
      </xdr:grpSpPr>
      <xdr:cxnSp macro="">
        <xdr:nvCxnSpPr>
          <xdr:cNvPr id="100" name="直線矢印コネクタ 99"/>
          <xdr:cNvCxnSpPr/>
        </xdr:nvCxnSpPr>
        <xdr:spPr>
          <a:xfrm rot="5400000">
            <a:off x="1635780" y="9518062"/>
            <a:ext cx="473905" cy="2244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直線コネクタ 101"/>
          <xdr:cNvCxnSpPr/>
        </xdr:nvCxnSpPr>
        <xdr:spPr>
          <a:xfrm>
            <a:off x="1252730" y="9513879"/>
            <a:ext cx="610598" cy="516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1100</xdr:colOff>
      <xdr:row>61</xdr:row>
      <xdr:rowOff>4023</xdr:rowOff>
    </xdr:from>
    <xdr:to>
      <xdr:col>19</xdr:col>
      <xdr:colOff>206644</xdr:colOff>
      <xdr:row>63</xdr:row>
      <xdr:rowOff>793</xdr:rowOff>
    </xdr:to>
    <xdr:grpSp>
      <xdr:nvGrpSpPr>
        <xdr:cNvPr id="107" name="グループ化 106"/>
        <xdr:cNvGrpSpPr/>
      </xdr:nvGrpSpPr>
      <xdr:grpSpPr>
        <a:xfrm>
          <a:off x="2706752" y="9578719"/>
          <a:ext cx="1152799" cy="317031"/>
          <a:chOff x="2942549" y="1873506"/>
          <a:chExt cx="1254909" cy="319652"/>
        </a:xfrm>
      </xdr:grpSpPr>
      <xdr:cxnSp macro="">
        <xdr:nvCxnSpPr>
          <xdr:cNvPr id="108" name="直線矢印コネクタ 107"/>
          <xdr:cNvCxnSpPr/>
        </xdr:nvCxnSpPr>
        <xdr:spPr>
          <a:xfrm>
            <a:off x="2942549" y="2030925"/>
            <a:ext cx="1254909" cy="3228"/>
          </a:xfrm>
          <a:prstGeom prst="straightConnector1">
            <a:avLst/>
          </a:prstGeom>
          <a:ln cmpd="sng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直線コネクタ 108"/>
          <xdr:cNvCxnSpPr/>
        </xdr:nvCxnSpPr>
        <xdr:spPr>
          <a:xfrm rot="5400000">
            <a:off x="3408013" y="2032538"/>
            <a:ext cx="31965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0</xdr:rowOff>
    </xdr:from>
    <xdr:to>
      <xdr:col>18</xdr:col>
      <xdr:colOff>0</xdr:colOff>
      <xdr:row>2</xdr:row>
      <xdr:rowOff>28575</xdr:rowOff>
    </xdr:to>
    <xdr:grpSp>
      <xdr:nvGrpSpPr>
        <xdr:cNvPr id="7" name="グループ化 6"/>
        <xdr:cNvGrpSpPr/>
      </xdr:nvGrpSpPr>
      <xdr:grpSpPr>
        <a:xfrm>
          <a:off x="2259358" y="0"/>
          <a:ext cx="7077903" cy="415097"/>
          <a:chOff x="1752600" y="0"/>
          <a:chExt cx="6134100" cy="409575"/>
        </a:xfrm>
      </xdr:grpSpPr>
      <xdr:sp macro="" textlink="">
        <xdr:nvSpPr>
          <xdr:cNvPr id="4" name="正方形/長方形 3"/>
          <xdr:cNvSpPr/>
        </xdr:nvSpPr>
        <xdr:spPr>
          <a:xfrm>
            <a:off x="1752600" y="19050"/>
            <a:ext cx="5981700" cy="32385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1895474" y="0"/>
            <a:ext cx="5876926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北海道内地域間産業連関表</a:t>
            </a:r>
            <a:r>
              <a:rPr kumimoji="1" lang="en-US" altLang="ja-JP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(H27</a:t>
            </a:r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暦年</a:t>
            </a:r>
            <a:r>
              <a:rPr kumimoji="1" lang="en-US" altLang="ja-JP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)</a:t>
            </a:r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による経済波及効果分析</a:t>
            </a:r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1752600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7553325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AG203"/>
  <sheetViews>
    <sheetView view="pageBreakPreview" zoomScaleNormal="100" zoomScaleSheetLayoutView="100" workbookViewId="0">
      <selection activeCell="AK34" sqref="AK34"/>
    </sheetView>
  </sheetViews>
  <sheetFormatPr defaultColWidth="9" defaultRowHeight="13" x14ac:dyDescent="0.2"/>
  <cols>
    <col min="1" max="44" width="2.7265625" style="12" customWidth="1"/>
    <col min="45" max="16384" width="9" style="12"/>
  </cols>
  <sheetData>
    <row r="4" spans="1:33" x14ac:dyDescent="0.2">
      <c r="AB4" s="413" t="s">
        <v>331</v>
      </c>
      <c r="AC4" s="413"/>
      <c r="AD4" s="413"/>
      <c r="AE4" s="413"/>
      <c r="AF4" s="413"/>
      <c r="AG4" s="413"/>
    </row>
    <row r="5" spans="1:33" x14ac:dyDescent="0.2">
      <c r="AB5" s="413"/>
      <c r="AC5" s="413"/>
      <c r="AD5" s="413"/>
      <c r="AE5" s="413"/>
      <c r="AF5" s="413"/>
      <c r="AG5" s="413"/>
    </row>
    <row r="6" spans="1:33" ht="13.5" customHeight="1" x14ac:dyDescent="0.2">
      <c r="A6" s="11"/>
    </row>
    <row r="27" spans="2:31" ht="25.5" customHeight="1" x14ac:dyDescent="0.2">
      <c r="G27" s="16" t="s">
        <v>134</v>
      </c>
      <c r="I27" s="16"/>
      <c r="J27" s="16"/>
      <c r="K27" s="16"/>
      <c r="L27" s="16"/>
      <c r="M27" s="16"/>
      <c r="O27" s="351">
        <f ca="1">H38</f>
        <v>0</v>
      </c>
      <c r="P27" s="351"/>
      <c r="Q27" s="351"/>
      <c r="R27" s="351"/>
      <c r="S27" s="351"/>
      <c r="T27" s="16" t="s">
        <v>131</v>
      </c>
    </row>
    <row r="28" spans="2:31" ht="25.5" customHeight="1" x14ac:dyDescent="0.2">
      <c r="G28" s="16" t="s">
        <v>132</v>
      </c>
      <c r="I28" s="16"/>
      <c r="J28" s="16"/>
      <c r="K28" s="16"/>
      <c r="L28" s="16"/>
      <c r="M28" s="16"/>
      <c r="O28" s="351">
        <f ca="1">M38</f>
        <v>0</v>
      </c>
      <c r="P28" s="351"/>
      <c r="Q28" s="351"/>
      <c r="R28" s="351"/>
      <c r="S28" s="351"/>
      <c r="T28" s="16" t="s">
        <v>200</v>
      </c>
    </row>
    <row r="29" spans="2:31" ht="25.5" customHeight="1" x14ac:dyDescent="0.2">
      <c r="G29" s="16" t="s">
        <v>133</v>
      </c>
      <c r="I29" s="16"/>
      <c r="J29" s="16"/>
      <c r="K29" s="16"/>
      <c r="L29" s="16"/>
      <c r="M29" s="16"/>
      <c r="O29" s="351">
        <f ca="1">W38</f>
        <v>0</v>
      </c>
      <c r="P29" s="351"/>
      <c r="Q29" s="351"/>
      <c r="R29" s="351"/>
      <c r="S29" s="351"/>
      <c r="T29" s="16" t="s">
        <v>130</v>
      </c>
    </row>
    <row r="30" spans="2:31" ht="19" x14ac:dyDescent="0.2">
      <c r="B30" s="16"/>
      <c r="C30" s="16"/>
      <c r="D30" s="16"/>
      <c r="E30" s="16"/>
      <c r="F30" s="16"/>
      <c r="G30" s="16"/>
      <c r="J30" s="21"/>
      <c r="K30" s="21"/>
      <c r="L30" s="21"/>
      <c r="M30" s="21"/>
      <c r="N30" s="16"/>
    </row>
    <row r="31" spans="2:31" ht="19" x14ac:dyDescent="0.2">
      <c r="B31" s="16"/>
      <c r="C31" s="17"/>
      <c r="D31" s="16"/>
      <c r="E31" s="16"/>
      <c r="F31" s="16"/>
      <c r="G31" s="16"/>
      <c r="J31" s="21"/>
      <c r="K31" s="21"/>
      <c r="L31" s="21"/>
      <c r="M31" s="21"/>
      <c r="N31" s="16"/>
      <c r="AE31" s="64" t="s">
        <v>201</v>
      </c>
    </row>
    <row r="32" spans="2:31" ht="19" x14ac:dyDescent="0.2">
      <c r="B32" s="16"/>
      <c r="C32" s="16"/>
      <c r="D32" s="16"/>
      <c r="E32" s="16"/>
      <c r="F32" s="16"/>
      <c r="G32" s="16"/>
      <c r="J32" s="21"/>
      <c r="K32" s="21"/>
      <c r="L32" s="21"/>
      <c r="M32" s="21"/>
      <c r="N32" s="16"/>
    </row>
    <row r="33" spans="2:32" ht="13.5" thickBot="1" x14ac:dyDescent="0.25">
      <c r="AF33" s="15" t="s">
        <v>129</v>
      </c>
    </row>
    <row r="34" spans="2:32" ht="33" customHeight="1" thickTop="1" thickBot="1" x14ac:dyDescent="0.25">
      <c r="B34" s="355"/>
      <c r="C34" s="355"/>
      <c r="D34" s="355"/>
      <c r="E34" s="355"/>
      <c r="F34" s="355"/>
      <c r="G34" s="355"/>
      <c r="H34" s="354" t="s">
        <v>127</v>
      </c>
      <c r="I34" s="354"/>
      <c r="J34" s="354"/>
      <c r="K34" s="354"/>
      <c r="L34" s="354"/>
      <c r="M34" s="354" t="s">
        <v>81</v>
      </c>
      <c r="N34" s="354"/>
      <c r="O34" s="354"/>
      <c r="P34" s="354"/>
      <c r="Q34" s="354"/>
      <c r="R34" s="354" t="s">
        <v>128</v>
      </c>
      <c r="S34" s="354"/>
      <c r="T34" s="354"/>
      <c r="U34" s="354"/>
      <c r="V34" s="354"/>
      <c r="W34" s="354" t="s">
        <v>101</v>
      </c>
      <c r="X34" s="354"/>
      <c r="Y34" s="354"/>
      <c r="Z34" s="354"/>
      <c r="AA34" s="354"/>
      <c r="AB34" s="354" t="s">
        <v>430</v>
      </c>
      <c r="AC34" s="354"/>
      <c r="AD34" s="354"/>
      <c r="AE34" s="354"/>
      <c r="AF34" s="354"/>
    </row>
    <row r="35" spans="2:32" ht="33" customHeight="1" thickTop="1" thickBot="1" x14ac:dyDescent="0.25">
      <c r="B35" s="357" t="s">
        <v>18</v>
      </c>
      <c r="C35" s="357"/>
      <c r="D35" s="357"/>
      <c r="E35" s="357"/>
      <c r="F35" s="357"/>
      <c r="G35" s="357"/>
      <c r="H35" s="352">
        <f>I73</f>
        <v>0</v>
      </c>
      <c r="I35" s="352"/>
      <c r="J35" s="352"/>
      <c r="K35" s="352"/>
      <c r="L35" s="352"/>
      <c r="M35" s="359" t="s">
        <v>148</v>
      </c>
      <c r="N35" s="359"/>
      <c r="O35" s="359"/>
      <c r="P35" s="359"/>
      <c r="Q35" s="359"/>
      <c r="R35" s="359" t="s">
        <v>148</v>
      </c>
      <c r="S35" s="359"/>
      <c r="T35" s="359"/>
      <c r="U35" s="359"/>
      <c r="V35" s="359"/>
      <c r="W35" s="352">
        <f>G135</f>
        <v>0</v>
      </c>
      <c r="X35" s="352"/>
      <c r="Y35" s="352"/>
      <c r="Z35" s="352"/>
      <c r="AA35" s="352"/>
      <c r="AB35" s="352">
        <f>S135</f>
        <v>0</v>
      </c>
      <c r="AC35" s="352"/>
      <c r="AD35" s="352"/>
      <c r="AE35" s="352"/>
      <c r="AF35" s="352"/>
    </row>
    <row r="36" spans="2:32" ht="33" customHeight="1" thickTop="1" thickBot="1" x14ac:dyDescent="0.25">
      <c r="B36" s="356" t="s">
        <v>107</v>
      </c>
      <c r="C36" s="356"/>
      <c r="D36" s="356"/>
      <c r="E36" s="356"/>
      <c r="F36" s="356"/>
      <c r="G36" s="356"/>
      <c r="H36" s="353">
        <f>M73</f>
        <v>0</v>
      </c>
      <c r="I36" s="353"/>
      <c r="J36" s="353"/>
      <c r="K36" s="353"/>
      <c r="L36" s="353"/>
      <c r="M36" s="358" t="s">
        <v>148</v>
      </c>
      <c r="N36" s="358"/>
      <c r="O36" s="358"/>
      <c r="P36" s="358"/>
      <c r="Q36" s="358"/>
      <c r="R36" s="358" t="s">
        <v>148</v>
      </c>
      <c r="S36" s="358"/>
      <c r="T36" s="358"/>
      <c r="U36" s="358"/>
      <c r="V36" s="358"/>
      <c r="W36" s="353">
        <f>J135</f>
        <v>0</v>
      </c>
      <c r="X36" s="353"/>
      <c r="Y36" s="353"/>
      <c r="Z36" s="353"/>
      <c r="AA36" s="353"/>
      <c r="AB36" s="353">
        <f>V135</f>
        <v>0</v>
      </c>
      <c r="AC36" s="353"/>
      <c r="AD36" s="353"/>
      <c r="AE36" s="353"/>
      <c r="AF36" s="353"/>
    </row>
    <row r="37" spans="2:32" ht="33" customHeight="1" thickTop="1" thickBot="1" x14ac:dyDescent="0.25">
      <c r="B37" s="357" t="s">
        <v>108</v>
      </c>
      <c r="C37" s="357"/>
      <c r="D37" s="357"/>
      <c r="E37" s="357"/>
      <c r="F37" s="357"/>
      <c r="G37" s="357"/>
      <c r="H37" s="352">
        <f ca="1">Q73</f>
        <v>0</v>
      </c>
      <c r="I37" s="352"/>
      <c r="J37" s="352"/>
      <c r="K37" s="352"/>
      <c r="L37" s="352"/>
      <c r="M37" s="359" t="s">
        <v>148</v>
      </c>
      <c r="N37" s="359"/>
      <c r="O37" s="359"/>
      <c r="P37" s="359"/>
      <c r="Q37" s="359"/>
      <c r="R37" s="359" t="s">
        <v>148</v>
      </c>
      <c r="S37" s="359"/>
      <c r="T37" s="359"/>
      <c r="U37" s="359"/>
      <c r="V37" s="359"/>
      <c r="W37" s="352">
        <f ca="1">M135</f>
        <v>0</v>
      </c>
      <c r="X37" s="352"/>
      <c r="Y37" s="352"/>
      <c r="Z37" s="352"/>
      <c r="AA37" s="352"/>
      <c r="AB37" s="352">
        <f ca="1">Y135</f>
        <v>0</v>
      </c>
      <c r="AC37" s="352"/>
      <c r="AD37" s="352"/>
      <c r="AE37" s="352"/>
      <c r="AF37" s="352"/>
    </row>
    <row r="38" spans="2:32" ht="33" customHeight="1" thickTop="1" thickBot="1" x14ac:dyDescent="0.25">
      <c r="B38" s="356" t="s">
        <v>118</v>
      </c>
      <c r="C38" s="356"/>
      <c r="D38" s="356"/>
      <c r="E38" s="356"/>
      <c r="F38" s="356"/>
      <c r="G38" s="356"/>
      <c r="H38" s="353">
        <f ca="1">ROUND(H35+H36+H37,)</f>
        <v>0</v>
      </c>
      <c r="I38" s="353"/>
      <c r="J38" s="353"/>
      <c r="K38" s="353"/>
      <c r="L38" s="353"/>
      <c r="M38" s="353">
        <f ca="1">Y73</f>
        <v>0</v>
      </c>
      <c r="N38" s="353"/>
      <c r="O38" s="353"/>
      <c r="P38" s="353"/>
      <c r="Q38" s="353"/>
      <c r="R38" s="353">
        <f ca="1">AC73</f>
        <v>0</v>
      </c>
      <c r="S38" s="353"/>
      <c r="T38" s="353"/>
      <c r="U38" s="353"/>
      <c r="V38" s="353"/>
      <c r="W38" s="353">
        <f t="shared" ref="W38" ca="1" si="0">ROUND(W35+W36+W37,)</f>
        <v>0</v>
      </c>
      <c r="X38" s="353"/>
      <c r="Y38" s="353"/>
      <c r="Z38" s="353"/>
      <c r="AA38" s="353"/>
      <c r="AB38" s="353">
        <f t="shared" ref="AB38" ca="1" si="1">ROUND(AB35+AB36+AB37,)</f>
        <v>0</v>
      </c>
      <c r="AC38" s="353"/>
      <c r="AD38" s="353"/>
      <c r="AE38" s="353"/>
      <c r="AF38" s="353"/>
    </row>
    <row r="39" spans="2:32" ht="13.5" thickTop="1" x14ac:dyDescent="0.2"/>
    <row r="40" spans="2:32" x14ac:dyDescent="0.2">
      <c r="B40" s="17" t="s">
        <v>147</v>
      </c>
    </row>
    <row r="43" spans="2:32" x14ac:dyDescent="0.2">
      <c r="B43" s="12" t="s">
        <v>135</v>
      </c>
    </row>
    <row r="44" spans="2:32" x14ac:dyDescent="0.2">
      <c r="B44" s="12" t="s">
        <v>592</v>
      </c>
    </row>
    <row r="45" spans="2:32" x14ac:dyDescent="0.2">
      <c r="B45" s="12" t="s">
        <v>588</v>
      </c>
    </row>
    <row r="46" spans="2:32" x14ac:dyDescent="0.2">
      <c r="B46" s="12" t="s">
        <v>149</v>
      </c>
    </row>
    <row r="47" spans="2:32" x14ac:dyDescent="0.2">
      <c r="B47" s="12" t="s">
        <v>150</v>
      </c>
    </row>
    <row r="48" spans="2:32" x14ac:dyDescent="0.2">
      <c r="B48" s="12" t="s">
        <v>151</v>
      </c>
    </row>
    <row r="56" spans="1:33" x14ac:dyDescent="0.2">
      <c r="AF56" s="15" t="s">
        <v>121</v>
      </c>
    </row>
    <row r="57" spans="1:33" x14ac:dyDescent="0.2">
      <c r="A57" s="404" t="s">
        <v>0</v>
      </c>
      <c r="B57" s="404"/>
      <c r="C57" s="404"/>
      <c r="D57" s="404"/>
      <c r="E57" s="404" t="s">
        <v>106</v>
      </c>
      <c r="F57" s="404"/>
      <c r="G57" s="404"/>
      <c r="H57" s="404"/>
      <c r="I57" s="404" t="s">
        <v>77</v>
      </c>
      <c r="J57" s="404"/>
      <c r="K57" s="404"/>
      <c r="L57" s="404"/>
      <c r="M57" s="404"/>
      <c r="N57" s="404"/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3" t="s">
        <v>119</v>
      </c>
      <c r="Z57" s="404"/>
      <c r="AA57" s="404"/>
      <c r="AB57" s="404"/>
      <c r="AC57" s="403" t="s">
        <v>120</v>
      </c>
      <c r="AD57" s="404"/>
      <c r="AE57" s="404"/>
      <c r="AF57" s="404"/>
      <c r="AG57" s="392" t="s">
        <v>122</v>
      </c>
    </row>
    <row r="58" spans="1:33" x14ac:dyDescent="0.2">
      <c r="A58" s="404"/>
      <c r="B58" s="404"/>
      <c r="C58" s="404"/>
      <c r="D58" s="404"/>
      <c r="E58" s="404" t="s">
        <v>16</v>
      </c>
      <c r="F58" s="404"/>
      <c r="G58" s="404"/>
      <c r="H58" s="404"/>
      <c r="I58" s="404" t="s">
        <v>18</v>
      </c>
      <c r="J58" s="404"/>
      <c r="K58" s="404"/>
      <c r="L58" s="404"/>
      <c r="M58" s="403" t="s">
        <v>116</v>
      </c>
      <c r="N58" s="404"/>
      <c r="O58" s="404"/>
      <c r="P58" s="404"/>
      <c r="Q58" s="403" t="s">
        <v>117</v>
      </c>
      <c r="R58" s="404"/>
      <c r="S58" s="404"/>
      <c r="T58" s="404"/>
      <c r="U58" s="404" t="s">
        <v>118</v>
      </c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392"/>
    </row>
    <row r="59" spans="1:33" x14ac:dyDescent="0.2">
      <c r="A59" s="405"/>
      <c r="B59" s="405"/>
      <c r="C59" s="405"/>
      <c r="D59" s="405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5"/>
      <c r="Q59" s="405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5"/>
      <c r="AD59" s="405"/>
      <c r="AE59" s="405"/>
      <c r="AF59" s="405"/>
      <c r="AG59" s="393"/>
    </row>
    <row r="60" spans="1:33" x14ac:dyDescent="0.2">
      <c r="A60" s="407" t="s">
        <v>109</v>
      </c>
      <c r="B60" s="407"/>
      <c r="C60" s="407"/>
      <c r="D60" s="407"/>
      <c r="E60" s="394">
        <f>ROUND('10波及計算'!H90/100,3)</f>
        <v>0</v>
      </c>
      <c r="F60" s="395"/>
      <c r="G60" s="395"/>
      <c r="H60" s="396"/>
      <c r="I60" s="386">
        <f>ROUND('10波及計算'!I90/100,3)</f>
        <v>0</v>
      </c>
      <c r="J60" s="387"/>
      <c r="K60" s="387"/>
      <c r="L60" s="388"/>
      <c r="M60" s="386">
        <f>ROUND('10波及計算'!J90/100,3)</f>
        <v>0</v>
      </c>
      <c r="N60" s="387"/>
      <c r="O60" s="387"/>
      <c r="P60" s="388"/>
      <c r="Q60" s="386">
        <f ca="1">ROUND('10波及計算'!K90/100,3)</f>
        <v>0</v>
      </c>
      <c r="R60" s="387"/>
      <c r="S60" s="387"/>
      <c r="T60" s="388"/>
      <c r="U60" s="386">
        <f t="shared" ref="U60" ca="1" si="2">SUM(I60:T60)</f>
        <v>0</v>
      </c>
      <c r="V60" s="387"/>
      <c r="W60" s="387"/>
      <c r="X60" s="388"/>
      <c r="Y60" s="386">
        <f ca="1">ROUND('10波及計算'!P90/100,3)</f>
        <v>0</v>
      </c>
      <c r="Z60" s="387"/>
      <c r="AA60" s="387"/>
      <c r="AB60" s="388"/>
      <c r="AC60" s="386">
        <f ca="1">ROUND('10波及計算'!T90/100,3)</f>
        <v>0</v>
      </c>
      <c r="AD60" s="387"/>
      <c r="AE60" s="387"/>
      <c r="AF60" s="388"/>
      <c r="AG60" s="19" t="s">
        <v>85</v>
      </c>
    </row>
    <row r="61" spans="1:33" x14ac:dyDescent="0.2">
      <c r="A61" s="406" t="s">
        <v>110</v>
      </c>
      <c r="B61" s="406"/>
      <c r="C61" s="406"/>
      <c r="D61" s="406"/>
      <c r="E61" s="397">
        <f>ROUND('10波及計算'!H91/100,3)</f>
        <v>0</v>
      </c>
      <c r="F61" s="398"/>
      <c r="G61" s="398"/>
      <c r="H61" s="399"/>
      <c r="I61" s="389">
        <f>ROUND('10波及計算'!I91/100,3)</f>
        <v>0</v>
      </c>
      <c r="J61" s="390"/>
      <c r="K61" s="390"/>
      <c r="L61" s="391"/>
      <c r="M61" s="389">
        <f>ROUND('10波及計算'!J91/100,3)</f>
        <v>0</v>
      </c>
      <c r="N61" s="390"/>
      <c r="O61" s="390"/>
      <c r="P61" s="391"/>
      <c r="Q61" s="389">
        <f ca="1">ROUND('10波及計算'!K91/100,3)</f>
        <v>0</v>
      </c>
      <c r="R61" s="390"/>
      <c r="S61" s="390"/>
      <c r="T61" s="391"/>
      <c r="U61" s="389">
        <f t="shared" ref="U61:U72" ca="1" si="3">SUM(I61:T61)</f>
        <v>0</v>
      </c>
      <c r="V61" s="390"/>
      <c r="W61" s="390"/>
      <c r="X61" s="391"/>
      <c r="Y61" s="389">
        <f ca="1">ROUND('10波及計算'!P91/100,3)</f>
        <v>0</v>
      </c>
      <c r="Z61" s="390"/>
      <c r="AA61" s="390"/>
      <c r="AB61" s="391"/>
      <c r="AC61" s="389">
        <f ca="1">ROUND('10波及計算'!T91/100,3)</f>
        <v>0</v>
      </c>
      <c r="AD61" s="390"/>
      <c r="AE61" s="390"/>
      <c r="AF61" s="391"/>
      <c r="AG61" s="18" t="s">
        <v>86</v>
      </c>
    </row>
    <row r="62" spans="1:33" x14ac:dyDescent="0.2">
      <c r="A62" s="375" t="s">
        <v>111</v>
      </c>
      <c r="B62" s="375"/>
      <c r="C62" s="375"/>
      <c r="D62" s="375"/>
      <c r="E62" s="400">
        <f>ROUND('10波及計算'!H92/100,3)</f>
        <v>0</v>
      </c>
      <c r="F62" s="401"/>
      <c r="G62" s="401"/>
      <c r="H62" s="402"/>
      <c r="I62" s="372">
        <f>ROUND('10波及計算'!I92/100,3)</f>
        <v>0</v>
      </c>
      <c r="J62" s="373"/>
      <c r="K62" s="373"/>
      <c r="L62" s="374"/>
      <c r="M62" s="372">
        <f>ROUND('10波及計算'!J92/100,3)</f>
        <v>0</v>
      </c>
      <c r="N62" s="373"/>
      <c r="O62" s="373"/>
      <c r="P62" s="374"/>
      <c r="Q62" s="372">
        <f ca="1">ROUND('10波及計算'!K92/100,3)</f>
        <v>0</v>
      </c>
      <c r="R62" s="373"/>
      <c r="S62" s="373"/>
      <c r="T62" s="374"/>
      <c r="U62" s="372">
        <f t="shared" ca="1" si="3"/>
        <v>0</v>
      </c>
      <c r="V62" s="373"/>
      <c r="W62" s="373"/>
      <c r="X62" s="374"/>
      <c r="Y62" s="372">
        <f ca="1">ROUND('10波及計算'!P92/100,3)</f>
        <v>0</v>
      </c>
      <c r="Z62" s="373"/>
      <c r="AA62" s="373"/>
      <c r="AB62" s="374"/>
      <c r="AC62" s="372">
        <f ca="1">ROUND('10波及計算'!T92/100,3)</f>
        <v>0</v>
      </c>
      <c r="AD62" s="373"/>
      <c r="AE62" s="373"/>
      <c r="AF62" s="374"/>
      <c r="AG62" s="20" t="s">
        <v>123</v>
      </c>
    </row>
    <row r="63" spans="1:33" x14ac:dyDescent="0.2">
      <c r="A63" s="407" t="s">
        <v>112</v>
      </c>
      <c r="B63" s="407"/>
      <c r="C63" s="407"/>
      <c r="D63" s="407"/>
      <c r="E63" s="394">
        <f>ROUND('10波及計算'!H93/100,3)</f>
        <v>0</v>
      </c>
      <c r="F63" s="395"/>
      <c r="G63" s="395"/>
      <c r="H63" s="396"/>
      <c r="I63" s="386">
        <f>ROUND('10波及計算'!I93/100,3)</f>
        <v>0</v>
      </c>
      <c r="J63" s="387"/>
      <c r="K63" s="387"/>
      <c r="L63" s="388"/>
      <c r="M63" s="386">
        <f>ROUND('10波及計算'!J93/100,3)</f>
        <v>0</v>
      </c>
      <c r="N63" s="387"/>
      <c r="O63" s="387"/>
      <c r="P63" s="388"/>
      <c r="Q63" s="386">
        <f ca="1">ROUND('10波及計算'!K93/100,3)</f>
        <v>0</v>
      </c>
      <c r="R63" s="387"/>
      <c r="S63" s="387"/>
      <c r="T63" s="388"/>
      <c r="U63" s="386">
        <f t="shared" ca="1" si="3"/>
        <v>0</v>
      </c>
      <c r="V63" s="387"/>
      <c r="W63" s="387"/>
      <c r="X63" s="388"/>
      <c r="Y63" s="386">
        <f ca="1">ROUND('10波及計算'!P93/100,3)</f>
        <v>0</v>
      </c>
      <c r="Z63" s="387"/>
      <c r="AA63" s="387"/>
      <c r="AB63" s="388"/>
      <c r="AC63" s="386">
        <f ca="1">ROUND('10波及計算'!T93/100,3)</f>
        <v>0</v>
      </c>
      <c r="AD63" s="387"/>
      <c r="AE63" s="387"/>
      <c r="AF63" s="388"/>
      <c r="AG63" s="19" t="s">
        <v>88</v>
      </c>
    </row>
    <row r="64" spans="1:33" x14ac:dyDescent="0.2">
      <c r="A64" s="406" t="s">
        <v>68</v>
      </c>
      <c r="B64" s="406"/>
      <c r="C64" s="406"/>
      <c r="D64" s="406"/>
      <c r="E64" s="397">
        <f>ROUND('10波及計算'!H94/100,3)</f>
        <v>0</v>
      </c>
      <c r="F64" s="398"/>
      <c r="G64" s="398"/>
      <c r="H64" s="399"/>
      <c r="I64" s="389">
        <f>ROUND('10波及計算'!I94/100,3)</f>
        <v>0</v>
      </c>
      <c r="J64" s="390"/>
      <c r="K64" s="390"/>
      <c r="L64" s="391"/>
      <c r="M64" s="389">
        <f>ROUND('10波及計算'!J94/100,3)</f>
        <v>0</v>
      </c>
      <c r="N64" s="390"/>
      <c r="O64" s="390"/>
      <c r="P64" s="391"/>
      <c r="Q64" s="389">
        <f ca="1">ROUND('10波及計算'!K94/100,3)</f>
        <v>0</v>
      </c>
      <c r="R64" s="390"/>
      <c r="S64" s="390"/>
      <c r="T64" s="391"/>
      <c r="U64" s="389">
        <f t="shared" ca="1" si="3"/>
        <v>0</v>
      </c>
      <c r="V64" s="390"/>
      <c r="W64" s="390"/>
      <c r="X64" s="391"/>
      <c r="Y64" s="389">
        <f ca="1">ROUND('10波及計算'!P94/100,3)</f>
        <v>0</v>
      </c>
      <c r="Z64" s="390"/>
      <c r="AA64" s="390"/>
      <c r="AB64" s="391"/>
      <c r="AC64" s="389">
        <f ca="1">ROUND('10波及計算'!T94/100,3)</f>
        <v>0</v>
      </c>
      <c r="AD64" s="390"/>
      <c r="AE64" s="390"/>
      <c r="AF64" s="391"/>
      <c r="AG64" s="18" t="s">
        <v>89</v>
      </c>
    </row>
    <row r="65" spans="1:33" x14ac:dyDescent="0.2">
      <c r="A65" s="375" t="s">
        <v>602</v>
      </c>
      <c r="B65" s="375"/>
      <c r="C65" s="375"/>
      <c r="D65" s="375"/>
      <c r="E65" s="400">
        <f>ROUND('10波及計算'!H95/100,3)</f>
        <v>0</v>
      </c>
      <c r="F65" s="401"/>
      <c r="G65" s="401"/>
      <c r="H65" s="402"/>
      <c r="I65" s="372">
        <f>ROUND('10波及計算'!I95/100,3)</f>
        <v>0</v>
      </c>
      <c r="J65" s="373"/>
      <c r="K65" s="373"/>
      <c r="L65" s="374"/>
      <c r="M65" s="372">
        <f>ROUND('10波及計算'!J95/100,3)</f>
        <v>0</v>
      </c>
      <c r="N65" s="373"/>
      <c r="O65" s="373"/>
      <c r="P65" s="374"/>
      <c r="Q65" s="372">
        <f ca="1">ROUND('10波及計算'!K95/100,3)</f>
        <v>0</v>
      </c>
      <c r="R65" s="373"/>
      <c r="S65" s="373"/>
      <c r="T65" s="374"/>
      <c r="U65" s="372">
        <f t="shared" ca="1" si="3"/>
        <v>0</v>
      </c>
      <c r="V65" s="373"/>
      <c r="W65" s="373"/>
      <c r="X65" s="374"/>
      <c r="Y65" s="372">
        <f ca="1">ROUND('10波及計算'!P95/100,3)</f>
        <v>0</v>
      </c>
      <c r="Z65" s="373"/>
      <c r="AA65" s="373"/>
      <c r="AB65" s="374"/>
      <c r="AC65" s="372">
        <f ca="1">ROUND('10波及計算'!T95/100,3)</f>
        <v>0</v>
      </c>
      <c r="AD65" s="373"/>
      <c r="AE65" s="373"/>
      <c r="AF65" s="374"/>
      <c r="AG65" s="20" t="s">
        <v>90</v>
      </c>
    </row>
    <row r="66" spans="1:33" x14ac:dyDescent="0.2">
      <c r="A66" s="407" t="s">
        <v>603</v>
      </c>
      <c r="B66" s="407"/>
      <c r="C66" s="407"/>
      <c r="D66" s="407"/>
      <c r="E66" s="394">
        <f>ROUND('10波及計算'!H96/100,3)</f>
        <v>0</v>
      </c>
      <c r="F66" s="395"/>
      <c r="G66" s="395"/>
      <c r="H66" s="396"/>
      <c r="I66" s="386">
        <f>ROUND('10波及計算'!I96/100,3)</f>
        <v>0</v>
      </c>
      <c r="J66" s="387"/>
      <c r="K66" s="387"/>
      <c r="L66" s="388"/>
      <c r="M66" s="386">
        <f>ROUND('10波及計算'!J96/100,3)</f>
        <v>0</v>
      </c>
      <c r="N66" s="387"/>
      <c r="O66" s="387"/>
      <c r="P66" s="388"/>
      <c r="Q66" s="386">
        <f ca="1">ROUND('10波及計算'!K96/100,3)</f>
        <v>0</v>
      </c>
      <c r="R66" s="387"/>
      <c r="S66" s="387"/>
      <c r="T66" s="388"/>
      <c r="U66" s="386">
        <f t="shared" ca="1" si="3"/>
        <v>0</v>
      </c>
      <c r="V66" s="387"/>
      <c r="W66" s="387"/>
      <c r="X66" s="388"/>
      <c r="Y66" s="386">
        <f ca="1">ROUND('10波及計算'!P96/100,3)</f>
        <v>0</v>
      </c>
      <c r="Z66" s="387"/>
      <c r="AA66" s="387"/>
      <c r="AB66" s="388"/>
      <c r="AC66" s="386">
        <f ca="1">ROUND('10波及計算'!T96/100,3)</f>
        <v>0</v>
      </c>
      <c r="AD66" s="387"/>
      <c r="AE66" s="387"/>
      <c r="AF66" s="388"/>
      <c r="AG66" s="19" t="s">
        <v>91</v>
      </c>
    </row>
    <row r="67" spans="1:33" x14ac:dyDescent="0.2">
      <c r="A67" s="406" t="s">
        <v>113</v>
      </c>
      <c r="B67" s="406"/>
      <c r="C67" s="406"/>
      <c r="D67" s="406"/>
      <c r="E67" s="397">
        <f>ROUND('10波及計算'!H97/100,3)</f>
        <v>0</v>
      </c>
      <c r="F67" s="398"/>
      <c r="G67" s="398"/>
      <c r="H67" s="399"/>
      <c r="I67" s="389">
        <f>ROUND('10波及計算'!I97/100,3)</f>
        <v>0</v>
      </c>
      <c r="J67" s="390"/>
      <c r="K67" s="390"/>
      <c r="L67" s="391"/>
      <c r="M67" s="389">
        <f>ROUND('10波及計算'!J97/100,3)</f>
        <v>0</v>
      </c>
      <c r="N67" s="390"/>
      <c r="O67" s="390"/>
      <c r="P67" s="391"/>
      <c r="Q67" s="389">
        <f ca="1">ROUND('10波及計算'!K97/100,3)</f>
        <v>0</v>
      </c>
      <c r="R67" s="390"/>
      <c r="S67" s="390"/>
      <c r="T67" s="391"/>
      <c r="U67" s="389">
        <f t="shared" ca="1" si="3"/>
        <v>0</v>
      </c>
      <c r="V67" s="390"/>
      <c r="W67" s="390"/>
      <c r="X67" s="391"/>
      <c r="Y67" s="389">
        <f ca="1">ROUND('10波及計算'!P97/100,3)</f>
        <v>0</v>
      </c>
      <c r="Z67" s="390"/>
      <c r="AA67" s="390"/>
      <c r="AB67" s="391"/>
      <c r="AC67" s="389">
        <f ca="1">ROUND('10波及計算'!T97/100,3)</f>
        <v>0</v>
      </c>
      <c r="AD67" s="390"/>
      <c r="AE67" s="390"/>
      <c r="AF67" s="391"/>
      <c r="AG67" s="18" t="s">
        <v>124</v>
      </c>
    </row>
    <row r="68" spans="1:33" x14ac:dyDescent="0.2">
      <c r="A68" s="375" t="s">
        <v>70</v>
      </c>
      <c r="B68" s="375"/>
      <c r="C68" s="375"/>
      <c r="D68" s="375"/>
      <c r="E68" s="400">
        <f>ROUND('10波及計算'!H98/100,3)</f>
        <v>0</v>
      </c>
      <c r="F68" s="401"/>
      <c r="G68" s="401"/>
      <c r="H68" s="402"/>
      <c r="I68" s="372">
        <f>ROUND('10波及計算'!I98/100,3)</f>
        <v>0</v>
      </c>
      <c r="J68" s="373"/>
      <c r="K68" s="373"/>
      <c r="L68" s="374"/>
      <c r="M68" s="372">
        <f>ROUND('10波及計算'!J98/100,3)</f>
        <v>0</v>
      </c>
      <c r="N68" s="373"/>
      <c r="O68" s="373"/>
      <c r="P68" s="374"/>
      <c r="Q68" s="372">
        <f ca="1">ROUND('10波及計算'!K98/100,3)</f>
        <v>0</v>
      </c>
      <c r="R68" s="373"/>
      <c r="S68" s="373"/>
      <c r="T68" s="374"/>
      <c r="U68" s="372">
        <f t="shared" ca="1" si="3"/>
        <v>0</v>
      </c>
      <c r="V68" s="373"/>
      <c r="W68" s="373"/>
      <c r="X68" s="374"/>
      <c r="Y68" s="372">
        <f ca="1">ROUND('10波及計算'!P98/100,3)</f>
        <v>0</v>
      </c>
      <c r="Z68" s="373"/>
      <c r="AA68" s="373"/>
      <c r="AB68" s="374"/>
      <c r="AC68" s="372">
        <f ca="1">ROUND('10波及計算'!T98/100,3)</f>
        <v>0</v>
      </c>
      <c r="AD68" s="373"/>
      <c r="AE68" s="373"/>
      <c r="AF68" s="374"/>
      <c r="AG68" s="20" t="s">
        <v>93</v>
      </c>
    </row>
    <row r="69" spans="1:33" x14ac:dyDescent="0.2">
      <c r="A69" s="407" t="s">
        <v>71</v>
      </c>
      <c r="B69" s="407"/>
      <c r="C69" s="407"/>
      <c r="D69" s="407"/>
      <c r="E69" s="394">
        <f>ROUND('10波及計算'!H99/100,3)</f>
        <v>0</v>
      </c>
      <c r="F69" s="395"/>
      <c r="G69" s="395"/>
      <c r="H69" s="396"/>
      <c r="I69" s="386">
        <f>ROUND('10波及計算'!I99/100,3)</f>
        <v>0</v>
      </c>
      <c r="J69" s="387"/>
      <c r="K69" s="387"/>
      <c r="L69" s="388"/>
      <c r="M69" s="386">
        <f>ROUND('10波及計算'!J99/100,3)</f>
        <v>0</v>
      </c>
      <c r="N69" s="387"/>
      <c r="O69" s="387"/>
      <c r="P69" s="388"/>
      <c r="Q69" s="386">
        <f ca="1">ROUND('10波及計算'!K99/100,3)</f>
        <v>0</v>
      </c>
      <c r="R69" s="387"/>
      <c r="S69" s="387"/>
      <c r="T69" s="388"/>
      <c r="U69" s="386">
        <f t="shared" ca="1" si="3"/>
        <v>0</v>
      </c>
      <c r="V69" s="387"/>
      <c r="W69" s="387"/>
      <c r="X69" s="388"/>
      <c r="Y69" s="386">
        <f ca="1">ROUND('10波及計算'!P99/100,3)</f>
        <v>0</v>
      </c>
      <c r="Z69" s="387"/>
      <c r="AA69" s="387"/>
      <c r="AB69" s="388"/>
      <c r="AC69" s="386">
        <f ca="1">ROUND('10波及計算'!T99/100,3)</f>
        <v>0</v>
      </c>
      <c r="AD69" s="387"/>
      <c r="AE69" s="387"/>
      <c r="AF69" s="388"/>
      <c r="AG69" s="19" t="s">
        <v>94</v>
      </c>
    </row>
    <row r="70" spans="1:33" x14ac:dyDescent="0.2">
      <c r="A70" s="406" t="s">
        <v>114</v>
      </c>
      <c r="B70" s="406"/>
      <c r="C70" s="406"/>
      <c r="D70" s="406"/>
      <c r="E70" s="397">
        <f>ROUND('10波及計算'!H100/100,3)</f>
        <v>0</v>
      </c>
      <c r="F70" s="398"/>
      <c r="G70" s="398"/>
      <c r="H70" s="399"/>
      <c r="I70" s="389">
        <f>ROUND('10波及計算'!I100/100,3)</f>
        <v>0</v>
      </c>
      <c r="J70" s="390"/>
      <c r="K70" s="390"/>
      <c r="L70" s="391"/>
      <c r="M70" s="389">
        <f>ROUND('10波及計算'!J100/100,3)</f>
        <v>0</v>
      </c>
      <c r="N70" s="390"/>
      <c r="O70" s="390"/>
      <c r="P70" s="391"/>
      <c r="Q70" s="389">
        <f ca="1">ROUND('10波及計算'!K100/100,3)</f>
        <v>0</v>
      </c>
      <c r="R70" s="390"/>
      <c r="S70" s="390"/>
      <c r="T70" s="391"/>
      <c r="U70" s="389">
        <f t="shared" ca="1" si="3"/>
        <v>0</v>
      </c>
      <c r="V70" s="390"/>
      <c r="W70" s="390"/>
      <c r="X70" s="391"/>
      <c r="Y70" s="389">
        <f ca="1">ROUND('10波及計算'!P100/100,3)</f>
        <v>0</v>
      </c>
      <c r="Z70" s="390"/>
      <c r="AA70" s="390"/>
      <c r="AB70" s="391"/>
      <c r="AC70" s="389">
        <f ca="1">ROUND('10波及計算'!T100/100,3)</f>
        <v>0</v>
      </c>
      <c r="AD70" s="390"/>
      <c r="AE70" s="390"/>
      <c r="AF70" s="391"/>
      <c r="AG70" s="18" t="s">
        <v>95</v>
      </c>
    </row>
    <row r="71" spans="1:33" x14ac:dyDescent="0.2">
      <c r="A71" s="406" t="s">
        <v>73</v>
      </c>
      <c r="B71" s="406"/>
      <c r="C71" s="406"/>
      <c r="D71" s="406"/>
      <c r="E71" s="397">
        <f>ROUND('10波及計算'!H101/100,3)</f>
        <v>0</v>
      </c>
      <c r="F71" s="398"/>
      <c r="G71" s="398"/>
      <c r="H71" s="399"/>
      <c r="I71" s="389">
        <f>ROUND('10波及計算'!I101/100,3)</f>
        <v>0</v>
      </c>
      <c r="J71" s="390"/>
      <c r="K71" s="390"/>
      <c r="L71" s="391"/>
      <c r="M71" s="389">
        <f>ROUND('10波及計算'!J101/100,3)</f>
        <v>0</v>
      </c>
      <c r="N71" s="390"/>
      <c r="O71" s="390"/>
      <c r="P71" s="391"/>
      <c r="Q71" s="389">
        <f ca="1">ROUND('10波及計算'!K101/100,3)</f>
        <v>0</v>
      </c>
      <c r="R71" s="390"/>
      <c r="S71" s="390"/>
      <c r="T71" s="391"/>
      <c r="U71" s="389">
        <f t="shared" ca="1" si="3"/>
        <v>0</v>
      </c>
      <c r="V71" s="390"/>
      <c r="W71" s="390"/>
      <c r="X71" s="391"/>
      <c r="Y71" s="389">
        <f ca="1">ROUND('10波及計算'!P101/100,3)</f>
        <v>0</v>
      </c>
      <c r="Z71" s="390"/>
      <c r="AA71" s="390"/>
      <c r="AB71" s="391"/>
      <c r="AC71" s="389">
        <f ca="1">ROUND('10波及計算'!T101/100,3)</f>
        <v>0</v>
      </c>
      <c r="AD71" s="390"/>
      <c r="AE71" s="390"/>
      <c r="AF71" s="391"/>
      <c r="AG71" s="18" t="s">
        <v>96</v>
      </c>
    </row>
    <row r="72" spans="1:33" x14ac:dyDescent="0.2">
      <c r="A72" s="375" t="s">
        <v>74</v>
      </c>
      <c r="B72" s="375"/>
      <c r="C72" s="375"/>
      <c r="D72" s="375"/>
      <c r="E72" s="400">
        <f>ROUND('10波及計算'!H102/100,3)</f>
        <v>0</v>
      </c>
      <c r="F72" s="401"/>
      <c r="G72" s="401"/>
      <c r="H72" s="402"/>
      <c r="I72" s="372">
        <f>ROUND('10波及計算'!I102/100,3)</f>
        <v>0</v>
      </c>
      <c r="J72" s="373"/>
      <c r="K72" s="373"/>
      <c r="L72" s="374"/>
      <c r="M72" s="372">
        <f>ROUND('10波及計算'!J102/100,3)</f>
        <v>0</v>
      </c>
      <c r="N72" s="373"/>
      <c r="O72" s="373"/>
      <c r="P72" s="374"/>
      <c r="Q72" s="372">
        <f ca="1">ROUND('10波及計算'!K102/100,3)</f>
        <v>0</v>
      </c>
      <c r="R72" s="373"/>
      <c r="S72" s="373"/>
      <c r="T72" s="374"/>
      <c r="U72" s="372">
        <f t="shared" ca="1" si="3"/>
        <v>0</v>
      </c>
      <c r="V72" s="373"/>
      <c r="W72" s="373"/>
      <c r="X72" s="374"/>
      <c r="Y72" s="372">
        <f ca="1">ROUND('10波及計算'!P102/100,3)</f>
        <v>0</v>
      </c>
      <c r="Z72" s="373"/>
      <c r="AA72" s="373"/>
      <c r="AB72" s="374"/>
      <c r="AC72" s="372">
        <f ca="1">ROUND('10波及計算'!T102/100,3)</f>
        <v>0</v>
      </c>
      <c r="AD72" s="373"/>
      <c r="AE72" s="373"/>
      <c r="AF72" s="374"/>
      <c r="AG72" s="20" t="s">
        <v>97</v>
      </c>
    </row>
    <row r="73" spans="1:33" x14ac:dyDescent="0.2">
      <c r="A73" s="375" t="s">
        <v>115</v>
      </c>
      <c r="B73" s="375"/>
      <c r="C73" s="375"/>
      <c r="D73" s="375"/>
      <c r="E73" s="371">
        <f>SUM(E60:H72)</f>
        <v>0</v>
      </c>
      <c r="F73" s="371"/>
      <c r="G73" s="371"/>
      <c r="H73" s="371"/>
      <c r="I73" s="371">
        <f>SUM(I60:L72)</f>
        <v>0</v>
      </c>
      <c r="J73" s="371"/>
      <c r="K73" s="371"/>
      <c r="L73" s="371"/>
      <c r="M73" s="371">
        <f>SUM(M60:P72)</f>
        <v>0</v>
      </c>
      <c r="N73" s="371"/>
      <c r="O73" s="371"/>
      <c r="P73" s="371"/>
      <c r="Q73" s="371">
        <f ca="1">SUM(Q60:T72)</f>
        <v>0</v>
      </c>
      <c r="R73" s="371"/>
      <c r="S73" s="371"/>
      <c r="T73" s="371"/>
      <c r="U73" s="371">
        <f ca="1">SUM(U60:X72)</f>
        <v>0</v>
      </c>
      <c r="V73" s="371"/>
      <c r="W73" s="371"/>
      <c r="X73" s="371"/>
      <c r="Y73" s="371">
        <f ca="1">SUM(Y60:AB72)</f>
        <v>0</v>
      </c>
      <c r="Z73" s="371"/>
      <c r="AA73" s="371"/>
      <c r="AB73" s="371"/>
      <c r="AC73" s="371">
        <f ca="1">SUM(AC60:AF72)</f>
        <v>0</v>
      </c>
      <c r="AD73" s="371"/>
      <c r="AE73" s="371"/>
      <c r="AF73" s="371"/>
      <c r="AG73" s="20" t="s">
        <v>125</v>
      </c>
    </row>
    <row r="74" spans="1:33" x14ac:dyDescent="0.2">
      <c r="A74" s="17" t="s">
        <v>147</v>
      </c>
      <c r="B74" s="14"/>
      <c r="C74" s="14"/>
      <c r="D74" s="14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4"/>
    </row>
    <row r="75" spans="1:33" x14ac:dyDescent="0.2">
      <c r="A75" s="14"/>
      <c r="B75" s="14"/>
      <c r="C75" s="14"/>
      <c r="D75" s="14"/>
    </row>
    <row r="77" spans="1:33" x14ac:dyDescent="0.2">
      <c r="B77" s="12" t="s">
        <v>202</v>
      </c>
      <c r="C77" s="122">
        <f ca="1">U73</f>
        <v>0</v>
      </c>
      <c r="V77" s="12" t="s">
        <v>205</v>
      </c>
      <c r="W77" s="122">
        <f>I73</f>
        <v>0</v>
      </c>
    </row>
    <row r="78" spans="1:33" ht="13.5" customHeight="1" x14ac:dyDescent="0.2">
      <c r="B78" s="123" t="s">
        <v>203</v>
      </c>
      <c r="C78" s="122">
        <f ca="1">Y73</f>
        <v>0</v>
      </c>
      <c r="V78" s="123" t="s">
        <v>209</v>
      </c>
      <c r="W78" s="122">
        <f>M73</f>
        <v>0</v>
      </c>
    </row>
    <row r="79" spans="1:33" ht="13.5" customHeight="1" x14ac:dyDescent="0.2">
      <c r="B79" s="123" t="s">
        <v>204</v>
      </c>
      <c r="C79" s="122">
        <f ca="1">AC73</f>
        <v>0</v>
      </c>
      <c r="V79" s="123" t="s">
        <v>210</v>
      </c>
      <c r="W79" s="122">
        <f ca="1">Q73</f>
        <v>0</v>
      </c>
    </row>
    <row r="97" spans="2:3" x14ac:dyDescent="0.2">
      <c r="C97" s="12" t="s">
        <v>202</v>
      </c>
    </row>
    <row r="98" spans="2:3" x14ac:dyDescent="0.2">
      <c r="B98" s="12" t="s">
        <v>85</v>
      </c>
      <c r="C98" s="122">
        <f t="shared" ref="C98:C110" ca="1" si="4">U60</f>
        <v>0</v>
      </c>
    </row>
    <row r="99" spans="2:3" x14ac:dyDescent="0.2">
      <c r="B99" s="12" t="s">
        <v>86</v>
      </c>
      <c r="C99" s="122">
        <f t="shared" ca="1" si="4"/>
        <v>0</v>
      </c>
    </row>
    <row r="100" spans="2:3" x14ac:dyDescent="0.2">
      <c r="B100" s="12" t="s">
        <v>123</v>
      </c>
      <c r="C100" s="122">
        <f t="shared" ca="1" si="4"/>
        <v>0</v>
      </c>
    </row>
    <row r="101" spans="2:3" x14ac:dyDescent="0.2">
      <c r="B101" s="12" t="s">
        <v>88</v>
      </c>
      <c r="C101" s="122">
        <f t="shared" ca="1" si="4"/>
        <v>0</v>
      </c>
    </row>
    <row r="102" spans="2:3" x14ac:dyDescent="0.2">
      <c r="B102" s="12" t="s">
        <v>89</v>
      </c>
      <c r="C102" s="122">
        <f t="shared" ca="1" si="4"/>
        <v>0</v>
      </c>
    </row>
    <row r="103" spans="2:3" x14ac:dyDescent="0.2">
      <c r="B103" s="12" t="s">
        <v>90</v>
      </c>
      <c r="C103" s="122">
        <f t="shared" ca="1" si="4"/>
        <v>0</v>
      </c>
    </row>
    <row r="104" spans="2:3" x14ac:dyDescent="0.2">
      <c r="B104" s="12" t="s">
        <v>91</v>
      </c>
      <c r="C104" s="122">
        <f t="shared" ca="1" si="4"/>
        <v>0</v>
      </c>
    </row>
    <row r="105" spans="2:3" x14ac:dyDescent="0.2">
      <c r="B105" s="12" t="s">
        <v>124</v>
      </c>
      <c r="C105" s="122">
        <f t="shared" ca="1" si="4"/>
        <v>0</v>
      </c>
    </row>
    <row r="106" spans="2:3" x14ac:dyDescent="0.2">
      <c r="B106" s="12" t="s">
        <v>93</v>
      </c>
      <c r="C106" s="122">
        <f t="shared" ca="1" si="4"/>
        <v>0</v>
      </c>
    </row>
    <row r="107" spans="2:3" x14ac:dyDescent="0.2">
      <c r="B107" s="12" t="s">
        <v>94</v>
      </c>
      <c r="C107" s="122">
        <f t="shared" ca="1" si="4"/>
        <v>0</v>
      </c>
    </row>
    <row r="108" spans="2:3" x14ac:dyDescent="0.2">
      <c r="B108" s="12" t="s">
        <v>95</v>
      </c>
      <c r="C108" s="122">
        <f t="shared" ca="1" si="4"/>
        <v>0</v>
      </c>
    </row>
    <row r="109" spans="2:3" x14ac:dyDescent="0.2">
      <c r="B109" s="12" t="s">
        <v>206</v>
      </c>
      <c r="C109" s="122">
        <f t="shared" ca="1" si="4"/>
        <v>0</v>
      </c>
    </row>
    <row r="110" spans="2:3" x14ac:dyDescent="0.2">
      <c r="B110" s="12" t="s">
        <v>97</v>
      </c>
      <c r="C110" s="122">
        <f t="shared" ca="1" si="4"/>
        <v>0</v>
      </c>
    </row>
    <row r="118" spans="1:31" x14ac:dyDescent="0.2">
      <c r="A118" s="14"/>
      <c r="B118" s="14"/>
      <c r="C118" s="14"/>
      <c r="D118" s="14"/>
      <c r="AE118" s="15" t="s">
        <v>126</v>
      </c>
    </row>
    <row r="119" spans="1:31" ht="13.5" customHeight="1" x14ac:dyDescent="0.2">
      <c r="A119" s="376" t="s">
        <v>0</v>
      </c>
      <c r="B119" s="377"/>
      <c r="C119" s="377"/>
      <c r="D119" s="377"/>
      <c r="E119" s="377"/>
      <c r="F119" s="378"/>
      <c r="G119" s="404" t="s">
        <v>101</v>
      </c>
      <c r="H119" s="404"/>
      <c r="I119" s="404"/>
      <c r="J119" s="404"/>
      <c r="K119" s="404"/>
      <c r="L119" s="404"/>
      <c r="M119" s="404"/>
      <c r="N119" s="404"/>
      <c r="O119" s="404"/>
      <c r="P119" s="404"/>
      <c r="Q119" s="404"/>
      <c r="R119" s="404"/>
      <c r="S119" s="404" t="s">
        <v>431</v>
      </c>
      <c r="T119" s="404"/>
      <c r="U119" s="404"/>
      <c r="V119" s="404"/>
      <c r="W119" s="404"/>
      <c r="X119" s="404"/>
      <c r="Y119" s="404"/>
      <c r="Z119" s="404"/>
      <c r="AA119" s="404"/>
      <c r="AB119" s="404"/>
      <c r="AC119" s="404"/>
      <c r="AD119" s="404"/>
      <c r="AE119" s="392" t="s">
        <v>122</v>
      </c>
    </row>
    <row r="120" spans="1:31" ht="13.5" customHeight="1" x14ac:dyDescent="0.2">
      <c r="A120" s="379"/>
      <c r="B120" s="380"/>
      <c r="C120" s="380"/>
      <c r="D120" s="380"/>
      <c r="E120" s="380"/>
      <c r="F120" s="381"/>
      <c r="G120" s="404" t="s">
        <v>18</v>
      </c>
      <c r="H120" s="404"/>
      <c r="I120" s="404"/>
      <c r="J120" s="411" t="s">
        <v>116</v>
      </c>
      <c r="K120" s="411"/>
      <c r="L120" s="411"/>
      <c r="M120" s="411" t="s">
        <v>117</v>
      </c>
      <c r="N120" s="411"/>
      <c r="O120" s="411"/>
      <c r="P120" s="404" t="s">
        <v>118</v>
      </c>
      <c r="Q120" s="404"/>
      <c r="R120" s="404"/>
      <c r="S120" s="404" t="s">
        <v>18</v>
      </c>
      <c r="T120" s="404"/>
      <c r="U120" s="404"/>
      <c r="V120" s="411" t="s">
        <v>116</v>
      </c>
      <c r="W120" s="411"/>
      <c r="X120" s="411"/>
      <c r="Y120" s="411" t="s">
        <v>117</v>
      </c>
      <c r="Z120" s="411"/>
      <c r="AA120" s="411"/>
      <c r="AB120" s="404" t="s">
        <v>118</v>
      </c>
      <c r="AC120" s="404"/>
      <c r="AD120" s="404"/>
      <c r="AE120" s="392"/>
    </row>
    <row r="121" spans="1:31" x14ac:dyDescent="0.2">
      <c r="A121" s="382"/>
      <c r="B121" s="383"/>
      <c r="C121" s="383"/>
      <c r="D121" s="383"/>
      <c r="E121" s="383"/>
      <c r="F121" s="384"/>
      <c r="G121" s="405"/>
      <c r="H121" s="405"/>
      <c r="I121" s="405"/>
      <c r="J121" s="412"/>
      <c r="K121" s="412"/>
      <c r="L121" s="412"/>
      <c r="M121" s="412"/>
      <c r="N121" s="412"/>
      <c r="O121" s="412"/>
      <c r="P121" s="405"/>
      <c r="Q121" s="405"/>
      <c r="R121" s="405"/>
      <c r="S121" s="405"/>
      <c r="T121" s="405"/>
      <c r="U121" s="405"/>
      <c r="V121" s="412"/>
      <c r="W121" s="412"/>
      <c r="X121" s="412"/>
      <c r="Y121" s="412"/>
      <c r="Z121" s="412"/>
      <c r="AA121" s="412"/>
      <c r="AB121" s="405"/>
      <c r="AC121" s="405"/>
      <c r="AD121" s="405"/>
      <c r="AE121" s="393"/>
    </row>
    <row r="122" spans="1:31" x14ac:dyDescent="0.2">
      <c r="A122" s="368" t="s">
        <v>109</v>
      </c>
      <c r="B122" s="369"/>
      <c r="C122" s="369"/>
      <c r="D122" s="369"/>
      <c r="E122" s="369"/>
      <c r="F122" s="370"/>
      <c r="G122" s="366">
        <f>ROUND('10波及計算'!U90,)</f>
        <v>0</v>
      </c>
      <c r="H122" s="366"/>
      <c r="I122" s="366"/>
      <c r="J122" s="366">
        <f>ROUND('10波及計算'!V90,)</f>
        <v>0</v>
      </c>
      <c r="K122" s="366"/>
      <c r="L122" s="366"/>
      <c r="M122" s="366">
        <f ca="1">ROUND('10波及計算'!W90,)</f>
        <v>0</v>
      </c>
      <c r="N122" s="366"/>
      <c r="O122" s="366"/>
      <c r="P122" s="366">
        <f ca="1">SUM(G122:O122)</f>
        <v>0</v>
      </c>
      <c r="Q122" s="366"/>
      <c r="R122" s="366"/>
      <c r="S122" s="366">
        <f>ROUND('10波及計算'!Y90,)</f>
        <v>0</v>
      </c>
      <c r="T122" s="366"/>
      <c r="U122" s="366"/>
      <c r="V122" s="366">
        <f>ROUND('10波及計算'!Z90,)</f>
        <v>0</v>
      </c>
      <c r="W122" s="366"/>
      <c r="X122" s="366"/>
      <c r="Y122" s="366">
        <f ca="1">ROUND('10波及計算'!AA90,)</f>
        <v>0</v>
      </c>
      <c r="Z122" s="366"/>
      <c r="AA122" s="366"/>
      <c r="AB122" s="366">
        <f ca="1">SUM(S122:AA122)</f>
        <v>0</v>
      </c>
      <c r="AC122" s="366"/>
      <c r="AD122" s="366"/>
      <c r="AE122" s="301" t="s">
        <v>85</v>
      </c>
    </row>
    <row r="123" spans="1:31" x14ac:dyDescent="0.2">
      <c r="A123" s="360" t="s">
        <v>110</v>
      </c>
      <c r="B123" s="361"/>
      <c r="C123" s="361"/>
      <c r="D123" s="361"/>
      <c r="E123" s="361"/>
      <c r="F123" s="362"/>
      <c r="G123" s="385">
        <f>ROUND('10波及計算'!U91,)</f>
        <v>0</v>
      </c>
      <c r="H123" s="385"/>
      <c r="I123" s="385"/>
      <c r="J123" s="385">
        <f>ROUND('10波及計算'!V91,)</f>
        <v>0</v>
      </c>
      <c r="K123" s="385"/>
      <c r="L123" s="385"/>
      <c r="M123" s="385">
        <f ca="1">ROUND('10波及計算'!W91,)</f>
        <v>0</v>
      </c>
      <c r="N123" s="385"/>
      <c r="O123" s="385"/>
      <c r="P123" s="385">
        <f t="shared" ref="P123:P134" ca="1" si="5">SUM(G123:O123)</f>
        <v>0</v>
      </c>
      <c r="Q123" s="385"/>
      <c r="R123" s="385"/>
      <c r="S123" s="385">
        <f>ROUND('10波及計算'!Y91,)</f>
        <v>0</v>
      </c>
      <c r="T123" s="385"/>
      <c r="U123" s="385"/>
      <c r="V123" s="385">
        <f>ROUND('10波及計算'!Z91,)</f>
        <v>0</v>
      </c>
      <c r="W123" s="385"/>
      <c r="X123" s="385"/>
      <c r="Y123" s="385">
        <f ca="1">ROUND('10波及計算'!AA91,)</f>
        <v>0</v>
      </c>
      <c r="Z123" s="385"/>
      <c r="AA123" s="385"/>
      <c r="AB123" s="385">
        <f t="shared" ref="AB123:AB134" ca="1" si="6">SUM(S123:AA123)</f>
        <v>0</v>
      </c>
      <c r="AC123" s="385"/>
      <c r="AD123" s="385"/>
      <c r="AE123" s="300" t="s">
        <v>86</v>
      </c>
    </row>
    <row r="124" spans="1:31" x14ac:dyDescent="0.2">
      <c r="A124" s="363" t="s">
        <v>111</v>
      </c>
      <c r="B124" s="364"/>
      <c r="C124" s="364"/>
      <c r="D124" s="364"/>
      <c r="E124" s="364"/>
      <c r="F124" s="365"/>
      <c r="G124" s="367">
        <f>ROUND('10波及計算'!U92,)</f>
        <v>0</v>
      </c>
      <c r="H124" s="367"/>
      <c r="I124" s="367"/>
      <c r="J124" s="367">
        <f>ROUND('10波及計算'!V92,)</f>
        <v>0</v>
      </c>
      <c r="K124" s="367"/>
      <c r="L124" s="367"/>
      <c r="M124" s="367">
        <f ca="1">ROUND('10波及計算'!W92,)</f>
        <v>0</v>
      </c>
      <c r="N124" s="367"/>
      <c r="O124" s="367"/>
      <c r="P124" s="367">
        <f t="shared" ca="1" si="5"/>
        <v>0</v>
      </c>
      <c r="Q124" s="367"/>
      <c r="R124" s="367"/>
      <c r="S124" s="367">
        <f>ROUND('10波及計算'!Y92,)</f>
        <v>0</v>
      </c>
      <c r="T124" s="367"/>
      <c r="U124" s="367"/>
      <c r="V124" s="367">
        <f>ROUND('10波及計算'!Z92,)</f>
        <v>0</v>
      </c>
      <c r="W124" s="367"/>
      <c r="X124" s="367"/>
      <c r="Y124" s="367">
        <f ca="1">ROUND('10波及計算'!AA92,)</f>
        <v>0</v>
      </c>
      <c r="Z124" s="367"/>
      <c r="AA124" s="367"/>
      <c r="AB124" s="367">
        <f t="shared" ca="1" si="6"/>
        <v>0</v>
      </c>
      <c r="AC124" s="367"/>
      <c r="AD124" s="367"/>
      <c r="AE124" s="299" t="s">
        <v>123</v>
      </c>
    </row>
    <row r="125" spans="1:31" x14ac:dyDescent="0.2">
      <c r="A125" s="368" t="s">
        <v>112</v>
      </c>
      <c r="B125" s="369"/>
      <c r="C125" s="369"/>
      <c r="D125" s="369"/>
      <c r="E125" s="369"/>
      <c r="F125" s="370"/>
      <c r="G125" s="366">
        <f>ROUND('10波及計算'!U93,)</f>
        <v>0</v>
      </c>
      <c r="H125" s="366"/>
      <c r="I125" s="366"/>
      <c r="J125" s="366">
        <f>ROUND('10波及計算'!V93,)</f>
        <v>0</v>
      </c>
      <c r="K125" s="366"/>
      <c r="L125" s="366"/>
      <c r="M125" s="366">
        <f ca="1">ROUND('10波及計算'!W93,)</f>
        <v>0</v>
      </c>
      <c r="N125" s="366"/>
      <c r="O125" s="366"/>
      <c r="P125" s="366">
        <f t="shared" ca="1" si="5"/>
        <v>0</v>
      </c>
      <c r="Q125" s="366"/>
      <c r="R125" s="366"/>
      <c r="S125" s="366">
        <f>ROUND('10波及計算'!Y93,)</f>
        <v>0</v>
      </c>
      <c r="T125" s="366"/>
      <c r="U125" s="366"/>
      <c r="V125" s="366">
        <f>ROUND('10波及計算'!Z93,)</f>
        <v>0</v>
      </c>
      <c r="W125" s="366"/>
      <c r="X125" s="366"/>
      <c r="Y125" s="366">
        <f ca="1">ROUND('10波及計算'!AA93,)</f>
        <v>0</v>
      </c>
      <c r="Z125" s="366"/>
      <c r="AA125" s="366"/>
      <c r="AB125" s="366">
        <f t="shared" ca="1" si="6"/>
        <v>0</v>
      </c>
      <c r="AC125" s="366"/>
      <c r="AD125" s="366"/>
      <c r="AE125" s="301" t="s">
        <v>88</v>
      </c>
    </row>
    <row r="126" spans="1:31" x14ac:dyDescent="0.2">
      <c r="A126" s="360" t="s">
        <v>68</v>
      </c>
      <c r="B126" s="361"/>
      <c r="C126" s="361"/>
      <c r="D126" s="361"/>
      <c r="E126" s="361"/>
      <c r="F126" s="362"/>
      <c r="G126" s="385">
        <f>ROUND('10波及計算'!U94,)</f>
        <v>0</v>
      </c>
      <c r="H126" s="385"/>
      <c r="I126" s="385"/>
      <c r="J126" s="385">
        <f>ROUND('10波及計算'!V94,)</f>
        <v>0</v>
      </c>
      <c r="K126" s="385"/>
      <c r="L126" s="385"/>
      <c r="M126" s="385">
        <f ca="1">ROUND('10波及計算'!W94,)</f>
        <v>0</v>
      </c>
      <c r="N126" s="385"/>
      <c r="O126" s="385"/>
      <c r="P126" s="385">
        <f t="shared" ca="1" si="5"/>
        <v>0</v>
      </c>
      <c r="Q126" s="385"/>
      <c r="R126" s="385"/>
      <c r="S126" s="385">
        <f>ROUND('10波及計算'!Y94,)</f>
        <v>0</v>
      </c>
      <c r="T126" s="385"/>
      <c r="U126" s="385"/>
      <c r="V126" s="385">
        <f>ROUND('10波及計算'!Z94,)</f>
        <v>0</v>
      </c>
      <c r="W126" s="385"/>
      <c r="X126" s="385"/>
      <c r="Y126" s="385">
        <f ca="1">ROUND('10波及計算'!AA94,)</f>
        <v>0</v>
      </c>
      <c r="Z126" s="385"/>
      <c r="AA126" s="385"/>
      <c r="AB126" s="385">
        <f t="shared" ca="1" si="6"/>
        <v>0</v>
      </c>
      <c r="AC126" s="385"/>
      <c r="AD126" s="385"/>
      <c r="AE126" s="300" t="s">
        <v>89</v>
      </c>
    </row>
    <row r="127" spans="1:31" x14ac:dyDescent="0.2">
      <c r="A127" s="363" t="s">
        <v>602</v>
      </c>
      <c r="B127" s="364"/>
      <c r="C127" s="364"/>
      <c r="D127" s="364"/>
      <c r="E127" s="364"/>
      <c r="F127" s="365"/>
      <c r="G127" s="367">
        <f>ROUND('10波及計算'!U95,)</f>
        <v>0</v>
      </c>
      <c r="H127" s="367"/>
      <c r="I127" s="367"/>
      <c r="J127" s="367">
        <f>ROUND('10波及計算'!V95,)</f>
        <v>0</v>
      </c>
      <c r="K127" s="367"/>
      <c r="L127" s="367"/>
      <c r="M127" s="367">
        <f ca="1">ROUND('10波及計算'!W95,)</f>
        <v>0</v>
      </c>
      <c r="N127" s="367"/>
      <c r="O127" s="367"/>
      <c r="P127" s="367">
        <f t="shared" ca="1" si="5"/>
        <v>0</v>
      </c>
      <c r="Q127" s="367"/>
      <c r="R127" s="367"/>
      <c r="S127" s="367">
        <f>ROUND('10波及計算'!Y95,)</f>
        <v>0</v>
      </c>
      <c r="T127" s="367"/>
      <c r="U127" s="367"/>
      <c r="V127" s="367">
        <f>ROUND('10波及計算'!Z95,)</f>
        <v>0</v>
      </c>
      <c r="W127" s="367"/>
      <c r="X127" s="367"/>
      <c r="Y127" s="367">
        <f ca="1">ROUND('10波及計算'!AA95,)</f>
        <v>0</v>
      </c>
      <c r="Z127" s="367"/>
      <c r="AA127" s="367"/>
      <c r="AB127" s="367">
        <f t="shared" ca="1" si="6"/>
        <v>0</v>
      </c>
      <c r="AC127" s="367"/>
      <c r="AD127" s="367"/>
      <c r="AE127" s="299" t="s">
        <v>90</v>
      </c>
    </row>
    <row r="128" spans="1:31" x14ac:dyDescent="0.2">
      <c r="A128" s="368" t="s">
        <v>603</v>
      </c>
      <c r="B128" s="369"/>
      <c r="C128" s="369"/>
      <c r="D128" s="369"/>
      <c r="E128" s="369"/>
      <c r="F128" s="370"/>
      <c r="G128" s="366">
        <f>ROUND('10波及計算'!U96,)</f>
        <v>0</v>
      </c>
      <c r="H128" s="366"/>
      <c r="I128" s="366"/>
      <c r="J128" s="366">
        <f>ROUND('10波及計算'!V96,)</f>
        <v>0</v>
      </c>
      <c r="K128" s="366"/>
      <c r="L128" s="366"/>
      <c r="M128" s="366">
        <f ca="1">ROUND('10波及計算'!W96,)</f>
        <v>0</v>
      </c>
      <c r="N128" s="366"/>
      <c r="O128" s="366"/>
      <c r="P128" s="366">
        <f t="shared" ca="1" si="5"/>
        <v>0</v>
      </c>
      <c r="Q128" s="366"/>
      <c r="R128" s="366"/>
      <c r="S128" s="366">
        <f>ROUND('10波及計算'!Y96,)</f>
        <v>0</v>
      </c>
      <c r="T128" s="366"/>
      <c r="U128" s="366"/>
      <c r="V128" s="366">
        <f>ROUND('10波及計算'!Z96,)</f>
        <v>0</v>
      </c>
      <c r="W128" s="366"/>
      <c r="X128" s="366"/>
      <c r="Y128" s="366">
        <f ca="1">ROUND('10波及計算'!AA96,)</f>
        <v>0</v>
      </c>
      <c r="Z128" s="366"/>
      <c r="AA128" s="366"/>
      <c r="AB128" s="366">
        <f t="shared" ca="1" si="6"/>
        <v>0</v>
      </c>
      <c r="AC128" s="366"/>
      <c r="AD128" s="366"/>
      <c r="AE128" s="301" t="s">
        <v>91</v>
      </c>
    </row>
    <row r="129" spans="1:31" x14ac:dyDescent="0.2">
      <c r="A129" s="360" t="s">
        <v>113</v>
      </c>
      <c r="B129" s="361"/>
      <c r="C129" s="361"/>
      <c r="D129" s="361"/>
      <c r="E129" s="361"/>
      <c r="F129" s="362"/>
      <c r="G129" s="385">
        <f>ROUND('10波及計算'!U97,)</f>
        <v>0</v>
      </c>
      <c r="H129" s="385"/>
      <c r="I129" s="385"/>
      <c r="J129" s="385">
        <f>ROUND('10波及計算'!V97,)</f>
        <v>0</v>
      </c>
      <c r="K129" s="385"/>
      <c r="L129" s="385"/>
      <c r="M129" s="385">
        <f ca="1">ROUND('10波及計算'!W97,)</f>
        <v>0</v>
      </c>
      <c r="N129" s="385"/>
      <c r="O129" s="385"/>
      <c r="P129" s="385">
        <f t="shared" ca="1" si="5"/>
        <v>0</v>
      </c>
      <c r="Q129" s="385"/>
      <c r="R129" s="385"/>
      <c r="S129" s="385">
        <f>ROUND('10波及計算'!Y97,)</f>
        <v>0</v>
      </c>
      <c r="T129" s="385"/>
      <c r="U129" s="385"/>
      <c r="V129" s="385">
        <f>ROUND('10波及計算'!Z97,)</f>
        <v>0</v>
      </c>
      <c r="W129" s="385"/>
      <c r="X129" s="385"/>
      <c r="Y129" s="385">
        <f ca="1">ROUND('10波及計算'!AA97,)</f>
        <v>0</v>
      </c>
      <c r="Z129" s="385"/>
      <c r="AA129" s="385"/>
      <c r="AB129" s="385">
        <f t="shared" ca="1" si="6"/>
        <v>0</v>
      </c>
      <c r="AC129" s="385"/>
      <c r="AD129" s="385"/>
      <c r="AE129" s="300" t="s">
        <v>124</v>
      </c>
    </row>
    <row r="130" spans="1:31" x14ac:dyDescent="0.2">
      <c r="A130" s="363" t="s">
        <v>70</v>
      </c>
      <c r="B130" s="364"/>
      <c r="C130" s="364"/>
      <c r="D130" s="364"/>
      <c r="E130" s="364"/>
      <c r="F130" s="365"/>
      <c r="G130" s="367">
        <f>ROUND('10波及計算'!U98,)</f>
        <v>0</v>
      </c>
      <c r="H130" s="367"/>
      <c r="I130" s="367"/>
      <c r="J130" s="367">
        <f>ROUND('10波及計算'!V98,)</f>
        <v>0</v>
      </c>
      <c r="K130" s="367"/>
      <c r="L130" s="367"/>
      <c r="M130" s="367">
        <f ca="1">ROUND('10波及計算'!W98,)</f>
        <v>0</v>
      </c>
      <c r="N130" s="367"/>
      <c r="O130" s="367"/>
      <c r="P130" s="367">
        <f t="shared" ca="1" si="5"/>
        <v>0</v>
      </c>
      <c r="Q130" s="367"/>
      <c r="R130" s="367"/>
      <c r="S130" s="367">
        <f>ROUND('10波及計算'!Y98,)</f>
        <v>0</v>
      </c>
      <c r="T130" s="367"/>
      <c r="U130" s="367"/>
      <c r="V130" s="367">
        <f>ROUND('10波及計算'!Z98,)</f>
        <v>0</v>
      </c>
      <c r="W130" s="367"/>
      <c r="X130" s="367"/>
      <c r="Y130" s="367">
        <f ca="1">ROUND('10波及計算'!AA98,)</f>
        <v>0</v>
      </c>
      <c r="Z130" s="367"/>
      <c r="AA130" s="367"/>
      <c r="AB130" s="367">
        <f t="shared" ca="1" si="6"/>
        <v>0</v>
      </c>
      <c r="AC130" s="367"/>
      <c r="AD130" s="367"/>
      <c r="AE130" s="299" t="s">
        <v>93</v>
      </c>
    </row>
    <row r="131" spans="1:31" x14ac:dyDescent="0.2">
      <c r="A131" s="368" t="s">
        <v>71</v>
      </c>
      <c r="B131" s="369"/>
      <c r="C131" s="369"/>
      <c r="D131" s="369"/>
      <c r="E131" s="369"/>
      <c r="F131" s="370"/>
      <c r="G131" s="366">
        <f>ROUND('10波及計算'!U99,)</f>
        <v>0</v>
      </c>
      <c r="H131" s="366"/>
      <c r="I131" s="366"/>
      <c r="J131" s="366">
        <f>ROUND('10波及計算'!V99,)</f>
        <v>0</v>
      </c>
      <c r="K131" s="366"/>
      <c r="L131" s="366"/>
      <c r="M131" s="366">
        <f ca="1">ROUND('10波及計算'!W99,)</f>
        <v>0</v>
      </c>
      <c r="N131" s="366"/>
      <c r="O131" s="366"/>
      <c r="P131" s="366">
        <f t="shared" ca="1" si="5"/>
        <v>0</v>
      </c>
      <c r="Q131" s="366"/>
      <c r="R131" s="366"/>
      <c r="S131" s="366">
        <f>ROUND('10波及計算'!Y99,)</f>
        <v>0</v>
      </c>
      <c r="T131" s="366"/>
      <c r="U131" s="366"/>
      <c r="V131" s="366">
        <f>ROUND('10波及計算'!Z99,)</f>
        <v>0</v>
      </c>
      <c r="W131" s="366"/>
      <c r="X131" s="366"/>
      <c r="Y131" s="366">
        <f ca="1">ROUND('10波及計算'!AA99,)</f>
        <v>0</v>
      </c>
      <c r="Z131" s="366"/>
      <c r="AA131" s="366"/>
      <c r="AB131" s="366">
        <f t="shared" ca="1" si="6"/>
        <v>0</v>
      </c>
      <c r="AC131" s="366"/>
      <c r="AD131" s="366"/>
      <c r="AE131" s="301" t="s">
        <v>94</v>
      </c>
    </row>
    <row r="132" spans="1:31" x14ac:dyDescent="0.2">
      <c r="A132" s="360" t="s">
        <v>114</v>
      </c>
      <c r="B132" s="361"/>
      <c r="C132" s="361"/>
      <c r="D132" s="361"/>
      <c r="E132" s="361"/>
      <c r="F132" s="362"/>
      <c r="G132" s="385">
        <f>ROUND('10波及計算'!U100,)</f>
        <v>0</v>
      </c>
      <c r="H132" s="385"/>
      <c r="I132" s="385"/>
      <c r="J132" s="385">
        <f>ROUND('10波及計算'!V100,)</f>
        <v>0</v>
      </c>
      <c r="K132" s="385"/>
      <c r="L132" s="385"/>
      <c r="M132" s="385">
        <f ca="1">ROUND('10波及計算'!W100,)</f>
        <v>0</v>
      </c>
      <c r="N132" s="385"/>
      <c r="O132" s="385"/>
      <c r="P132" s="385">
        <f t="shared" ca="1" si="5"/>
        <v>0</v>
      </c>
      <c r="Q132" s="385"/>
      <c r="R132" s="385"/>
      <c r="S132" s="385">
        <f>ROUND('10波及計算'!Y100,)</f>
        <v>0</v>
      </c>
      <c r="T132" s="385"/>
      <c r="U132" s="385"/>
      <c r="V132" s="385">
        <f>ROUND('10波及計算'!Z100,)</f>
        <v>0</v>
      </c>
      <c r="W132" s="385"/>
      <c r="X132" s="385"/>
      <c r="Y132" s="385">
        <f ca="1">ROUND('10波及計算'!AA100,)</f>
        <v>0</v>
      </c>
      <c r="Z132" s="385"/>
      <c r="AA132" s="385"/>
      <c r="AB132" s="385">
        <f t="shared" ca="1" si="6"/>
        <v>0</v>
      </c>
      <c r="AC132" s="385"/>
      <c r="AD132" s="385"/>
      <c r="AE132" s="300" t="s">
        <v>95</v>
      </c>
    </row>
    <row r="133" spans="1:31" x14ac:dyDescent="0.2">
      <c r="A133" s="360" t="s">
        <v>73</v>
      </c>
      <c r="B133" s="361"/>
      <c r="C133" s="361"/>
      <c r="D133" s="361"/>
      <c r="E133" s="361"/>
      <c r="F133" s="362"/>
      <c r="G133" s="385">
        <f>ROUND('10波及計算'!U101,)</f>
        <v>0</v>
      </c>
      <c r="H133" s="385"/>
      <c r="I133" s="385"/>
      <c r="J133" s="385">
        <f>ROUND('10波及計算'!V101,)</f>
        <v>0</v>
      </c>
      <c r="K133" s="385"/>
      <c r="L133" s="385"/>
      <c r="M133" s="385">
        <f ca="1">ROUND('10波及計算'!W101,)</f>
        <v>0</v>
      </c>
      <c r="N133" s="385"/>
      <c r="O133" s="385"/>
      <c r="P133" s="385">
        <f t="shared" ca="1" si="5"/>
        <v>0</v>
      </c>
      <c r="Q133" s="385"/>
      <c r="R133" s="385"/>
      <c r="S133" s="385">
        <f>ROUND('10波及計算'!Y101,)</f>
        <v>0</v>
      </c>
      <c r="T133" s="385"/>
      <c r="U133" s="385"/>
      <c r="V133" s="385">
        <f>ROUND('10波及計算'!Z101,)</f>
        <v>0</v>
      </c>
      <c r="W133" s="385"/>
      <c r="X133" s="385"/>
      <c r="Y133" s="385">
        <f ca="1">ROUND('10波及計算'!AA101,)</f>
        <v>0</v>
      </c>
      <c r="Z133" s="385"/>
      <c r="AA133" s="385"/>
      <c r="AB133" s="385">
        <f t="shared" ca="1" si="6"/>
        <v>0</v>
      </c>
      <c r="AC133" s="385"/>
      <c r="AD133" s="385"/>
      <c r="AE133" s="300" t="s">
        <v>432</v>
      </c>
    </row>
    <row r="134" spans="1:31" x14ac:dyDescent="0.2">
      <c r="A134" s="363" t="s">
        <v>74</v>
      </c>
      <c r="B134" s="364"/>
      <c r="C134" s="364"/>
      <c r="D134" s="364"/>
      <c r="E134" s="364"/>
      <c r="F134" s="365"/>
      <c r="G134" s="367">
        <f>ROUND('10波及計算'!U102,)</f>
        <v>0</v>
      </c>
      <c r="H134" s="367"/>
      <c r="I134" s="367"/>
      <c r="J134" s="367">
        <f>ROUND('10波及計算'!V102,)</f>
        <v>0</v>
      </c>
      <c r="K134" s="367"/>
      <c r="L134" s="367"/>
      <c r="M134" s="367">
        <f ca="1">ROUND('10波及計算'!W102,)</f>
        <v>0</v>
      </c>
      <c r="N134" s="367"/>
      <c r="O134" s="367"/>
      <c r="P134" s="367">
        <f t="shared" ca="1" si="5"/>
        <v>0</v>
      </c>
      <c r="Q134" s="367"/>
      <c r="R134" s="367"/>
      <c r="S134" s="367">
        <f>ROUND('10波及計算'!Y102,)</f>
        <v>0</v>
      </c>
      <c r="T134" s="367"/>
      <c r="U134" s="367"/>
      <c r="V134" s="367">
        <f>ROUND('10波及計算'!Z102,)</f>
        <v>0</v>
      </c>
      <c r="W134" s="367"/>
      <c r="X134" s="367"/>
      <c r="Y134" s="367">
        <f ca="1">ROUND('10波及計算'!AA102,)</f>
        <v>0</v>
      </c>
      <c r="Z134" s="367"/>
      <c r="AA134" s="367"/>
      <c r="AB134" s="367">
        <f t="shared" ca="1" si="6"/>
        <v>0</v>
      </c>
      <c r="AC134" s="367"/>
      <c r="AD134" s="367"/>
      <c r="AE134" s="299" t="s">
        <v>97</v>
      </c>
    </row>
    <row r="135" spans="1:31" x14ac:dyDescent="0.2">
      <c r="A135" s="408" t="s">
        <v>115</v>
      </c>
      <c r="B135" s="409"/>
      <c r="C135" s="409"/>
      <c r="D135" s="409"/>
      <c r="E135" s="409"/>
      <c r="F135" s="410"/>
      <c r="G135" s="367">
        <f>SUM(G122:I134)</f>
        <v>0</v>
      </c>
      <c r="H135" s="367"/>
      <c r="I135" s="367"/>
      <c r="J135" s="367">
        <f>SUM(J122:L134)</f>
        <v>0</v>
      </c>
      <c r="K135" s="367"/>
      <c r="L135" s="367"/>
      <c r="M135" s="367">
        <f ca="1">SUM(M122:O134)</f>
        <v>0</v>
      </c>
      <c r="N135" s="367"/>
      <c r="O135" s="367"/>
      <c r="P135" s="367">
        <f ca="1">SUM(P122:R134)</f>
        <v>0</v>
      </c>
      <c r="Q135" s="367"/>
      <c r="R135" s="367"/>
      <c r="S135" s="367">
        <f>SUM(S122:U134)</f>
        <v>0</v>
      </c>
      <c r="T135" s="367"/>
      <c r="U135" s="367"/>
      <c r="V135" s="367">
        <f>SUM(V122:X134)</f>
        <v>0</v>
      </c>
      <c r="W135" s="367"/>
      <c r="X135" s="367"/>
      <c r="Y135" s="367">
        <f ca="1">SUM(Y122:AA134)</f>
        <v>0</v>
      </c>
      <c r="Z135" s="367"/>
      <c r="AA135" s="367"/>
      <c r="AB135" s="367">
        <f ca="1">SUM(AB122:AD134)</f>
        <v>0</v>
      </c>
      <c r="AC135" s="367"/>
      <c r="AD135" s="367"/>
      <c r="AE135" s="299" t="s">
        <v>125</v>
      </c>
    </row>
    <row r="136" spans="1:31" x14ac:dyDescent="0.2">
      <c r="A136" s="17" t="s">
        <v>147</v>
      </c>
      <c r="B136" s="14"/>
      <c r="C136" s="14"/>
      <c r="D136" s="14"/>
    </row>
    <row r="137" spans="1:31" x14ac:dyDescent="0.2">
      <c r="A137" s="65"/>
      <c r="B137" s="14"/>
      <c r="C137" s="14"/>
      <c r="D137" s="14"/>
    </row>
    <row r="140" spans="1:31" x14ac:dyDescent="0.2">
      <c r="C140" s="12" t="s">
        <v>207</v>
      </c>
      <c r="D140" s="12" t="s">
        <v>208</v>
      </c>
    </row>
    <row r="141" spans="1:31" x14ac:dyDescent="0.2">
      <c r="B141" s="12" t="s">
        <v>85</v>
      </c>
      <c r="C141" s="122">
        <f ca="1">P122</f>
        <v>0</v>
      </c>
      <c r="D141" s="122">
        <f ca="1">AB122</f>
        <v>0</v>
      </c>
    </row>
    <row r="142" spans="1:31" x14ac:dyDescent="0.2">
      <c r="B142" s="12" t="s">
        <v>86</v>
      </c>
      <c r="C142" s="122">
        <f t="shared" ref="C142:C153" ca="1" si="7">P123</f>
        <v>0</v>
      </c>
      <c r="D142" s="122">
        <f t="shared" ref="D142:D153" ca="1" si="8">AB123</f>
        <v>0</v>
      </c>
    </row>
    <row r="143" spans="1:31" x14ac:dyDescent="0.2">
      <c r="B143" s="12" t="s">
        <v>123</v>
      </c>
      <c r="C143" s="122">
        <f t="shared" ca="1" si="7"/>
        <v>0</v>
      </c>
      <c r="D143" s="122">
        <f t="shared" ca="1" si="8"/>
        <v>0</v>
      </c>
    </row>
    <row r="144" spans="1:31" x14ac:dyDescent="0.2">
      <c r="B144" s="12" t="s">
        <v>88</v>
      </c>
      <c r="C144" s="122">
        <f t="shared" ca="1" si="7"/>
        <v>0</v>
      </c>
      <c r="D144" s="122">
        <f t="shared" ca="1" si="8"/>
        <v>0</v>
      </c>
    </row>
    <row r="145" spans="2:4" x14ac:dyDescent="0.2">
      <c r="B145" s="12" t="s">
        <v>89</v>
      </c>
      <c r="C145" s="122">
        <f t="shared" ca="1" si="7"/>
        <v>0</v>
      </c>
      <c r="D145" s="122">
        <f t="shared" ca="1" si="8"/>
        <v>0</v>
      </c>
    </row>
    <row r="146" spans="2:4" x14ac:dyDescent="0.2">
      <c r="B146" s="12" t="s">
        <v>90</v>
      </c>
      <c r="C146" s="122">
        <f t="shared" ca="1" si="7"/>
        <v>0</v>
      </c>
      <c r="D146" s="122">
        <f t="shared" ca="1" si="8"/>
        <v>0</v>
      </c>
    </row>
    <row r="147" spans="2:4" x14ac:dyDescent="0.2">
      <c r="B147" s="12" t="s">
        <v>91</v>
      </c>
      <c r="C147" s="122">
        <f t="shared" ca="1" si="7"/>
        <v>0</v>
      </c>
      <c r="D147" s="122">
        <f t="shared" ca="1" si="8"/>
        <v>0</v>
      </c>
    </row>
    <row r="148" spans="2:4" x14ac:dyDescent="0.2">
      <c r="B148" s="12" t="s">
        <v>124</v>
      </c>
      <c r="C148" s="122">
        <f t="shared" ca="1" si="7"/>
        <v>0</v>
      </c>
      <c r="D148" s="122">
        <f t="shared" ca="1" si="8"/>
        <v>0</v>
      </c>
    </row>
    <row r="149" spans="2:4" x14ac:dyDescent="0.2">
      <c r="B149" s="12" t="s">
        <v>93</v>
      </c>
      <c r="C149" s="122">
        <f t="shared" ca="1" si="7"/>
        <v>0</v>
      </c>
      <c r="D149" s="122">
        <f t="shared" ca="1" si="8"/>
        <v>0</v>
      </c>
    </row>
    <row r="150" spans="2:4" x14ac:dyDescent="0.2">
      <c r="B150" s="12" t="s">
        <v>94</v>
      </c>
      <c r="C150" s="122">
        <f t="shared" ca="1" si="7"/>
        <v>0</v>
      </c>
      <c r="D150" s="122">
        <f t="shared" ca="1" si="8"/>
        <v>0</v>
      </c>
    </row>
    <row r="151" spans="2:4" x14ac:dyDescent="0.2">
      <c r="B151" s="12" t="s">
        <v>95</v>
      </c>
      <c r="C151" s="122">
        <f t="shared" ca="1" si="7"/>
        <v>0</v>
      </c>
      <c r="D151" s="122">
        <f t="shared" ca="1" si="8"/>
        <v>0</v>
      </c>
    </row>
    <row r="152" spans="2:4" x14ac:dyDescent="0.2">
      <c r="B152" s="12" t="s">
        <v>206</v>
      </c>
      <c r="C152" s="122">
        <f t="shared" ca="1" si="7"/>
        <v>0</v>
      </c>
      <c r="D152" s="122">
        <f t="shared" ca="1" si="8"/>
        <v>0</v>
      </c>
    </row>
    <row r="153" spans="2:4" x14ac:dyDescent="0.2">
      <c r="B153" s="12" t="s">
        <v>97</v>
      </c>
      <c r="C153" s="122">
        <f t="shared" ca="1" si="7"/>
        <v>0</v>
      </c>
      <c r="D153" s="122">
        <f t="shared" ca="1" si="8"/>
        <v>0</v>
      </c>
    </row>
    <row r="162" spans="2:3" x14ac:dyDescent="0.2">
      <c r="B162" s="12" t="s">
        <v>589</v>
      </c>
    </row>
    <row r="163" spans="2:3" x14ac:dyDescent="0.2">
      <c r="B163" s="12" t="s">
        <v>437</v>
      </c>
    </row>
    <row r="165" spans="2:3" x14ac:dyDescent="0.2">
      <c r="B165" s="12" t="s">
        <v>103</v>
      </c>
    </row>
    <row r="166" spans="2:3" x14ac:dyDescent="0.2">
      <c r="C166" s="133" t="s">
        <v>332</v>
      </c>
    </row>
    <row r="167" spans="2:3" x14ac:dyDescent="0.2">
      <c r="C167" s="12" t="s">
        <v>102</v>
      </c>
    </row>
    <row r="169" spans="2:3" x14ac:dyDescent="0.2">
      <c r="B169" s="12" t="s">
        <v>104</v>
      </c>
    </row>
    <row r="171" spans="2:3" x14ac:dyDescent="0.2">
      <c r="B171" s="12" t="s">
        <v>105</v>
      </c>
    </row>
    <row r="172" spans="2:3" x14ac:dyDescent="0.2">
      <c r="C172" s="12" t="s">
        <v>144</v>
      </c>
    </row>
    <row r="173" spans="2:3" x14ac:dyDescent="0.2">
      <c r="C173" s="12" t="s">
        <v>145</v>
      </c>
    </row>
    <row r="175" spans="2:3" x14ac:dyDescent="0.2">
      <c r="B175" s="12" t="s">
        <v>146</v>
      </c>
    </row>
    <row r="176" spans="2:3" x14ac:dyDescent="0.2">
      <c r="B176" s="12" t="s">
        <v>593</v>
      </c>
    </row>
    <row r="177" spans="2:3" x14ac:dyDescent="0.2">
      <c r="B177" s="12" t="s">
        <v>232</v>
      </c>
    </row>
    <row r="180" spans="2:3" x14ac:dyDescent="0.2">
      <c r="B180" s="12" t="s">
        <v>590</v>
      </c>
    </row>
    <row r="181" spans="2:3" x14ac:dyDescent="0.2">
      <c r="B181" s="12" t="s">
        <v>591</v>
      </c>
    </row>
    <row r="182" spans="2:3" x14ac:dyDescent="0.2">
      <c r="B182" s="12" t="s">
        <v>335</v>
      </c>
      <c r="C182" s="12" t="s">
        <v>433</v>
      </c>
    </row>
    <row r="185" spans="2:3" x14ac:dyDescent="0.2">
      <c r="B185" s="12" t="s">
        <v>411</v>
      </c>
    </row>
    <row r="186" spans="2:3" x14ac:dyDescent="0.2">
      <c r="C186" s="12" t="s">
        <v>434</v>
      </c>
    </row>
    <row r="194" spans="2:2" x14ac:dyDescent="0.2">
      <c r="B194" s="12" t="s">
        <v>136</v>
      </c>
    </row>
    <row r="195" spans="2:2" x14ac:dyDescent="0.2">
      <c r="B195" s="12" t="s">
        <v>137</v>
      </c>
    </row>
    <row r="197" spans="2:2" x14ac:dyDescent="0.2">
      <c r="B197" s="12" t="s">
        <v>138</v>
      </c>
    </row>
    <row r="198" spans="2:2" x14ac:dyDescent="0.2">
      <c r="B198" s="12" t="s">
        <v>139</v>
      </c>
    </row>
    <row r="199" spans="2:2" x14ac:dyDescent="0.2">
      <c r="B199" s="12" t="s">
        <v>140</v>
      </c>
    </row>
    <row r="200" spans="2:2" x14ac:dyDescent="0.2">
      <c r="B200" s="12" t="s">
        <v>141</v>
      </c>
    </row>
    <row r="201" spans="2:2" x14ac:dyDescent="0.2">
      <c r="B201" s="12" t="s">
        <v>142</v>
      </c>
    </row>
    <row r="202" spans="2:2" x14ac:dyDescent="0.2">
      <c r="B202" s="12" t="s">
        <v>143</v>
      </c>
    </row>
    <row r="203" spans="2:2" x14ac:dyDescent="0.2">
      <c r="B203" s="12" t="s">
        <v>412</v>
      </c>
    </row>
  </sheetData>
  <mergeCells count="295">
    <mergeCell ref="AB4:AG5"/>
    <mergeCell ref="S134:U134"/>
    <mergeCell ref="V134:X134"/>
    <mergeCell ref="Y134:AA134"/>
    <mergeCell ref="AB134:AD134"/>
    <mergeCell ref="G135:I135"/>
    <mergeCell ref="J135:L135"/>
    <mergeCell ref="M135:O135"/>
    <mergeCell ref="P135:R135"/>
    <mergeCell ref="S135:U135"/>
    <mergeCell ref="V135:X135"/>
    <mergeCell ref="Y135:AA135"/>
    <mergeCell ref="AB135:AD135"/>
    <mergeCell ref="S132:U132"/>
    <mergeCell ref="V132:X132"/>
    <mergeCell ref="Y132:AA132"/>
    <mergeCell ref="AB132:AD132"/>
    <mergeCell ref="G133:I133"/>
    <mergeCell ref="J133:L133"/>
    <mergeCell ref="M133:O133"/>
    <mergeCell ref="P133:R133"/>
    <mergeCell ref="S133:U133"/>
    <mergeCell ref="V133:X133"/>
    <mergeCell ref="Y133:AA133"/>
    <mergeCell ref="AB133:AD133"/>
    <mergeCell ref="S130:U130"/>
    <mergeCell ref="V130:X130"/>
    <mergeCell ref="Y130:AA130"/>
    <mergeCell ref="AB130:AD130"/>
    <mergeCell ref="G131:I131"/>
    <mergeCell ref="J131:L131"/>
    <mergeCell ref="M131:O131"/>
    <mergeCell ref="P131:R131"/>
    <mergeCell ref="S131:U131"/>
    <mergeCell ref="V131:X131"/>
    <mergeCell ref="Y131:AA131"/>
    <mergeCell ref="AB131:AD131"/>
    <mergeCell ref="S127:U127"/>
    <mergeCell ref="V127:X127"/>
    <mergeCell ref="Y127:AA127"/>
    <mergeCell ref="AB127:AD127"/>
    <mergeCell ref="S128:U128"/>
    <mergeCell ref="V128:X128"/>
    <mergeCell ref="Y128:AA128"/>
    <mergeCell ref="AB128:AD128"/>
    <mergeCell ref="G129:I129"/>
    <mergeCell ref="J129:L129"/>
    <mergeCell ref="M129:O129"/>
    <mergeCell ref="P129:R129"/>
    <mergeCell ref="S129:U129"/>
    <mergeCell ref="V129:X129"/>
    <mergeCell ref="Y129:AA129"/>
    <mergeCell ref="AB129:AD129"/>
    <mergeCell ref="J128:L128"/>
    <mergeCell ref="M128:O128"/>
    <mergeCell ref="S125:U125"/>
    <mergeCell ref="V125:X125"/>
    <mergeCell ref="Y125:AA125"/>
    <mergeCell ref="AB125:AD125"/>
    <mergeCell ref="G126:I126"/>
    <mergeCell ref="J126:L126"/>
    <mergeCell ref="M126:O126"/>
    <mergeCell ref="P126:R126"/>
    <mergeCell ref="S126:U126"/>
    <mergeCell ref="V126:X126"/>
    <mergeCell ref="Y126:AA126"/>
    <mergeCell ref="AB126:AD126"/>
    <mergeCell ref="S123:U123"/>
    <mergeCell ref="V123:X123"/>
    <mergeCell ref="Y123:AA123"/>
    <mergeCell ref="AB123:AD123"/>
    <mergeCell ref="G124:I124"/>
    <mergeCell ref="J124:L124"/>
    <mergeCell ref="M124:O124"/>
    <mergeCell ref="P124:R124"/>
    <mergeCell ref="S124:U124"/>
    <mergeCell ref="V124:X124"/>
    <mergeCell ref="Y124:AA124"/>
    <mergeCell ref="AB124:AD124"/>
    <mergeCell ref="AB34:AF34"/>
    <mergeCell ref="AB35:AF35"/>
    <mergeCell ref="AB36:AF36"/>
    <mergeCell ref="AB37:AF37"/>
    <mergeCell ref="AB38:AF38"/>
    <mergeCell ref="G119:R119"/>
    <mergeCell ref="S119:AD119"/>
    <mergeCell ref="AE119:AE121"/>
    <mergeCell ref="G120:I121"/>
    <mergeCell ref="J120:L121"/>
    <mergeCell ref="M120:O121"/>
    <mergeCell ref="P120:R121"/>
    <mergeCell ref="S120:U121"/>
    <mergeCell ref="V120:X121"/>
    <mergeCell ref="Y120:AA121"/>
    <mergeCell ref="AB120:AD121"/>
    <mergeCell ref="E73:H73"/>
    <mergeCell ref="Q69:T69"/>
    <mergeCell ref="U69:X69"/>
    <mergeCell ref="Y69:AB69"/>
    <mergeCell ref="Q73:T73"/>
    <mergeCell ref="U73:X73"/>
    <mergeCell ref="Y73:AB73"/>
    <mergeCell ref="Y65:AB65"/>
    <mergeCell ref="A134:F134"/>
    <mergeCell ref="A135:F135"/>
    <mergeCell ref="A131:F131"/>
    <mergeCell ref="A132:F132"/>
    <mergeCell ref="A133:F133"/>
    <mergeCell ref="G132:I132"/>
    <mergeCell ref="J132:L132"/>
    <mergeCell ref="M132:O132"/>
    <mergeCell ref="P132:R132"/>
    <mergeCell ref="G134:I134"/>
    <mergeCell ref="J134:L134"/>
    <mergeCell ref="M134:O134"/>
    <mergeCell ref="P134:R134"/>
    <mergeCell ref="A67:D67"/>
    <mergeCell ref="A66:D66"/>
    <mergeCell ref="E66:H66"/>
    <mergeCell ref="E67:H67"/>
    <mergeCell ref="E68:H68"/>
    <mergeCell ref="E69:H69"/>
    <mergeCell ref="E70:H70"/>
    <mergeCell ref="E71:H71"/>
    <mergeCell ref="E72:H72"/>
    <mergeCell ref="A72:D72"/>
    <mergeCell ref="A71:D71"/>
    <mergeCell ref="A70:D70"/>
    <mergeCell ref="A69:D69"/>
    <mergeCell ref="A68:D68"/>
    <mergeCell ref="A65:D65"/>
    <mergeCell ref="A64:D64"/>
    <mergeCell ref="A63:D63"/>
    <mergeCell ref="A62:D62"/>
    <mergeCell ref="Q58:T59"/>
    <mergeCell ref="U58:X59"/>
    <mergeCell ref="A57:D59"/>
    <mergeCell ref="E58:H59"/>
    <mergeCell ref="I57:X57"/>
    <mergeCell ref="E57:H57"/>
    <mergeCell ref="I58:L59"/>
    <mergeCell ref="A61:D61"/>
    <mergeCell ref="A60:D60"/>
    <mergeCell ref="I61:L61"/>
    <mergeCell ref="M61:P61"/>
    <mergeCell ref="Q61:T61"/>
    <mergeCell ref="U61:X61"/>
    <mergeCell ref="I65:L65"/>
    <mergeCell ref="M65:P65"/>
    <mergeCell ref="Q65:T65"/>
    <mergeCell ref="U65:X65"/>
    <mergeCell ref="AC65:AF65"/>
    <mergeCell ref="AG57:AG59"/>
    <mergeCell ref="E60:H60"/>
    <mergeCell ref="E61:H61"/>
    <mergeCell ref="E62:H62"/>
    <mergeCell ref="E63:H63"/>
    <mergeCell ref="Y57:AB59"/>
    <mergeCell ref="AC57:AF59"/>
    <mergeCell ref="E64:H64"/>
    <mergeCell ref="E65:H65"/>
    <mergeCell ref="M58:P59"/>
    <mergeCell ref="I64:L64"/>
    <mergeCell ref="M64:P64"/>
    <mergeCell ref="Q64:T64"/>
    <mergeCell ref="U64:X64"/>
    <mergeCell ref="Y64:AB64"/>
    <mergeCell ref="AC64:AF64"/>
    <mergeCell ref="Y61:AB61"/>
    <mergeCell ref="AC61:AF61"/>
    <mergeCell ref="I60:L60"/>
    <mergeCell ref="M60:P60"/>
    <mergeCell ref="Q60:T60"/>
    <mergeCell ref="U60:X60"/>
    <mergeCell ref="Y60:AB60"/>
    <mergeCell ref="AC60:AF60"/>
    <mergeCell ref="I63:L63"/>
    <mergeCell ref="M63:P63"/>
    <mergeCell ref="Q63:T63"/>
    <mergeCell ref="U63:X63"/>
    <mergeCell ref="Y63:AB63"/>
    <mergeCell ref="AC63:AF63"/>
    <mergeCell ref="I62:L62"/>
    <mergeCell ref="M62:P62"/>
    <mergeCell ref="Q62:T62"/>
    <mergeCell ref="U62:X62"/>
    <mergeCell ref="Y62:AB62"/>
    <mergeCell ref="AC62:AF62"/>
    <mergeCell ref="I67:L67"/>
    <mergeCell ref="M67:P67"/>
    <mergeCell ref="Q67:T67"/>
    <mergeCell ref="U67:X67"/>
    <mergeCell ref="Y67:AB67"/>
    <mergeCell ref="AC67:AF67"/>
    <mergeCell ref="I66:L66"/>
    <mergeCell ref="M66:P66"/>
    <mergeCell ref="Q66:T66"/>
    <mergeCell ref="U66:X66"/>
    <mergeCell ref="Y66:AB66"/>
    <mergeCell ref="AC66:AF66"/>
    <mergeCell ref="AC69:AF69"/>
    <mergeCell ref="I68:L68"/>
    <mergeCell ref="M68:P68"/>
    <mergeCell ref="Q68:T68"/>
    <mergeCell ref="U68:X68"/>
    <mergeCell ref="Y68:AB68"/>
    <mergeCell ref="AC68:AF68"/>
    <mergeCell ref="M71:P71"/>
    <mergeCell ref="Q71:T71"/>
    <mergeCell ref="U71:X71"/>
    <mergeCell ref="Y71:AB71"/>
    <mergeCell ref="AC71:AF71"/>
    <mergeCell ref="I70:L70"/>
    <mergeCell ref="M70:P70"/>
    <mergeCell ref="Q70:T70"/>
    <mergeCell ref="U70:X70"/>
    <mergeCell ref="Y70:AB70"/>
    <mergeCell ref="AC70:AF70"/>
    <mergeCell ref="I71:L71"/>
    <mergeCell ref="I69:L69"/>
    <mergeCell ref="M69:P69"/>
    <mergeCell ref="AC73:AF73"/>
    <mergeCell ref="I72:L72"/>
    <mergeCell ref="M72:P72"/>
    <mergeCell ref="Q72:T72"/>
    <mergeCell ref="U72:X72"/>
    <mergeCell ref="Y72:AB72"/>
    <mergeCell ref="AC72:AF72"/>
    <mergeCell ref="I73:L73"/>
    <mergeCell ref="A128:F128"/>
    <mergeCell ref="A73:D73"/>
    <mergeCell ref="A119:F121"/>
    <mergeCell ref="M73:P73"/>
    <mergeCell ref="G122:I122"/>
    <mergeCell ref="J122:L122"/>
    <mergeCell ref="M122:O122"/>
    <mergeCell ref="P122:R122"/>
    <mergeCell ref="S122:U122"/>
    <mergeCell ref="V122:X122"/>
    <mergeCell ref="Y122:AA122"/>
    <mergeCell ref="AB122:AD122"/>
    <mergeCell ref="G123:I123"/>
    <mergeCell ref="J123:L123"/>
    <mergeCell ref="M123:O123"/>
    <mergeCell ref="P123:R123"/>
    <mergeCell ref="A129:F129"/>
    <mergeCell ref="A130:F130"/>
    <mergeCell ref="G128:I128"/>
    <mergeCell ref="P128:R128"/>
    <mergeCell ref="G130:I130"/>
    <mergeCell ref="J130:L130"/>
    <mergeCell ref="M130:O130"/>
    <mergeCell ref="P130:R130"/>
    <mergeCell ref="A122:F122"/>
    <mergeCell ref="A123:F123"/>
    <mergeCell ref="A124:F124"/>
    <mergeCell ref="A125:F125"/>
    <mergeCell ref="A126:F126"/>
    <mergeCell ref="A127:F127"/>
    <mergeCell ref="G125:I125"/>
    <mergeCell ref="J125:L125"/>
    <mergeCell ref="M125:O125"/>
    <mergeCell ref="P125:R125"/>
    <mergeCell ref="G127:I127"/>
    <mergeCell ref="J127:L127"/>
    <mergeCell ref="M127:O127"/>
    <mergeCell ref="P127:R127"/>
    <mergeCell ref="B34:G34"/>
    <mergeCell ref="M34:Q34"/>
    <mergeCell ref="B38:G38"/>
    <mergeCell ref="B37:G37"/>
    <mergeCell ref="B36:G36"/>
    <mergeCell ref="B35:G35"/>
    <mergeCell ref="W35:AA35"/>
    <mergeCell ref="R36:V36"/>
    <mergeCell ref="W36:AA36"/>
    <mergeCell ref="R37:V37"/>
    <mergeCell ref="W37:AA37"/>
    <mergeCell ref="R38:V38"/>
    <mergeCell ref="W38:AA38"/>
    <mergeCell ref="M35:Q35"/>
    <mergeCell ref="M36:Q36"/>
    <mergeCell ref="M37:Q37"/>
    <mergeCell ref="M38:Q38"/>
    <mergeCell ref="R35:V35"/>
    <mergeCell ref="O29:S29"/>
    <mergeCell ref="O28:S28"/>
    <mergeCell ref="O27:S27"/>
    <mergeCell ref="H35:L35"/>
    <mergeCell ref="H36:L36"/>
    <mergeCell ref="H37:L37"/>
    <mergeCell ref="H38:L38"/>
    <mergeCell ref="W34:AA34"/>
    <mergeCell ref="R34:V34"/>
    <mergeCell ref="H34:L34"/>
  </mergeCells>
  <phoneticPr fontId="4"/>
  <pageMargins left="0.59055118110236227" right="0.59055118110236227" top="0.59055118110236227" bottom="0.39370078740157483" header="0" footer="0"/>
  <pageSetup paperSize="9" scale="99" orientation="portrait" r:id="rId1"/>
  <headerFooter>
    <oddFooter>&amp;C&amp;9&amp;P／&amp;N&amp;R&amp;9&amp;F／&amp;A</oddFooter>
  </headerFooter>
  <rowBreaks count="2" manualBreakCount="2">
    <brk id="51" max="32" man="1"/>
    <brk id="156" max="3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AF78"/>
  <sheetViews>
    <sheetView view="pageBreakPreview" zoomScale="115" zoomScaleNormal="85" zoomScaleSheetLayoutView="115" workbookViewId="0">
      <selection activeCell="AP54" sqref="AP54"/>
    </sheetView>
  </sheetViews>
  <sheetFormatPr defaultColWidth="9" defaultRowHeight="13" x14ac:dyDescent="0.2"/>
  <cols>
    <col min="1" max="44" width="2.7265625" style="12" customWidth="1"/>
    <col min="45" max="16384" width="9" style="12"/>
  </cols>
  <sheetData>
    <row r="4" spans="1:32" ht="9.75" customHeight="1" x14ac:dyDescent="0.2">
      <c r="A4" s="413" t="str">
        <f>'01総括'!AB4</f>
        <v>《 道央圏 》</v>
      </c>
      <c r="B4" s="413"/>
      <c r="C4" s="413"/>
      <c r="D4" s="413"/>
      <c r="E4" s="413"/>
    </row>
    <row r="5" spans="1:32" s="17" customFormat="1" ht="12" x14ac:dyDescent="0.2">
      <c r="A5" s="413"/>
      <c r="B5" s="413"/>
      <c r="C5" s="413"/>
      <c r="D5" s="413"/>
      <c r="E5" s="413"/>
      <c r="AF5" s="23" t="s">
        <v>33</v>
      </c>
    </row>
    <row r="6" spans="1:32" s="17" customFormat="1" ht="9" customHeight="1" x14ac:dyDescent="0.2"/>
    <row r="7" spans="1:32" s="17" customFormat="1" ht="12.75" customHeight="1" thickBot="1" x14ac:dyDescent="0.25">
      <c r="B7" s="24" t="s">
        <v>160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</row>
    <row r="8" spans="1:32" s="17" customFormat="1" ht="12.75" customHeight="1" thickTop="1" x14ac:dyDescent="0.2">
      <c r="B8" s="25"/>
      <c r="C8" s="415" t="s">
        <v>211</v>
      </c>
      <c r="D8" s="416"/>
      <c r="E8" s="416"/>
      <c r="F8" s="416"/>
      <c r="G8" s="416"/>
      <c r="H8" s="416"/>
      <c r="I8" s="416"/>
      <c r="J8" s="417"/>
      <c r="K8" s="421">
        <f>ROUND('10波及計算'!H72,)</f>
        <v>0</v>
      </c>
      <c r="L8" s="422"/>
      <c r="M8" s="422"/>
      <c r="N8" s="423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spans="1:32" s="17" customFormat="1" ht="12.75" customHeight="1" thickBot="1" x14ac:dyDescent="0.25">
      <c r="B9" s="25"/>
      <c r="C9" s="418"/>
      <c r="D9" s="419"/>
      <c r="E9" s="419"/>
      <c r="F9" s="419"/>
      <c r="G9" s="419"/>
      <c r="H9" s="419"/>
      <c r="I9" s="419"/>
      <c r="J9" s="420"/>
      <c r="K9" s="424"/>
      <c r="L9" s="425"/>
      <c r="M9" s="425"/>
      <c r="N9" s="4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2" s="17" customFormat="1" ht="12.75" customHeight="1" thickTop="1" thickBot="1" x14ac:dyDescent="0.25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</row>
    <row r="11" spans="1:32" s="17" customFormat="1" ht="12.75" customHeight="1" thickTop="1" x14ac:dyDescent="0.2">
      <c r="B11" s="25"/>
      <c r="C11" s="433" t="s">
        <v>162</v>
      </c>
      <c r="D11" s="434"/>
      <c r="E11" s="434"/>
      <c r="F11" s="435"/>
      <c r="G11" s="25"/>
      <c r="H11" s="25"/>
      <c r="I11" s="25"/>
      <c r="J11" s="25"/>
      <c r="K11" s="25"/>
      <c r="L11" s="25"/>
      <c r="M11" s="25"/>
      <c r="N11" s="25"/>
      <c r="O11" s="25"/>
      <c r="P11" s="427" t="s">
        <v>217</v>
      </c>
      <c r="Q11" s="428"/>
      <c r="R11" s="428"/>
      <c r="S11" s="429"/>
      <c r="T11" s="25"/>
      <c r="U11" s="480" t="s">
        <v>219</v>
      </c>
      <c r="V11" s="481"/>
      <c r="W11" s="481"/>
      <c r="X11" s="481"/>
      <c r="Y11" s="481"/>
      <c r="Z11" s="481"/>
      <c r="AA11" s="481"/>
      <c r="AB11" s="481"/>
      <c r="AC11" s="481"/>
      <c r="AD11" s="482"/>
    </row>
    <row r="12" spans="1:32" s="17" customFormat="1" ht="12.75" customHeight="1" thickBot="1" x14ac:dyDescent="0.2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430"/>
      <c r="Q12" s="431"/>
      <c r="R12" s="431"/>
      <c r="S12" s="432"/>
      <c r="U12" s="487">
        <f>ROUND('10波及計算'!L72,)</f>
        <v>0</v>
      </c>
      <c r="V12" s="488"/>
      <c r="W12" s="488"/>
      <c r="X12" s="488"/>
      <c r="Y12" s="488"/>
      <c r="Z12" s="488"/>
      <c r="AA12" s="488"/>
      <c r="AB12" s="488"/>
      <c r="AC12" s="483"/>
      <c r="AD12" s="484"/>
    </row>
    <row r="13" spans="1:32" s="17" customFormat="1" ht="12.75" customHeight="1" thickTop="1" x14ac:dyDescent="0.2">
      <c r="B13" s="25"/>
      <c r="C13" s="470" t="s">
        <v>170</v>
      </c>
      <c r="D13" s="471"/>
      <c r="E13" s="471"/>
      <c r="F13" s="471"/>
      <c r="G13" s="471"/>
      <c r="H13" s="471"/>
      <c r="I13" s="471"/>
      <c r="J13" s="471"/>
      <c r="K13" s="474">
        <f>ROUND('10波及計算'!J72,)</f>
        <v>0</v>
      </c>
      <c r="L13" s="475"/>
      <c r="M13" s="475"/>
      <c r="N13" s="476"/>
      <c r="P13" s="128"/>
      <c r="Q13" s="128"/>
      <c r="R13" s="128"/>
      <c r="S13" s="128"/>
      <c r="U13" s="126"/>
      <c r="V13" s="486" t="s">
        <v>212</v>
      </c>
      <c r="W13" s="486"/>
      <c r="X13" s="486"/>
      <c r="Y13" s="486"/>
      <c r="Z13" s="486"/>
      <c r="AA13" s="489">
        <f>ROUND('10波及計算'!O73,)</f>
        <v>0</v>
      </c>
      <c r="AB13" s="490"/>
      <c r="AC13" s="490"/>
      <c r="AD13" s="491"/>
    </row>
    <row r="14" spans="1:32" s="17" customFormat="1" ht="12.75" customHeight="1" thickBot="1" x14ac:dyDescent="0.25">
      <c r="B14" s="25"/>
      <c r="C14" s="472" t="s">
        <v>171</v>
      </c>
      <c r="D14" s="473"/>
      <c r="E14" s="473"/>
      <c r="F14" s="473"/>
      <c r="G14" s="473"/>
      <c r="H14" s="473"/>
      <c r="I14" s="473"/>
      <c r="J14" s="473"/>
      <c r="K14" s="477"/>
      <c r="L14" s="478"/>
      <c r="M14" s="478"/>
      <c r="N14" s="479"/>
      <c r="P14" s="43"/>
      <c r="Q14" s="43"/>
      <c r="R14" s="43"/>
      <c r="S14" s="43"/>
      <c r="U14" s="126"/>
      <c r="V14" s="485" t="s">
        <v>213</v>
      </c>
      <c r="W14" s="486"/>
      <c r="X14" s="486"/>
      <c r="Y14" s="486"/>
      <c r="Z14" s="486"/>
      <c r="AA14" s="489">
        <f>ROUND(U12-AA13,)</f>
        <v>0</v>
      </c>
      <c r="AB14" s="490"/>
      <c r="AC14" s="490"/>
      <c r="AD14" s="491"/>
    </row>
    <row r="15" spans="1:32" s="17" customFormat="1" ht="12.75" customHeight="1" thickTop="1" thickBot="1" x14ac:dyDescent="0.25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P15" s="427" t="s">
        <v>218</v>
      </c>
      <c r="Q15" s="428"/>
      <c r="R15" s="428"/>
      <c r="S15" s="429"/>
      <c r="U15" s="125"/>
      <c r="V15" s="130"/>
      <c r="W15" s="468" t="s">
        <v>220</v>
      </c>
      <c r="X15" s="468"/>
      <c r="Y15" s="468"/>
      <c r="Z15" s="469"/>
      <c r="AA15" s="465">
        <f>ROUND('10波及計算'!N72,)</f>
        <v>0</v>
      </c>
      <c r="AB15" s="466"/>
      <c r="AC15" s="466"/>
      <c r="AD15" s="467"/>
    </row>
    <row r="16" spans="1:32" s="17" customFormat="1" ht="12.75" customHeight="1" thickTop="1" x14ac:dyDescent="0.2">
      <c r="B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P16" s="430"/>
      <c r="Q16" s="431"/>
      <c r="R16" s="431"/>
      <c r="S16" s="432"/>
      <c r="T16" s="25"/>
      <c r="U16" s="319"/>
      <c r="V16" s="319" t="s">
        <v>449</v>
      </c>
      <c r="W16" s="319"/>
      <c r="X16" s="319"/>
      <c r="Y16" s="319"/>
      <c r="Z16" s="319"/>
      <c r="AA16" s="319"/>
      <c r="AB16" s="319"/>
      <c r="AC16" s="319"/>
      <c r="AD16" s="319"/>
    </row>
    <row r="17" spans="2:32" s="17" customFormat="1" ht="12.75" customHeight="1" x14ac:dyDescent="0.2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V17" s="25"/>
      <c r="W17" s="25"/>
      <c r="X17" s="25"/>
      <c r="Y17" s="25"/>
      <c r="Z17" s="25"/>
      <c r="AD17" s="25"/>
    </row>
    <row r="18" spans="2:32" s="17" customFormat="1" ht="8.25" customHeight="1" x14ac:dyDescent="0.2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</row>
    <row r="19" spans="2:32" s="17" customFormat="1" ht="12.75" customHeight="1" x14ac:dyDescent="0.2">
      <c r="B19" s="24" t="s">
        <v>168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2:32" s="17" customFormat="1" ht="12.75" customHeight="1" x14ac:dyDescent="0.2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</row>
    <row r="21" spans="2:32" s="17" customFormat="1" ht="12.75" customHeight="1" x14ac:dyDescent="0.2">
      <c r="B21" s="25"/>
      <c r="C21" s="433" t="s">
        <v>161</v>
      </c>
      <c r="D21" s="434"/>
      <c r="E21" s="434"/>
      <c r="F21" s="43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</row>
    <row r="22" spans="2:32" s="17" customFormat="1" ht="12.75" customHeight="1" thickBot="1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</row>
    <row r="23" spans="2:32" s="17" customFormat="1" ht="12.75" customHeight="1" thickTop="1" x14ac:dyDescent="0.2">
      <c r="B23" s="25"/>
      <c r="C23" s="444" t="s">
        <v>221</v>
      </c>
      <c r="D23" s="445"/>
      <c r="E23" s="445"/>
      <c r="F23" s="445"/>
      <c r="G23" s="445"/>
      <c r="H23" s="445"/>
      <c r="I23" s="445"/>
      <c r="J23" s="445"/>
      <c r="K23" s="436">
        <f>ROUND('10波及計算'!O72,)</f>
        <v>0</v>
      </c>
      <c r="L23" s="437"/>
      <c r="M23" s="437"/>
      <c r="N23" s="438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</row>
    <row r="24" spans="2:32" s="17" customFormat="1" ht="12.75" customHeight="1" thickBot="1" x14ac:dyDescent="0.25">
      <c r="B24" s="25"/>
      <c r="C24" s="442" t="s">
        <v>450</v>
      </c>
      <c r="D24" s="443"/>
      <c r="E24" s="443"/>
      <c r="F24" s="443"/>
      <c r="G24" s="443"/>
      <c r="H24" s="443"/>
      <c r="I24" s="443"/>
      <c r="J24" s="443"/>
      <c r="K24" s="439"/>
      <c r="L24" s="440"/>
      <c r="M24" s="440"/>
      <c r="N24" s="441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</row>
    <row r="25" spans="2:32" s="17" customFormat="1" ht="12.75" customHeight="1" thickTop="1" x14ac:dyDescent="0.2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</row>
    <row r="26" spans="2:32" s="17" customFormat="1" ht="12.75" customHeight="1" x14ac:dyDescent="0.2">
      <c r="B26" s="25"/>
      <c r="C26" s="433" t="s">
        <v>222</v>
      </c>
      <c r="D26" s="434"/>
      <c r="E26" s="434"/>
      <c r="F26" s="434"/>
      <c r="G26" s="43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</row>
    <row r="27" spans="2:32" s="17" customFormat="1" ht="12.75" customHeight="1" thickBot="1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</row>
    <row r="28" spans="2:32" s="17" customFormat="1" ht="12.75" customHeight="1" thickTop="1" x14ac:dyDescent="0.2">
      <c r="B28" s="25"/>
      <c r="C28" s="449" t="s">
        <v>223</v>
      </c>
      <c r="D28" s="450"/>
      <c r="E28" s="450"/>
      <c r="F28" s="450"/>
      <c r="G28" s="450"/>
      <c r="H28" s="450"/>
      <c r="I28" s="450"/>
      <c r="J28" s="451"/>
      <c r="K28" s="452" t="s">
        <v>451</v>
      </c>
      <c r="L28" s="453"/>
      <c r="M28" s="453"/>
      <c r="N28" s="454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</row>
    <row r="29" spans="2:32" s="17" customFormat="1" ht="12.75" customHeight="1" x14ac:dyDescent="0.2">
      <c r="B29" s="25"/>
      <c r="C29" s="446" t="s">
        <v>452</v>
      </c>
      <c r="D29" s="447"/>
      <c r="E29" s="447"/>
      <c r="F29" s="447"/>
      <c r="G29" s="447"/>
      <c r="H29" s="447"/>
      <c r="I29" s="447"/>
      <c r="J29" s="448"/>
      <c r="K29" s="455"/>
      <c r="L29" s="456"/>
      <c r="M29" s="456"/>
      <c r="N29" s="457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</row>
    <row r="30" spans="2:32" s="17" customFormat="1" ht="12.75" customHeight="1" thickBot="1" x14ac:dyDescent="0.25">
      <c r="B30" s="25"/>
      <c r="C30" s="458">
        <f>ROUND('10波及計算'!Q72,)</f>
        <v>0</v>
      </c>
      <c r="D30" s="459"/>
      <c r="E30" s="459"/>
      <c r="F30" s="459"/>
      <c r="G30" s="459"/>
      <c r="H30" s="459"/>
      <c r="I30" s="459"/>
      <c r="J30" s="461"/>
      <c r="K30" s="458">
        <f>ROUND(K23-C30,)</f>
        <v>0</v>
      </c>
      <c r="L30" s="459"/>
      <c r="M30" s="459"/>
      <c r="N30" s="460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</row>
    <row r="31" spans="2:32" s="17" customFormat="1" ht="12.75" customHeight="1" thickTop="1" x14ac:dyDescent="0.2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</row>
    <row r="32" spans="2:32" s="17" customFormat="1" ht="12.75" customHeight="1" thickBot="1" x14ac:dyDescent="0.25">
      <c r="B32" s="25"/>
      <c r="C32" s="462" t="s">
        <v>167</v>
      </c>
      <c r="D32" s="463"/>
      <c r="E32" s="463"/>
      <c r="F32" s="464"/>
      <c r="G32" s="25"/>
      <c r="H32" s="25"/>
      <c r="I32" s="25"/>
      <c r="J32" s="25"/>
      <c r="K32" s="25"/>
      <c r="L32" s="25"/>
      <c r="M32" s="25"/>
      <c r="N32" s="25"/>
      <c r="O32" s="25"/>
      <c r="P32" s="427" t="s">
        <v>217</v>
      </c>
      <c r="Q32" s="428"/>
      <c r="R32" s="428"/>
      <c r="S32" s="429"/>
      <c r="T32" s="25"/>
      <c r="AB32" s="25"/>
      <c r="AC32" s="25"/>
      <c r="AD32" s="25"/>
    </row>
    <row r="33" spans="2:32" s="17" customFormat="1" ht="12.75" customHeight="1" thickTop="1" thickBot="1" x14ac:dyDescent="0.2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430"/>
      <c r="Q33" s="431"/>
      <c r="R33" s="431"/>
      <c r="S33" s="432"/>
      <c r="T33" s="25"/>
      <c r="U33" s="521" t="s">
        <v>225</v>
      </c>
      <c r="V33" s="522"/>
      <c r="W33" s="522"/>
      <c r="X33" s="522"/>
      <c r="Y33" s="522"/>
      <c r="Z33" s="522"/>
      <c r="AA33" s="492">
        <f>ROUND('10波及計算'!S72,)</f>
        <v>0</v>
      </c>
      <c r="AB33" s="493"/>
      <c r="AC33" s="493"/>
      <c r="AD33" s="494"/>
    </row>
    <row r="34" spans="2:32" s="17" customFormat="1" ht="12.75" customHeight="1" thickTop="1" thickBot="1" x14ac:dyDescent="0.25">
      <c r="B34" s="25"/>
      <c r="C34" s="515" t="s">
        <v>224</v>
      </c>
      <c r="D34" s="516"/>
      <c r="E34" s="516"/>
      <c r="F34" s="516"/>
      <c r="G34" s="516"/>
      <c r="H34" s="516"/>
      <c r="I34" s="516"/>
      <c r="J34" s="516"/>
      <c r="K34" s="492">
        <f>ROUND('10波及計算'!R72,)</f>
        <v>0</v>
      </c>
      <c r="L34" s="493"/>
      <c r="M34" s="493"/>
      <c r="N34" s="494"/>
      <c r="P34" s="128"/>
      <c r="Q34" s="128"/>
      <c r="R34" s="128"/>
      <c r="S34" s="128"/>
      <c r="T34" s="25"/>
      <c r="U34" s="517" t="s">
        <v>453</v>
      </c>
      <c r="V34" s="518"/>
      <c r="W34" s="518"/>
      <c r="X34" s="518"/>
      <c r="Y34" s="518"/>
      <c r="Z34" s="518"/>
      <c r="AA34" s="495"/>
      <c r="AB34" s="496"/>
      <c r="AC34" s="496"/>
      <c r="AD34" s="497"/>
    </row>
    <row r="35" spans="2:32" s="17" customFormat="1" ht="12.75" customHeight="1" thickTop="1" thickBot="1" x14ac:dyDescent="0.25">
      <c r="B35" s="25"/>
      <c r="C35" s="513" t="s">
        <v>454</v>
      </c>
      <c r="D35" s="514"/>
      <c r="E35" s="514"/>
      <c r="F35" s="514"/>
      <c r="G35" s="514"/>
      <c r="H35" s="514"/>
      <c r="I35" s="514"/>
      <c r="J35" s="514"/>
      <c r="K35" s="495"/>
      <c r="L35" s="496"/>
      <c r="M35" s="496"/>
      <c r="N35" s="497"/>
      <c r="P35" s="43"/>
      <c r="Q35" s="43"/>
      <c r="R35" s="43"/>
      <c r="S35" s="43"/>
      <c r="T35" s="25"/>
      <c r="U35" s="519" t="s">
        <v>174</v>
      </c>
      <c r="V35" s="520"/>
      <c r="W35" s="520"/>
      <c r="X35" s="520"/>
      <c r="Y35" s="520"/>
      <c r="Z35" s="520"/>
      <c r="AA35" s="498">
        <f>ROUND('10波及計算'!T72,0)</f>
        <v>0</v>
      </c>
      <c r="AB35" s="499"/>
      <c r="AC35" s="499"/>
      <c r="AD35" s="500"/>
    </row>
    <row r="36" spans="2:32" s="17" customFormat="1" ht="12.75" customHeight="1" thickTop="1" thickBot="1" x14ac:dyDescent="0.25">
      <c r="B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P36" s="427" t="s">
        <v>218</v>
      </c>
      <c r="Q36" s="428"/>
      <c r="R36" s="428"/>
      <c r="S36" s="429"/>
      <c r="U36" s="517" t="s">
        <v>455</v>
      </c>
      <c r="V36" s="518"/>
      <c r="W36" s="518"/>
      <c r="X36" s="518"/>
      <c r="Y36" s="518"/>
      <c r="Z36" s="518"/>
      <c r="AA36" s="495"/>
      <c r="AB36" s="496"/>
      <c r="AC36" s="496"/>
      <c r="AD36" s="497"/>
    </row>
    <row r="37" spans="2:32" s="17" customFormat="1" ht="12.75" customHeight="1" thickTop="1" x14ac:dyDescent="0.2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P37" s="430"/>
      <c r="Q37" s="431"/>
      <c r="R37" s="431"/>
      <c r="S37" s="432"/>
      <c r="T37" s="25"/>
      <c r="AC37" s="25"/>
      <c r="AD37" s="25"/>
    </row>
    <row r="38" spans="2:32" s="17" customFormat="1" ht="12.75" customHeight="1" x14ac:dyDescent="0.2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AC38" s="25"/>
      <c r="AD38" s="25"/>
      <c r="AE38" s="25"/>
      <c r="AF38" s="25"/>
    </row>
    <row r="39" spans="2:32" s="17" customFormat="1" ht="8.25" customHeight="1" x14ac:dyDescent="0.2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</row>
    <row r="40" spans="2:32" s="17" customFormat="1" ht="12.75" customHeight="1" x14ac:dyDescent="0.2">
      <c r="B40" s="24" t="s">
        <v>169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</row>
    <row r="41" spans="2:32" s="17" customFormat="1" ht="12.75" customHeight="1" thickBot="1" x14ac:dyDescent="0.2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</row>
    <row r="42" spans="2:32" s="17" customFormat="1" ht="12.75" customHeight="1" thickTop="1" x14ac:dyDescent="0.2">
      <c r="B42" s="25"/>
      <c r="C42" s="501" t="s">
        <v>226</v>
      </c>
      <c r="D42" s="502"/>
      <c r="E42" s="502"/>
      <c r="F42" s="502"/>
      <c r="G42" s="502"/>
      <c r="H42" s="502"/>
      <c r="I42" s="502"/>
      <c r="J42" s="502"/>
      <c r="K42" s="436">
        <f>ROUND(K43+K44,)</f>
        <v>0</v>
      </c>
      <c r="L42" s="437"/>
      <c r="M42" s="437"/>
      <c r="N42" s="438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</row>
    <row r="43" spans="2:32" s="17" customFormat="1" ht="12.75" customHeight="1" x14ac:dyDescent="0.2">
      <c r="B43" s="25"/>
      <c r="C43" s="125"/>
      <c r="D43" s="505" t="s">
        <v>227</v>
      </c>
      <c r="E43" s="506"/>
      <c r="F43" s="506"/>
      <c r="G43" s="506"/>
      <c r="H43" s="506"/>
      <c r="I43" s="506"/>
      <c r="J43" s="506"/>
      <c r="K43" s="507">
        <f>ROUND(AA15,)</f>
        <v>0</v>
      </c>
      <c r="L43" s="508"/>
      <c r="M43" s="508"/>
      <c r="N43" s="509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</row>
    <row r="44" spans="2:32" s="17" customFormat="1" ht="12.75" customHeight="1" thickBot="1" x14ac:dyDescent="0.25">
      <c r="B44" s="25"/>
      <c r="C44" s="127"/>
      <c r="D44" s="503" t="s">
        <v>172</v>
      </c>
      <c r="E44" s="504"/>
      <c r="F44" s="504"/>
      <c r="G44" s="504"/>
      <c r="H44" s="504"/>
      <c r="I44" s="504"/>
      <c r="J44" s="504"/>
      <c r="K44" s="510">
        <f>ROUND(AA35,)</f>
        <v>0</v>
      </c>
      <c r="L44" s="511"/>
      <c r="M44" s="511"/>
      <c r="N44" s="512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</row>
    <row r="45" spans="2:32" s="17" customFormat="1" ht="12.75" customHeight="1" thickTop="1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</row>
    <row r="46" spans="2:32" s="17" customFormat="1" ht="12.75" customHeight="1" x14ac:dyDescent="0.2">
      <c r="B46" s="25"/>
      <c r="C46" s="462" t="s">
        <v>163</v>
      </c>
      <c r="D46" s="463"/>
      <c r="E46" s="463"/>
      <c r="F46" s="463"/>
      <c r="G46" s="463"/>
      <c r="H46" s="464"/>
      <c r="I46" s="25"/>
      <c r="J46" s="25"/>
      <c r="K46" s="17" t="s">
        <v>456</v>
      </c>
      <c r="L46" s="527">
        <f ca="1">'10波及計算'!U72</f>
        <v>0.65816824510667427</v>
      </c>
      <c r="M46" s="527"/>
      <c r="N46" s="527"/>
      <c r="O46" s="25" t="s">
        <v>457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 spans="2:32" s="17" customFormat="1" ht="12.75" customHeight="1" thickBot="1" x14ac:dyDescent="0.25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  <row r="48" spans="2:32" s="17" customFormat="1" ht="12.75" customHeight="1" thickTop="1" x14ac:dyDescent="0.2">
      <c r="B48" s="25"/>
      <c r="C48" s="525" t="s">
        <v>214</v>
      </c>
      <c r="D48" s="526"/>
      <c r="E48" s="526"/>
      <c r="F48" s="526"/>
      <c r="G48" s="526"/>
      <c r="H48" s="526"/>
      <c r="I48" s="526"/>
      <c r="J48" s="526"/>
      <c r="K48" s="436">
        <f ca="1">ROUND('10波及計算'!V72,)</f>
        <v>0</v>
      </c>
      <c r="L48" s="437"/>
      <c r="M48" s="437"/>
      <c r="N48" s="438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</row>
    <row r="49" spans="2:32" s="17" customFormat="1" ht="12.75" customHeight="1" thickBot="1" x14ac:dyDescent="0.25">
      <c r="B49" s="25"/>
      <c r="C49" s="523" t="s">
        <v>458</v>
      </c>
      <c r="D49" s="524"/>
      <c r="E49" s="524"/>
      <c r="F49" s="524"/>
      <c r="G49" s="524"/>
      <c r="H49" s="524"/>
      <c r="I49" s="524"/>
      <c r="J49" s="524"/>
      <c r="K49" s="439"/>
      <c r="L49" s="440"/>
      <c r="M49" s="440"/>
      <c r="N49" s="441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</row>
    <row r="50" spans="2:32" s="17" customFormat="1" ht="12.75" customHeight="1" thickTop="1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</row>
    <row r="51" spans="2:32" s="17" customFormat="1" ht="12.75" customHeight="1" x14ac:dyDescent="0.2">
      <c r="B51" s="25"/>
      <c r="C51" s="462" t="s">
        <v>164</v>
      </c>
      <c r="D51" s="463"/>
      <c r="E51" s="463"/>
      <c r="F51" s="463"/>
      <c r="G51" s="463"/>
      <c r="H51" s="464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</row>
    <row r="52" spans="2:32" s="17" customFormat="1" ht="12.75" customHeight="1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</row>
    <row r="53" spans="2:32" s="17" customFormat="1" ht="12.75" customHeight="1" x14ac:dyDescent="0.2">
      <c r="B53" s="25"/>
      <c r="C53" s="462" t="s">
        <v>165</v>
      </c>
      <c r="D53" s="463"/>
      <c r="E53" s="463"/>
      <c r="F53" s="463"/>
      <c r="G53" s="464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</row>
    <row r="54" spans="2:32" s="17" customFormat="1" ht="12.75" customHeight="1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</row>
    <row r="55" spans="2:32" s="17" customFormat="1" ht="12.75" customHeight="1" x14ac:dyDescent="0.2">
      <c r="B55" s="25"/>
      <c r="C55" s="462" t="s">
        <v>173</v>
      </c>
      <c r="D55" s="463"/>
      <c r="E55" s="463"/>
      <c r="F55" s="463"/>
      <c r="G55" s="464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</row>
    <row r="56" spans="2:32" s="17" customFormat="1" ht="12.75" customHeight="1" thickBot="1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</row>
    <row r="57" spans="2:32" s="17" customFormat="1" ht="12.75" customHeight="1" thickTop="1" x14ac:dyDescent="0.2">
      <c r="B57" s="25"/>
      <c r="C57" s="525" t="s">
        <v>166</v>
      </c>
      <c r="D57" s="526"/>
      <c r="E57" s="526"/>
      <c r="F57" s="526"/>
      <c r="G57" s="526"/>
      <c r="H57" s="526"/>
      <c r="I57" s="526"/>
      <c r="J57" s="526"/>
      <c r="K57" s="543" t="s">
        <v>175</v>
      </c>
      <c r="L57" s="544"/>
      <c r="M57" s="544"/>
      <c r="N57" s="54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</row>
    <row r="58" spans="2:32" s="17" customFormat="1" ht="12.75" customHeight="1" thickBot="1" x14ac:dyDescent="0.25">
      <c r="B58" s="25"/>
      <c r="C58" s="546">
        <f ca="1">ROUND('10波及計算'!Z72,)</f>
        <v>0</v>
      </c>
      <c r="D58" s="511"/>
      <c r="E58" s="511"/>
      <c r="F58" s="511"/>
      <c r="G58" s="511"/>
      <c r="H58" s="511"/>
      <c r="I58" s="511"/>
      <c r="J58" s="511"/>
      <c r="K58" s="546">
        <f ca="1">ROUND(K48-C58,)</f>
        <v>0</v>
      </c>
      <c r="L58" s="511"/>
      <c r="M58" s="511"/>
      <c r="N58" s="512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</row>
    <row r="59" spans="2:32" s="17" customFormat="1" ht="12.75" customHeight="1" thickTop="1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</row>
    <row r="60" spans="2:32" s="17" customFormat="1" ht="12.75" customHeight="1" thickBot="1" x14ac:dyDescent="0.25">
      <c r="B60" s="25"/>
      <c r="C60" s="433" t="s">
        <v>167</v>
      </c>
      <c r="D60" s="434"/>
      <c r="E60" s="434"/>
      <c r="F60" s="435"/>
      <c r="G60" s="25"/>
      <c r="H60" s="25"/>
      <c r="I60" s="25"/>
      <c r="J60" s="25"/>
      <c r="K60" s="25"/>
      <c r="L60" s="25"/>
      <c r="M60" s="25"/>
      <c r="N60" s="25"/>
      <c r="O60" s="25"/>
      <c r="P60" s="427" t="s">
        <v>215</v>
      </c>
      <c r="Q60" s="428"/>
      <c r="R60" s="428"/>
      <c r="S60" s="429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</row>
    <row r="61" spans="2:32" s="17" customFormat="1" ht="12.75" customHeight="1" thickTop="1" thickBot="1" x14ac:dyDescent="0.25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430"/>
      <c r="Q61" s="431"/>
      <c r="R61" s="431"/>
      <c r="S61" s="432"/>
      <c r="T61" s="129"/>
      <c r="U61" s="536" t="s">
        <v>177</v>
      </c>
      <c r="V61" s="537"/>
      <c r="W61" s="537"/>
      <c r="X61" s="537"/>
      <c r="Y61" s="537"/>
      <c r="Z61" s="537"/>
      <c r="AA61" s="528">
        <f ca="1">ROUND('10波及計算'!AB72,)</f>
        <v>0</v>
      </c>
      <c r="AB61" s="529"/>
      <c r="AC61" s="529"/>
      <c r="AD61" s="530"/>
    </row>
    <row r="62" spans="2:32" s="17" customFormat="1" ht="12.75" customHeight="1" thickTop="1" thickBot="1" x14ac:dyDescent="0.25">
      <c r="B62" s="25"/>
      <c r="C62" s="549" t="s">
        <v>176</v>
      </c>
      <c r="D62" s="550"/>
      <c r="E62" s="550"/>
      <c r="F62" s="550"/>
      <c r="G62" s="550"/>
      <c r="H62" s="550"/>
      <c r="I62" s="550"/>
      <c r="J62" s="550"/>
      <c r="K62" s="551">
        <f ca="1">ROUND('10波及計算'!AA72,)</f>
        <v>0</v>
      </c>
      <c r="L62" s="552"/>
      <c r="M62" s="552"/>
      <c r="N62" s="553"/>
      <c r="P62" s="128"/>
      <c r="Q62" s="128"/>
      <c r="R62" s="128"/>
      <c r="S62" s="128"/>
      <c r="T62" s="25"/>
      <c r="U62" s="538" t="s">
        <v>459</v>
      </c>
      <c r="V62" s="539"/>
      <c r="W62" s="539"/>
      <c r="X62" s="539"/>
      <c r="Y62" s="539"/>
      <c r="Z62" s="539"/>
      <c r="AA62" s="531"/>
      <c r="AB62" s="532"/>
      <c r="AC62" s="532"/>
      <c r="AD62" s="533"/>
    </row>
    <row r="63" spans="2:32" s="17" customFormat="1" ht="12.75" customHeight="1" thickTop="1" thickBot="1" x14ac:dyDescent="0.25">
      <c r="B63" s="25"/>
      <c r="C63" s="547" t="s">
        <v>460</v>
      </c>
      <c r="D63" s="548"/>
      <c r="E63" s="548"/>
      <c r="F63" s="548"/>
      <c r="G63" s="548"/>
      <c r="H63" s="548"/>
      <c r="I63" s="548"/>
      <c r="J63" s="548"/>
      <c r="K63" s="554"/>
      <c r="L63" s="555"/>
      <c r="M63" s="555"/>
      <c r="N63" s="556"/>
      <c r="P63" s="43"/>
      <c r="Q63" s="43"/>
      <c r="R63" s="43"/>
      <c r="S63" s="43"/>
      <c r="T63" s="25"/>
      <c r="U63" s="536" t="s">
        <v>178</v>
      </c>
      <c r="V63" s="537"/>
      <c r="W63" s="537"/>
      <c r="X63" s="537"/>
      <c r="Y63" s="537"/>
      <c r="Z63" s="537"/>
      <c r="AA63" s="528">
        <f ca="1">ROUND('10波及計算'!AC72,)</f>
        <v>0</v>
      </c>
      <c r="AB63" s="529"/>
      <c r="AC63" s="529"/>
      <c r="AD63" s="530"/>
    </row>
    <row r="64" spans="2:32" s="17" customFormat="1" ht="12.75" customHeight="1" thickTop="1" thickBot="1" x14ac:dyDescent="0.25">
      <c r="B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P64" s="427" t="s">
        <v>216</v>
      </c>
      <c r="Q64" s="428"/>
      <c r="R64" s="428"/>
      <c r="S64" s="429"/>
      <c r="T64" s="129"/>
      <c r="U64" s="534" t="s">
        <v>461</v>
      </c>
      <c r="V64" s="535"/>
      <c r="W64" s="535"/>
      <c r="X64" s="535"/>
      <c r="Y64" s="535"/>
      <c r="Z64" s="535"/>
      <c r="AA64" s="557"/>
      <c r="AB64" s="558"/>
      <c r="AC64" s="558"/>
      <c r="AD64" s="559"/>
    </row>
    <row r="65" spans="1:32" s="17" customFormat="1" ht="12.75" customHeight="1" thickTop="1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P65" s="430"/>
      <c r="Q65" s="431"/>
      <c r="R65" s="431"/>
      <c r="S65" s="432"/>
      <c r="T65" s="25"/>
      <c r="AB65" s="25"/>
      <c r="AC65" s="25"/>
      <c r="AD65" s="25"/>
    </row>
    <row r="66" spans="1:32" ht="11.25" customHeight="1" x14ac:dyDescent="0.2">
      <c r="A66" s="22"/>
      <c r="AF66" s="25"/>
    </row>
    <row r="67" spans="1:32" ht="11.25" customHeight="1" x14ac:dyDescent="0.2">
      <c r="A67" s="22" t="s">
        <v>152</v>
      </c>
    </row>
    <row r="68" spans="1:32" ht="11.25" customHeight="1" x14ac:dyDescent="0.2">
      <c r="A68" s="22" t="s">
        <v>153</v>
      </c>
    </row>
    <row r="70" spans="1:32" x14ac:dyDescent="0.2">
      <c r="A70" s="12" t="s">
        <v>228</v>
      </c>
    </row>
    <row r="71" spans="1:32" x14ac:dyDescent="0.2">
      <c r="AB71" s="414"/>
      <c r="AC71" s="414"/>
      <c r="AD71" s="414"/>
      <c r="AE71" s="414"/>
      <c r="AF71" s="414" t="s">
        <v>231</v>
      </c>
    </row>
    <row r="72" spans="1:32" x14ac:dyDescent="0.2">
      <c r="A72" s="368" t="s">
        <v>230</v>
      </c>
      <c r="B72" s="369"/>
      <c r="C72" s="369"/>
      <c r="D72" s="369"/>
      <c r="E72" s="369"/>
      <c r="F72" s="369"/>
      <c r="G72" s="369"/>
      <c r="H72" s="369"/>
      <c r="I72" s="369"/>
      <c r="J72" s="369"/>
      <c r="K72" s="370"/>
      <c r="L72" s="563" t="s">
        <v>16</v>
      </c>
      <c r="M72" s="564"/>
      <c r="N72" s="564"/>
      <c r="O72" s="565"/>
      <c r="P72" s="320"/>
      <c r="Q72" s="321"/>
      <c r="R72" s="321"/>
      <c r="S72" s="321"/>
      <c r="T72" s="321"/>
      <c r="U72" s="321"/>
      <c r="V72" s="321"/>
      <c r="W72" s="321"/>
      <c r="X72" s="321"/>
      <c r="Y72" s="321"/>
      <c r="Z72" s="321"/>
      <c r="AA72" s="321"/>
      <c r="AB72" s="369" t="s">
        <v>80</v>
      </c>
      <c r="AC72" s="369"/>
      <c r="AD72" s="369"/>
      <c r="AE72" s="369"/>
      <c r="AF72" s="370"/>
    </row>
    <row r="73" spans="1:32" x14ac:dyDescent="0.2">
      <c r="A73" s="363"/>
      <c r="B73" s="364"/>
      <c r="C73" s="364"/>
      <c r="D73" s="364"/>
      <c r="E73" s="364"/>
      <c r="F73" s="364"/>
      <c r="G73" s="364"/>
      <c r="H73" s="364"/>
      <c r="I73" s="364"/>
      <c r="J73" s="364"/>
      <c r="K73" s="365"/>
      <c r="L73" s="566"/>
      <c r="M73" s="567"/>
      <c r="N73" s="567"/>
      <c r="O73" s="568"/>
      <c r="P73" s="569" t="s">
        <v>18</v>
      </c>
      <c r="Q73" s="570"/>
      <c r="R73" s="570"/>
      <c r="S73" s="571"/>
      <c r="T73" s="572" t="s">
        <v>229</v>
      </c>
      <c r="U73" s="573"/>
      <c r="V73" s="573"/>
      <c r="W73" s="574"/>
      <c r="X73" s="575" t="s">
        <v>79</v>
      </c>
      <c r="Y73" s="576"/>
      <c r="Z73" s="576"/>
      <c r="AA73" s="577"/>
      <c r="AB73" s="364"/>
      <c r="AC73" s="364"/>
      <c r="AD73" s="364"/>
      <c r="AE73" s="364"/>
      <c r="AF73" s="365"/>
    </row>
    <row r="74" spans="1:32" x14ac:dyDescent="0.2">
      <c r="A74" s="589" t="s">
        <v>77</v>
      </c>
      <c r="B74" s="590"/>
      <c r="C74" s="590"/>
      <c r="D74" s="590"/>
      <c r="E74" s="590"/>
      <c r="F74" s="590"/>
      <c r="G74" s="590"/>
      <c r="H74" s="590"/>
      <c r="I74" s="590"/>
      <c r="J74" s="590"/>
      <c r="K74" s="591"/>
      <c r="L74" s="592">
        <f>K8</f>
        <v>0</v>
      </c>
      <c r="M74" s="593"/>
      <c r="N74" s="593"/>
      <c r="O74" s="594"/>
      <c r="P74" s="583">
        <f>K13</f>
        <v>0</v>
      </c>
      <c r="Q74" s="584"/>
      <c r="R74" s="584"/>
      <c r="S74" s="585"/>
      <c r="T74" s="586">
        <f>K34</f>
        <v>0</v>
      </c>
      <c r="U74" s="587"/>
      <c r="V74" s="587"/>
      <c r="W74" s="588"/>
      <c r="X74" s="560">
        <f ca="1">K62</f>
        <v>0</v>
      </c>
      <c r="Y74" s="561"/>
      <c r="Z74" s="561"/>
      <c r="AA74" s="562"/>
      <c r="AB74" s="540">
        <f ca="1">SUM(P74:AA74)</f>
        <v>0</v>
      </c>
      <c r="AC74" s="541"/>
      <c r="AD74" s="541"/>
      <c r="AE74" s="541"/>
      <c r="AF74" s="542"/>
    </row>
    <row r="75" spans="1:32" x14ac:dyDescent="0.2">
      <c r="A75" s="318"/>
      <c r="B75" s="589" t="s">
        <v>81</v>
      </c>
      <c r="C75" s="590"/>
      <c r="D75" s="590"/>
      <c r="E75" s="590"/>
      <c r="F75" s="590"/>
      <c r="G75" s="590"/>
      <c r="H75" s="590"/>
      <c r="I75" s="322"/>
      <c r="J75" s="322"/>
      <c r="K75" s="323"/>
      <c r="L75" s="580"/>
      <c r="M75" s="581"/>
      <c r="N75" s="581"/>
      <c r="O75" s="582"/>
      <c r="P75" s="583">
        <f>U12</f>
        <v>0</v>
      </c>
      <c r="Q75" s="584"/>
      <c r="R75" s="584"/>
      <c r="S75" s="585"/>
      <c r="T75" s="586">
        <f>AA33</f>
        <v>0</v>
      </c>
      <c r="U75" s="587"/>
      <c r="V75" s="587"/>
      <c r="W75" s="588"/>
      <c r="X75" s="560">
        <f ca="1">AA61</f>
        <v>0</v>
      </c>
      <c r="Y75" s="561"/>
      <c r="Z75" s="561"/>
      <c r="AA75" s="562"/>
      <c r="AB75" s="540">
        <f ca="1">SUM(P75:AA75)</f>
        <v>0</v>
      </c>
      <c r="AC75" s="541"/>
      <c r="AD75" s="541"/>
      <c r="AE75" s="541"/>
      <c r="AF75" s="542"/>
    </row>
    <row r="76" spans="1:32" x14ac:dyDescent="0.2">
      <c r="A76" s="317"/>
      <c r="B76" s="317"/>
      <c r="C76" s="578" t="s">
        <v>128</v>
      </c>
      <c r="D76" s="579"/>
      <c r="E76" s="579"/>
      <c r="F76" s="579"/>
      <c r="G76" s="579"/>
      <c r="H76" s="579"/>
      <c r="I76" s="579"/>
      <c r="J76" s="321"/>
      <c r="K76" s="324"/>
      <c r="L76" s="580"/>
      <c r="M76" s="581"/>
      <c r="N76" s="581"/>
      <c r="O76" s="582"/>
      <c r="P76" s="583">
        <f>AA15</f>
        <v>0</v>
      </c>
      <c r="Q76" s="584"/>
      <c r="R76" s="584"/>
      <c r="S76" s="585"/>
      <c r="T76" s="586">
        <f>AA35</f>
        <v>0</v>
      </c>
      <c r="U76" s="587"/>
      <c r="V76" s="587"/>
      <c r="W76" s="588"/>
      <c r="X76" s="560">
        <f ca="1">AA63</f>
        <v>0</v>
      </c>
      <c r="Y76" s="561"/>
      <c r="Z76" s="561"/>
      <c r="AA76" s="562"/>
      <c r="AB76" s="540">
        <f ca="1">SUM(P76:AA76)</f>
        <v>0</v>
      </c>
      <c r="AC76" s="541"/>
      <c r="AD76" s="541"/>
      <c r="AE76" s="541"/>
      <c r="AF76" s="542"/>
    </row>
    <row r="77" spans="1:32" x14ac:dyDescent="0.2">
      <c r="B77" s="22" t="s">
        <v>152</v>
      </c>
    </row>
    <row r="78" spans="1:32" x14ac:dyDescent="0.2">
      <c r="B78" s="22" t="s">
        <v>153</v>
      </c>
    </row>
  </sheetData>
  <mergeCells count="95">
    <mergeCell ref="A4:E5"/>
    <mergeCell ref="AB76:AF76"/>
    <mergeCell ref="C76:I76"/>
    <mergeCell ref="L76:O76"/>
    <mergeCell ref="P76:S76"/>
    <mergeCell ref="T76:W76"/>
    <mergeCell ref="X76:AA76"/>
    <mergeCell ref="B75:H75"/>
    <mergeCell ref="L75:O75"/>
    <mergeCell ref="P75:S75"/>
    <mergeCell ref="T75:W75"/>
    <mergeCell ref="X75:AA75"/>
    <mergeCell ref="A74:K74"/>
    <mergeCell ref="L74:O74"/>
    <mergeCell ref="P74:S74"/>
    <mergeCell ref="T74:W74"/>
    <mergeCell ref="X74:AA74"/>
    <mergeCell ref="L72:O73"/>
    <mergeCell ref="AB72:AF73"/>
    <mergeCell ref="P73:S73"/>
    <mergeCell ref="T73:W73"/>
    <mergeCell ref="X73:AA73"/>
    <mergeCell ref="AB74:AF74"/>
    <mergeCell ref="AB75:AF75"/>
    <mergeCell ref="A72:K73"/>
    <mergeCell ref="C51:H51"/>
    <mergeCell ref="C55:G55"/>
    <mergeCell ref="C53:G53"/>
    <mergeCell ref="K57:N57"/>
    <mergeCell ref="C57:J57"/>
    <mergeCell ref="K58:N58"/>
    <mergeCell ref="C58:J58"/>
    <mergeCell ref="C60:F60"/>
    <mergeCell ref="P64:S65"/>
    <mergeCell ref="U61:Z61"/>
    <mergeCell ref="C63:J63"/>
    <mergeCell ref="C62:J62"/>
    <mergeCell ref="K62:N63"/>
    <mergeCell ref="AA63:AD64"/>
    <mergeCell ref="AA61:AD62"/>
    <mergeCell ref="U64:Z64"/>
    <mergeCell ref="U63:Z63"/>
    <mergeCell ref="U62:Z62"/>
    <mergeCell ref="P60:S61"/>
    <mergeCell ref="C49:J49"/>
    <mergeCell ref="C48:J48"/>
    <mergeCell ref="L46:N46"/>
    <mergeCell ref="K48:N49"/>
    <mergeCell ref="C46:H46"/>
    <mergeCell ref="AA33:AD34"/>
    <mergeCell ref="AA35:AD36"/>
    <mergeCell ref="C42:J42"/>
    <mergeCell ref="D44:J44"/>
    <mergeCell ref="D43:J43"/>
    <mergeCell ref="K42:N42"/>
    <mergeCell ref="K43:N43"/>
    <mergeCell ref="K44:N44"/>
    <mergeCell ref="C35:J35"/>
    <mergeCell ref="C34:J34"/>
    <mergeCell ref="K34:N35"/>
    <mergeCell ref="U36:Z36"/>
    <mergeCell ref="U35:Z35"/>
    <mergeCell ref="U34:Z34"/>
    <mergeCell ref="U33:Z33"/>
    <mergeCell ref="P36:S37"/>
    <mergeCell ref="C32:F32"/>
    <mergeCell ref="AA15:AD15"/>
    <mergeCell ref="W15:Z15"/>
    <mergeCell ref="C11:F11"/>
    <mergeCell ref="C13:J13"/>
    <mergeCell ref="C14:J14"/>
    <mergeCell ref="K13:N14"/>
    <mergeCell ref="U11:AD11"/>
    <mergeCell ref="AC12:AD12"/>
    <mergeCell ref="V14:Z14"/>
    <mergeCell ref="V13:Z13"/>
    <mergeCell ref="U12:AB12"/>
    <mergeCell ref="AA13:AD13"/>
    <mergeCell ref="AA14:AD14"/>
    <mergeCell ref="AB71:AF71"/>
    <mergeCell ref="C8:J9"/>
    <mergeCell ref="K8:N9"/>
    <mergeCell ref="P11:S12"/>
    <mergeCell ref="P15:S16"/>
    <mergeCell ref="P32:S33"/>
    <mergeCell ref="C21:F21"/>
    <mergeCell ref="K23:N24"/>
    <mergeCell ref="C24:J24"/>
    <mergeCell ref="C23:J23"/>
    <mergeCell ref="C26:G26"/>
    <mergeCell ref="C29:J29"/>
    <mergeCell ref="C28:J28"/>
    <mergeCell ref="K28:N29"/>
    <mergeCell ref="K30:N30"/>
    <mergeCell ref="C30:J30"/>
  </mergeCells>
  <phoneticPr fontId="4"/>
  <pageMargins left="0.59055118110236227" right="0.59055118110236227" top="0.59055118110236227" bottom="0.39370078740157483" header="0" footer="0"/>
  <pageSetup paperSize="9" scale="96" orientation="portrait" r:id="rId1"/>
  <headerFooter>
    <oddFooter>&amp;C&amp;9&amp;P／&amp;N&amp;R&amp;8&amp;F／&amp;A</oddFooter>
  </headerFooter>
  <rowBreaks count="1" manualBreakCount="1">
    <brk id="68" max="3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O105"/>
  <sheetViews>
    <sheetView tabSelected="1" view="pageBreakPreview" zoomScale="115" zoomScaleNormal="100" zoomScaleSheetLayoutView="11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L51" sqref="L51"/>
    </sheetView>
  </sheetViews>
  <sheetFormatPr defaultColWidth="9" defaultRowHeight="12" x14ac:dyDescent="0.2"/>
  <cols>
    <col min="1" max="1" width="4" style="25" customWidth="1"/>
    <col min="2" max="2" width="18.6328125" style="25" customWidth="1"/>
    <col min="3" max="3" width="9.26953125" style="25" customWidth="1"/>
    <col min="4" max="6" width="9.26953125" style="25" hidden="1" customWidth="1"/>
    <col min="7" max="7" width="9.26953125" style="328" hidden="1" customWidth="1"/>
    <col min="8" max="40" width="9.26953125" style="25" customWidth="1"/>
    <col min="41" max="16384" width="9" style="25"/>
  </cols>
  <sheetData>
    <row r="1" spans="1:41" ht="15" customHeight="1" x14ac:dyDescent="0.2">
      <c r="A1" s="595" t="str">
        <f>'02フロー図'!A4</f>
        <v>《 道央圏 》</v>
      </c>
      <c r="B1" s="595"/>
    </row>
    <row r="2" spans="1:41" ht="15" customHeight="1" x14ac:dyDescent="0.2">
      <c r="A2" s="595"/>
      <c r="B2" s="595"/>
    </row>
    <row r="3" spans="1:41" ht="12.5" thickBot="1" x14ac:dyDescent="0.25">
      <c r="A3" s="596"/>
      <c r="B3" s="596"/>
      <c r="S3" s="26"/>
      <c r="T3" s="26" t="str">
        <f>$AF$3</f>
        <v>（単位：百万円）</v>
      </c>
      <c r="AC3" s="26"/>
      <c r="AF3" s="26" t="s">
        <v>32</v>
      </c>
      <c r="AJ3" s="26"/>
      <c r="AN3" s="26" t="s">
        <v>427</v>
      </c>
    </row>
    <row r="4" spans="1:41" ht="17.25" customHeight="1" thickTop="1" thickBot="1" x14ac:dyDescent="0.25">
      <c r="A4" s="615" t="s">
        <v>0</v>
      </c>
      <c r="B4" s="608"/>
      <c r="C4" s="264" t="s">
        <v>16</v>
      </c>
      <c r="D4" s="264"/>
      <c r="E4" s="264"/>
      <c r="F4" s="264"/>
      <c r="G4" s="329"/>
      <c r="H4" s="597" t="s">
        <v>54</v>
      </c>
      <c r="I4" s="598"/>
      <c r="J4" s="598"/>
      <c r="K4" s="598"/>
      <c r="L4" s="598"/>
      <c r="M4" s="598"/>
      <c r="N4" s="599"/>
      <c r="O4" s="597" t="s">
        <v>156</v>
      </c>
      <c r="P4" s="598"/>
      <c r="Q4" s="598"/>
      <c r="R4" s="598"/>
      <c r="S4" s="598"/>
      <c r="T4" s="599"/>
      <c r="U4" s="597" t="s">
        <v>195</v>
      </c>
      <c r="V4" s="598"/>
      <c r="W4" s="598"/>
      <c r="X4" s="598"/>
      <c r="Y4" s="598"/>
      <c r="Z4" s="598"/>
      <c r="AA4" s="598"/>
      <c r="AB4" s="598"/>
      <c r="AC4" s="599"/>
      <c r="AD4" s="607" t="s">
        <v>55</v>
      </c>
      <c r="AE4" s="607"/>
      <c r="AF4" s="608"/>
      <c r="AG4" s="600" t="s">
        <v>101</v>
      </c>
      <c r="AH4" s="601"/>
      <c r="AI4" s="601"/>
      <c r="AJ4" s="602"/>
      <c r="AK4" s="600" t="s">
        <v>208</v>
      </c>
      <c r="AL4" s="601"/>
      <c r="AM4" s="601"/>
      <c r="AN4" s="603"/>
    </row>
    <row r="5" spans="1:41" ht="15.75" customHeight="1" thickTop="1" x14ac:dyDescent="0.2">
      <c r="A5" s="613" t="s">
        <v>586</v>
      </c>
      <c r="B5" s="614"/>
      <c r="C5" s="264" t="s">
        <v>159</v>
      </c>
      <c r="D5" s="264" t="s">
        <v>413</v>
      </c>
      <c r="E5" s="264" t="s">
        <v>414</v>
      </c>
      <c r="F5" s="264" t="s">
        <v>415</v>
      </c>
      <c r="G5" s="329" t="s">
        <v>416</v>
      </c>
      <c r="H5" s="27" t="s">
        <v>16</v>
      </c>
      <c r="I5" s="27" t="s">
        <v>17</v>
      </c>
      <c r="J5" s="27" t="s">
        <v>38</v>
      </c>
      <c r="K5" s="27" t="s">
        <v>28</v>
      </c>
      <c r="L5" s="27" t="s">
        <v>18</v>
      </c>
      <c r="M5" s="27" t="s">
        <v>21</v>
      </c>
      <c r="N5" s="27" t="s">
        <v>18</v>
      </c>
      <c r="O5" s="27" t="s">
        <v>154</v>
      </c>
      <c r="P5" s="27" t="s">
        <v>17</v>
      </c>
      <c r="Q5" s="27" t="s">
        <v>38</v>
      </c>
      <c r="R5" s="27" t="s">
        <v>20</v>
      </c>
      <c r="S5" s="27" t="s">
        <v>20</v>
      </c>
      <c r="T5" s="27" t="s">
        <v>20</v>
      </c>
      <c r="U5" s="27" t="s">
        <v>52</v>
      </c>
      <c r="V5" s="27" t="s">
        <v>157</v>
      </c>
      <c r="W5" s="27" t="s">
        <v>24</v>
      </c>
      <c r="X5" s="27" t="s">
        <v>23</v>
      </c>
      <c r="Y5" s="27" t="s">
        <v>17</v>
      </c>
      <c r="Z5" s="27" t="s">
        <v>38</v>
      </c>
      <c r="AA5" s="27" t="s">
        <v>27</v>
      </c>
      <c r="AB5" s="27" t="s">
        <v>27</v>
      </c>
      <c r="AC5" s="27" t="s">
        <v>27</v>
      </c>
      <c r="AD5" s="27" t="s">
        <v>29</v>
      </c>
      <c r="AE5" s="27" t="s">
        <v>30</v>
      </c>
      <c r="AF5" s="309" t="s">
        <v>56</v>
      </c>
      <c r="AG5" s="308" t="s">
        <v>18</v>
      </c>
      <c r="AH5" s="27" t="s">
        <v>445</v>
      </c>
      <c r="AI5" s="27" t="s">
        <v>446</v>
      </c>
      <c r="AJ5" s="309" t="s">
        <v>80</v>
      </c>
      <c r="AK5" s="308" t="s">
        <v>18</v>
      </c>
      <c r="AL5" s="27" t="s">
        <v>445</v>
      </c>
      <c r="AM5" s="27" t="s">
        <v>446</v>
      </c>
      <c r="AN5" s="28" t="s">
        <v>80</v>
      </c>
    </row>
    <row r="6" spans="1:41" ht="15.75" customHeight="1" x14ac:dyDescent="0.2">
      <c r="A6" s="613" t="s">
        <v>33</v>
      </c>
      <c r="B6" s="614"/>
      <c r="C6" s="264" t="s">
        <v>417</v>
      </c>
      <c r="D6" s="264"/>
      <c r="E6" s="264"/>
      <c r="F6" s="264"/>
      <c r="G6" s="329"/>
      <c r="H6" s="298" t="s">
        <v>421</v>
      </c>
      <c r="I6" s="29"/>
      <c r="J6" s="29" t="s">
        <v>18</v>
      </c>
      <c r="K6" s="29" t="s">
        <v>58</v>
      </c>
      <c r="L6" s="29" t="s">
        <v>19</v>
      </c>
      <c r="M6" s="29" t="s">
        <v>59</v>
      </c>
      <c r="N6" s="29" t="s">
        <v>57</v>
      </c>
      <c r="O6" s="29" t="s">
        <v>155</v>
      </c>
      <c r="P6" s="29"/>
      <c r="Q6" s="29" t="s">
        <v>39</v>
      </c>
      <c r="R6" s="29" t="s">
        <v>26</v>
      </c>
      <c r="S6" s="29" t="s">
        <v>19</v>
      </c>
      <c r="T6" s="29" t="s">
        <v>57</v>
      </c>
      <c r="U6" s="29" t="s">
        <v>22</v>
      </c>
      <c r="V6" s="29" t="s">
        <v>158</v>
      </c>
      <c r="W6" s="29" t="s">
        <v>60</v>
      </c>
      <c r="X6" s="29"/>
      <c r="Y6" s="29"/>
      <c r="Z6" s="29" t="s">
        <v>23</v>
      </c>
      <c r="AA6" s="29" t="s">
        <v>26</v>
      </c>
      <c r="AB6" s="29" t="s">
        <v>19</v>
      </c>
      <c r="AC6" s="29" t="s">
        <v>57</v>
      </c>
      <c r="AD6" s="29" t="s">
        <v>25</v>
      </c>
      <c r="AE6" s="29" t="s">
        <v>31</v>
      </c>
      <c r="AF6" s="311" t="s">
        <v>57</v>
      </c>
      <c r="AG6" s="310"/>
      <c r="AH6" s="29" t="s">
        <v>447</v>
      </c>
      <c r="AI6" s="29" t="s">
        <v>447</v>
      </c>
      <c r="AJ6" s="311" t="s">
        <v>447</v>
      </c>
      <c r="AK6" s="310"/>
      <c r="AL6" s="29" t="s">
        <v>448</v>
      </c>
      <c r="AM6" s="29" t="s">
        <v>448</v>
      </c>
      <c r="AN6" s="30" t="s">
        <v>448</v>
      </c>
    </row>
    <row r="7" spans="1:41" ht="12.75" customHeight="1" thickBot="1" x14ac:dyDescent="0.25">
      <c r="A7" s="613"/>
      <c r="B7" s="614"/>
      <c r="C7" s="264"/>
      <c r="D7" s="264"/>
      <c r="E7" s="264"/>
      <c r="F7" s="264"/>
      <c r="G7" s="329"/>
      <c r="H7" s="31" t="s">
        <v>34</v>
      </c>
      <c r="I7" s="31" t="s">
        <v>35</v>
      </c>
      <c r="J7" s="31" t="s">
        <v>61</v>
      </c>
      <c r="K7" s="31" t="s">
        <v>179</v>
      </c>
      <c r="L7" s="31" t="s">
        <v>180</v>
      </c>
      <c r="M7" s="31" t="s">
        <v>181</v>
      </c>
      <c r="N7" s="31" t="s">
        <v>184</v>
      </c>
      <c r="O7" s="31" t="s">
        <v>182</v>
      </c>
      <c r="P7" s="31" t="s">
        <v>183</v>
      </c>
      <c r="Q7" s="31" t="s">
        <v>185</v>
      </c>
      <c r="R7" s="31" t="s">
        <v>186</v>
      </c>
      <c r="S7" s="31" t="s">
        <v>187</v>
      </c>
      <c r="T7" s="31" t="s">
        <v>188</v>
      </c>
      <c r="U7" s="31" t="s">
        <v>62</v>
      </c>
      <c r="V7" s="31" t="s">
        <v>189</v>
      </c>
      <c r="W7" s="31" t="s">
        <v>63</v>
      </c>
      <c r="X7" s="31" t="s">
        <v>53</v>
      </c>
      <c r="Y7" s="31" t="s">
        <v>49</v>
      </c>
      <c r="Z7" s="31" t="s">
        <v>50</v>
      </c>
      <c r="AA7" s="31" t="s">
        <v>51</v>
      </c>
      <c r="AB7" s="31" t="s">
        <v>190</v>
      </c>
      <c r="AC7" s="31" t="s">
        <v>191</v>
      </c>
      <c r="AD7" s="31" t="s">
        <v>192</v>
      </c>
      <c r="AE7" s="31" t="s">
        <v>193</v>
      </c>
      <c r="AF7" s="316" t="s">
        <v>194</v>
      </c>
      <c r="AG7" s="312" t="s">
        <v>428</v>
      </c>
      <c r="AH7" s="313" t="s">
        <v>438</v>
      </c>
      <c r="AI7" s="313" t="s">
        <v>439</v>
      </c>
      <c r="AJ7" s="325" t="s">
        <v>440</v>
      </c>
      <c r="AK7" s="312" t="s">
        <v>441</v>
      </c>
      <c r="AL7" s="313" t="s">
        <v>442</v>
      </c>
      <c r="AM7" s="313" t="s">
        <v>443</v>
      </c>
      <c r="AN7" s="314" t="s">
        <v>444</v>
      </c>
    </row>
    <row r="8" spans="1:41" ht="12.5" thickTop="1" x14ac:dyDescent="0.2">
      <c r="A8" s="32" t="s">
        <v>233</v>
      </c>
      <c r="B8" s="33" t="s">
        <v>463</v>
      </c>
      <c r="C8" s="288"/>
      <c r="D8" s="268">
        <v>0.40112453108231227</v>
      </c>
      <c r="E8" s="268">
        <v>6.4205044695110292E-2</v>
      </c>
      <c r="F8" s="273">
        <f t="shared" ref="F8:F52" si="0">ROUND(IF(C8*D8&lt;0,0,C8*D8),)</f>
        <v>0</v>
      </c>
      <c r="G8" s="340">
        <f t="shared" ref="G8:G55" si="1">ROUND(IF(C8*E8&lt;0,0,C8*E8),)</f>
        <v>0</v>
      </c>
      <c r="H8" s="282">
        <f t="shared" ref="H8:H51" si="2">C8-F8-G8</f>
        <v>0</v>
      </c>
      <c r="I8" s="278">
        <f>1-(-'11取引基本表'!CQ6/('11取引基本表'!BW6))</f>
        <v>0.36375811008922998</v>
      </c>
      <c r="J8" s="66">
        <f>H8*I8</f>
        <v>0</v>
      </c>
      <c r="K8" s="67">
        <f t="array" ref="K8:K71">TRANSPOSE('12投入係数表'!C77:BN77)</f>
        <v>0.48673204206764931</v>
      </c>
      <c r="L8" s="66">
        <f t="shared" ref="L8:L39" si="3">J8*K8</f>
        <v>0</v>
      </c>
      <c r="M8" s="67">
        <f t="array" ref="M8:M71">TRANSPOSE('12投入係数表'!C72:BN72)</f>
        <v>5.504121492670646E-2</v>
      </c>
      <c r="N8" s="68">
        <f t="shared" ref="N8:N39" si="4">J8*M8</f>
        <v>0</v>
      </c>
      <c r="O8" s="69">
        <f t="array" ref="O8:O80">MMULT('12投入係数表'!C6:BN78,J8:J71)</f>
        <v>0</v>
      </c>
      <c r="P8" s="70">
        <f>1-(-'11取引基本表'!CQ6/('11取引基本表'!BW6))</f>
        <v>0.36375811008922998</v>
      </c>
      <c r="Q8" s="68">
        <f>O8*P8</f>
        <v>0</v>
      </c>
      <c r="R8" s="68">
        <f t="array" ref="R8:R71">MMULT('13逆行列係数表'!C6:BN69,Q8:Q71)</f>
        <v>0</v>
      </c>
      <c r="S8" s="66">
        <f t="shared" ref="S8:S39" si="5">R8*K8</f>
        <v>0</v>
      </c>
      <c r="T8" s="71">
        <f t="shared" ref="T8:T39" si="6">R8*M8</f>
        <v>0</v>
      </c>
      <c r="U8" s="72"/>
      <c r="V8" s="68">
        <f t="shared" ref="V8:V39" ca="1" si="7">(N8+T8)*$U$72</f>
        <v>0</v>
      </c>
      <c r="W8" s="67">
        <f>'11取引基本表'!BQ6/'11取引基本表'!$BQ$70</f>
        <v>8.3721766508059597E-3</v>
      </c>
      <c r="X8" s="68">
        <f t="shared" ref="X8:X39" ca="1" si="8">V$72*W8</f>
        <v>0</v>
      </c>
      <c r="Y8" s="70">
        <f>P8</f>
        <v>0.36375811008922998</v>
      </c>
      <c r="Z8" s="68">
        <f ca="1">X8*Y8</f>
        <v>0</v>
      </c>
      <c r="AA8" s="68">
        <f t="array" aca="1" ref="AA8:AA71" ca="1">MMULT('13逆行列係数表'!C6:BN69,Z8:Z71)</f>
        <v>0</v>
      </c>
      <c r="AB8" s="68">
        <f ca="1">K8*AA8</f>
        <v>0</v>
      </c>
      <c r="AC8" s="71">
        <f t="shared" ref="AC8:AC39" ca="1" si="9">M8*AA8</f>
        <v>0</v>
      </c>
      <c r="AD8" s="69">
        <f t="shared" ref="AD8:AD39" ca="1" si="10">J8+R8+AA8</f>
        <v>0</v>
      </c>
      <c r="AE8" s="68">
        <f t="shared" ref="AE8:AE39" ca="1" si="11">L8+S8+AB8</f>
        <v>0</v>
      </c>
      <c r="AF8" s="71">
        <f t="shared" ref="AF8:AF39" ca="1" si="12">N8+T8+AC8</f>
        <v>0</v>
      </c>
      <c r="AG8" s="76">
        <f>J8*'20就業誘発係数'!$D5</f>
        <v>0</v>
      </c>
      <c r="AH8" s="315">
        <f>R8*'20就業誘発係数'!$D5</f>
        <v>0</v>
      </c>
      <c r="AI8" s="315">
        <f ca="1">AA8*'20就業誘発係数'!$D5</f>
        <v>0</v>
      </c>
      <c r="AJ8" s="78">
        <f ca="1">SUM(AG8:AI8)</f>
        <v>0</v>
      </c>
      <c r="AK8" s="76">
        <f>J8*'30雇用誘発係数'!$D5</f>
        <v>0</v>
      </c>
      <c r="AL8" s="315">
        <f>R8*'30雇用誘発係数'!$D5</f>
        <v>0</v>
      </c>
      <c r="AM8" s="315">
        <f ca="1">AA8*'30雇用誘発係数'!$D5</f>
        <v>0</v>
      </c>
      <c r="AN8" s="78">
        <f ca="1">SUM(AK8:AM8)</f>
        <v>0</v>
      </c>
      <c r="AO8" s="25" t="s">
        <v>85</v>
      </c>
    </row>
    <row r="9" spans="1:41" x14ac:dyDescent="0.2">
      <c r="A9" s="34" t="s">
        <v>234</v>
      </c>
      <c r="B9" s="35" t="s">
        <v>464</v>
      </c>
      <c r="C9" s="289"/>
      <c r="D9" s="269">
        <v>0.43129177735403396</v>
      </c>
      <c r="E9" s="269">
        <v>3.3174974788566056E-2</v>
      </c>
      <c r="F9" s="274">
        <f t="shared" si="0"/>
        <v>0</v>
      </c>
      <c r="G9" s="341">
        <f t="shared" si="1"/>
        <v>0</v>
      </c>
      <c r="H9" s="283">
        <f t="shared" si="2"/>
        <v>0</v>
      </c>
      <c r="I9" s="279">
        <f>1-(-'11取引基本表'!CQ7/('11取引基本表'!BW7))</f>
        <v>1.4621297640165509E-2</v>
      </c>
      <c r="J9" s="73">
        <f t="shared" ref="J9:J71" si="13">H9*I9</f>
        <v>0</v>
      </c>
      <c r="K9" s="74">
        <v>0.47035435806376902</v>
      </c>
      <c r="L9" s="73">
        <f t="shared" si="3"/>
        <v>0</v>
      </c>
      <c r="M9" s="74">
        <v>3.0301860572840268E-2</v>
      </c>
      <c r="N9" s="75">
        <f t="shared" si="4"/>
        <v>0</v>
      </c>
      <c r="O9" s="76">
        <v>0</v>
      </c>
      <c r="P9" s="77">
        <f>1-(-'11取引基本表'!CQ7/('11取引基本表'!BW7))</f>
        <v>1.4621297640165509E-2</v>
      </c>
      <c r="Q9" s="75">
        <f t="shared" ref="Q9:Q71" si="14">O9*P9</f>
        <v>0</v>
      </c>
      <c r="R9" s="75">
        <v>0</v>
      </c>
      <c r="S9" s="73">
        <f t="shared" si="5"/>
        <v>0</v>
      </c>
      <c r="T9" s="78">
        <f t="shared" si="6"/>
        <v>0</v>
      </c>
      <c r="U9" s="79"/>
      <c r="V9" s="75">
        <f t="shared" ca="1" si="7"/>
        <v>0</v>
      </c>
      <c r="W9" s="74">
        <f>'11取引基本表'!BQ7/'11取引基本表'!$BQ$70</f>
        <v>1.0452932376732427E-3</v>
      </c>
      <c r="X9" s="75">
        <f t="shared" ca="1" si="8"/>
        <v>0</v>
      </c>
      <c r="Y9" s="77">
        <f t="shared" ref="Y9:Y71" si="15">P9</f>
        <v>1.4621297640165509E-2</v>
      </c>
      <c r="Z9" s="75">
        <f t="shared" ref="Z9:Z71" ca="1" si="16">X9*Y9</f>
        <v>0</v>
      </c>
      <c r="AA9" s="75">
        <f ca="1"/>
        <v>0</v>
      </c>
      <c r="AB9" s="75">
        <f t="shared" ref="AB9:AB39" ca="1" si="17">K9*AA9</f>
        <v>0</v>
      </c>
      <c r="AC9" s="78">
        <f t="shared" ca="1" si="9"/>
        <v>0</v>
      </c>
      <c r="AD9" s="76">
        <f t="shared" ca="1" si="10"/>
        <v>0</v>
      </c>
      <c r="AE9" s="75">
        <f t="shared" ca="1" si="11"/>
        <v>0</v>
      </c>
      <c r="AF9" s="78">
        <f t="shared" ca="1" si="12"/>
        <v>0</v>
      </c>
      <c r="AG9" s="76">
        <f>J9*'20就業誘発係数'!$D6</f>
        <v>0</v>
      </c>
      <c r="AH9" s="75">
        <f>R9*'20就業誘発係数'!$D6</f>
        <v>0</v>
      </c>
      <c r="AI9" s="75">
        <f ca="1">AA9*'20就業誘発係数'!$D6</f>
        <v>0</v>
      </c>
      <c r="AJ9" s="78">
        <f t="shared" ref="AJ9:AJ71" ca="1" si="18">SUM(AG9:AI9)</f>
        <v>0</v>
      </c>
      <c r="AK9" s="76">
        <f>J9*'30雇用誘発係数'!$D6</f>
        <v>0</v>
      </c>
      <c r="AL9" s="75">
        <f>R9*'30雇用誘発係数'!$D6</f>
        <v>0</v>
      </c>
      <c r="AM9" s="75">
        <f ca="1">AA9*'30雇用誘発係数'!$D6</f>
        <v>0</v>
      </c>
      <c r="AN9" s="78">
        <f t="shared" ref="AN9:AN71" ca="1" si="19">SUM(AK9:AM9)</f>
        <v>0</v>
      </c>
      <c r="AO9" s="25" t="s">
        <v>85</v>
      </c>
    </row>
    <row r="10" spans="1:41" x14ac:dyDescent="0.2">
      <c r="A10" s="34" t="s">
        <v>235</v>
      </c>
      <c r="B10" s="35" t="s">
        <v>465</v>
      </c>
      <c r="C10" s="289"/>
      <c r="D10" s="269">
        <v>7.1033031022172649E-2</v>
      </c>
      <c r="E10" s="269">
        <v>1.931456914553677E-2</v>
      </c>
      <c r="F10" s="274">
        <f t="shared" si="0"/>
        <v>0</v>
      </c>
      <c r="G10" s="341">
        <f t="shared" si="1"/>
        <v>0</v>
      </c>
      <c r="H10" s="283">
        <f t="shared" si="2"/>
        <v>0</v>
      </c>
      <c r="I10" s="279">
        <f>1-(-'11取引基本表'!CQ8/('11取引基本表'!BW8))</f>
        <v>0.44194314577351512</v>
      </c>
      <c r="J10" s="73">
        <f t="shared" si="13"/>
        <v>0</v>
      </c>
      <c r="K10" s="74">
        <v>0.32950283085633403</v>
      </c>
      <c r="L10" s="73">
        <f t="shared" si="3"/>
        <v>0</v>
      </c>
      <c r="M10" s="74">
        <v>2.2602618542108988E-2</v>
      </c>
      <c r="N10" s="75">
        <f t="shared" si="4"/>
        <v>0</v>
      </c>
      <c r="O10" s="76">
        <v>0</v>
      </c>
      <c r="P10" s="77">
        <f>1-(-'11取引基本表'!CQ8/('11取引基本表'!BW8))</f>
        <v>0.44194314577351512</v>
      </c>
      <c r="Q10" s="75">
        <f t="shared" si="14"/>
        <v>0</v>
      </c>
      <c r="R10" s="75">
        <v>0</v>
      </c>
      <c r="S10" s="73">
        <f t="shared" si="5"/>
        <v>0</v>
      </c>
      <c r="T10" s="78">
        <f t="shared" si="6"/>
        <v>0</v>
      </c>
      <c r="U10" s="79"/>
      <c r="V10" s="75">
        <f t="shared" ca="1" si="7"/>
        <v>0</v>
      </c>
      <c r="W10" s="74">
        <f>'11取引基本表'!BQ8/'11取引基本表'!$BQ$70</f>
        <v>7.5657964944323677E-4</v>
      </c>
      <c r="X10" s="75">
        <f t="shared" ca="1" si="8"/>
        <v>0</v>
      </c>
      <c r="Y10" s="77">
        <f t="shared" si="15"/>
        <v>0.44194314577351512</v>
      </c>
      <c r="Z10" s="75">
        <f t="shared" ca="1" si="16"/>
        <v>0</v>
      </c>
      <c r="AA10" s="75">
        <f ca="1"/>
        <v>0</v>
      </c>
      <c r="AB10" s="75">
        <f t="shared" ca="1" si="17"/>
        <v>0</v>
      </c>
      <c r="AC10" s="78">
        <f t="shared" ca="1" si="9"/>
        <v>0</v>
      </c>
      <c r="AD10" s="76">
        <f t="shared" ca="1" si="10"/>
        <v>0</v>
      </c>
      <c r="AE10" s="75">
        <f t="shared" ca="1" si="11"/>
        <v>0</v>
      </c>
      <c r="AF10" s="78">
        <f t="shared" ca="1" si="12"/>
        <v>0</v>
      </c>
      <c r="AG10" s="76">
        <f>J10*'20就業誘発係数'!$D7</f>
        <v>0</v>
      </c>
      <c r="AH10" s="75">
        <f>R10*'20就業誘発係数'!$D7</f>
        <v>0</v>
      </c>
      <c r="AI10" s="75">
        <f ca="1">AA10*'20就業誘発係数'!$D7</f>
        <v>0</v>
      </c>
      <c r="AJ10" s="78">
        <f t="shared" ca="1" si="18"/>
        <v>0</v>
      </c>
      <c r="AK10" s="76">
        <f>J10*'30雇用誘発係数'!$D7</f>
        <v>0</v>
      </c>
      <c r="AL10" s="75">
        <f>R10*'30雇用誘発係数'!$D7</f>
        <v>0</v>
      </c>
      <c r="AM10" s="75">
        <f ca="1">AA10*'30雇用誘発係数'!$D7</f>
        <v>0</v>
      </c>
      <c r="AN10" s="78">
        <f t="shared" ca="1" si="19"/>
        <v>0</v>
      </c>
      <c r="AO10" s="25" t="s">
        <v>85</v>
      </c>
    </row>
    <row r="11" spans="1:41" x14ac:dyDescent="0.2">
      <c r="A11" s="34" t="s">
        <v>236</v>
      </c>
      <c r="B11" s="35" t="s">
        <v>466</v>
      </c>
      <c r="C11" s="289"/>
      <c r="D11" s="269">
        <v>0</v>
      </c>
      <c r="E11" s="269">
        <v>0</v>
      </c>
      <c r="F11" s="274">
        <f t="shared" si="0"/>
        <v>0</v>
      </c>
      <c r="G11" s="341">
        <f t="shared" si="1"/>
        <v>0</v>
      </c>
      <c r="H11" s="283">
        <f t="shared" si="2"/>
        <v>0</v>
      </c>
      <c r="I11" s="279">
        <f>1-(-'11取引基本表'!CQ9/('11取引基本表'!BW9))</f>
        <v>1</v>
      </c>
      <c r="J11" s="73">
        <f t="shared" si="13"/>
        <v>0</v>
      </c>
      <c r="K11" s="74">
        <v>0.62782186045149768</v>
      </c>
      <c r="L11" s="73">
        <f t="shared" si="3"/>
        <v>0</v>
      </c>
      <c r="M11" s="74">
        <v>0.3477586156413785</v>
      </c>
      <c r="N11" s="75">
        <f t="shared" si="4"/>
        <v>0</v>
      </c>
      <c r="O11" s="76">
        <v>0</v>
      </c>
      <c r="P11" s="77">
        <f>1-(-'11取引基本表'!CQ9/('11取引基本表'!BW9))</f>
        <v>1</v>
      </c>
      <c r="Q11" s="75">
        <f t="shared" si="14"/>
        <v>0</v>
      </c>
      <c r="R11" s="75">
        <v>0</v>
      </c>
      <c r="S11" s="73">
        <f t="shared" si="5"/>
        <v>0</v>
      </c>
      <c r="T11" s="78">
        <f t="shared" si="6"/>
        <v>0</v>
      </c>
      <c r="U11" s="79"/>
      <c r="V11" s="75">
        <f t="shared" ca="1" si="7"/>
        <v>0</v>
      </c>
      <c r="W11" s="74">
        <f>'11取引基本表'!BQ9/'11取引基本表'!$BQ$70</f>
        <v>1.4584434172461096E-3</v>
      </c>
      <c r="X11" s="75">
        <f t="shared" ca="1" si="8"/>
        <v>0</v>
      </c>
      <c r="Y11" s="77">
        <f t="shared" si="15"/>
        <v>1</v>
      </c>
      <c r="Z11" s="75">
        <f t="shared" ca="1" si="16"/>
        <v>0</v>
      </c>
      <c r="AA11" s="75">
        <f ca="1"/>
        <v>0</v>
      </c>
      <c r="AB11" s="75">
        <f t="shared" ca="1" si="17"/>
        <v>0</v>
      </c>
      <c r="AC11" s="78">
        <f t="shared" ca="1" si="9"/>
        <v>0</v>
      </c>
      <c r="AD11" s="76">
        <f t="shared" ca="1" si="10"/>
        <v>0</v>
      </c>
      <c r="AE11" s="75">
        <f t="shared" ca="1" si="11"/>
        <v>0</v>
      </c>
      <c r="AF11" s="78">
        <f t="shared" ca="1" si="12"/>
        <v>0</v>
      </c>
      <c r="AG11" s="76">
        <f>J11*'20就業誘発係数'!$D8</f>
        <v>0</v>
      </c>
      <c r="AH11" s="75">
        <f>R11*'20就業誘発係数'!$D8</f>
        <v>0</v>
      </c>
      <c r="AI11" s="75">
        <f ca="1">AA11*'20就業誘発係数'!$D8</f>
        <v>0</v>
      </c>
      <c r="AJ11" s="78">
        <f t="shared" ca="1" si="18"/>
        <v>0</v>
      </c>
      <c r="AK11" s="76">
        <f>J11*'30雇用誘発係数'!$D8</f>
        <v>0</v>
      </c>
      <c r="AL11" s="75">
        <f>R11*'30雇用誘発係数'!$D8</f>
        <v>0</v>
      </c>
      <c r="AM11" s="75">
        <f ca="1">AA11*'30雇用誘発係数'!$D8</f>
        <v>0</v>
      </c>
      <c r="AN11" s="78">
        <f t="shared" ca="1" si="19"/>
        <v>0</v>
      </c>
      <c r="AO11" s="25" t="s">
        <v>85</v>
      </c>
    </row>
    <row r="12" spans="1:41" x14ac:dyDescent="0.2">
      <c r="A12" s="36" t="s">
        <v>237</v>
      </c>
      <c r="B12" s="37" t="s">
        <v>467</v>
      </c>
      <c r="C12" s="290"/>
      <c r="D12" s="270">
        <v>0.24721385717535904</v>
      </c>
      <c r="E12" s="270">
        <v>3.6070719031760505E-2</v>
      </c>
      <c r="F12" s="275">
        <f t="shared" si="0"/>
        <v>0</v>
      </c>
      <c r="G12" s="342">
        <f t="shared" si="1"/>
        <v>0</v>
      </c>
      <c r="H12" s="284">
        <f t="shared" si="2"/>
        <v>0</v>
      </c>
      <c r="I12" s="280">
        <f>1-(-'11取引基本表'!CQ10/('11取引基本表'!BW10))</f>
        <v>0.49687876158217392</v>
      </c>
      <c r="J12" s="80">
        <f t="shared" si="13"/>
        <v>0</v>
      </c>
      <c r="K12" s="81">
        <v>0.63449512821755782</v>
      </c>
      <c r="L12" s="80">
        <f t="shared" si="3"/>
        <v>0</v>
      </c>
      <c r="M12" s="81">
        <v>0.25323573609966554</v>
      </c>
      <c r="N12" s="82">
        <f t="shared" si="4"/>
        <v>0</v>
      </c>
      <c r="O12" s="83">
        <v>0</v>
      </c>
      <c r="P12" s="84">
        <f>1-(-'11取引基本表'!CQ10/('11取引基本表'!BW10))</f>
        <v>0.49687876158217392</v>
      </c>
      <c r="Q12" s="82">
        <f t="shared" si="14"/>
        <v>0</v>
      </c>
      <c r="R12" s="82">
        <v>0</v>
      </c>
      <c r="S12" s="80">
        <f t="shared" si="5"/>
        <v>0</v>
      </c>
      <c r="T12" s="85">
        <f t="shared" si="6"/>
        <v>0</v>
      </c>
      <c r="U12" s="86"/>
      <c r="V12" s="82">
        <f t="shared" ca="1" si="7"/>
        <v>0</v>
      </c>
      <c r="W12" s="81">
        <f>'11取引基本表'!BQ10/'11取引基本表'!$BQ$70</f>
        <v>6.0433238539900878E-4</v>
      </c>
      <c r="X12" s="82">
        <f t="shared" ca="1" si="8"/>
        <v>0</v>
      </c>
      <c r="Y12" s="84">
        <f t="shared" si="15"/>
        <v>0.49687876158217392</v>
      </c>
      <c r="Z12" s="82">
        <f t="shared" ca="1" si="16"/>
        <v>0</v>
      </c>
      <c r="AA12" s="82">
        <f ca="1"/>
        <v>0</v>
      </c>
      <c r="AB12" s="82">
        <f t="shared" ca="1" si="17"/>
        <v>0</v>
      </c>
      <c r="AC12" s="85">
        <f t="shared" ca="1" si="9"/>
        <v>0</v>
      </c>
      <c r="AD12" s="83">
        <f t="shared" ca="1" si="10"/>
        <v>0</v>
      </c>
      <c r="AE12" s="82">
        <f t="shared" ca="1" si="11"/>
        <v>0</v>
      </c>
      <c r="AF12" s="85">
        <f t="shared" ca="1" si="12"/>
        <v>0</v>
      </c>
      <c r="AG12" s="83">
        <f>J12*'20就業誘発係数'!$D9</f>
        <v>0</v>
      </c>
      <c r="AH12" s="82">
        <f>R12*'20就業誘発係数'!$D9</f>
        <v>0</v>
      </c>
      <c r="AI12" s="82">
        <f ca="1">AA12*'20就業誘発係数'!$D9</f>
        <v>0</v>
      </c>
      <c r="AJ12" s="85">
        <f t="shared" ca="1" si="18"/>
        <v>0</v>
      </c>
      <c r="AK12" s="83">
        <f>J12*'30雇用誘発係数'!$D9</f>
        <v>0</v>
      </c>
      <c r="AL12" s="82">
        <f>R12*'30雇用誘発係数'!$D9</f>
        <v>0</v>
      </c>
      <c r="AM12" s="82">
        <f ca="1">AA12*'30雇用誘発係数'!$D9</f>
        <v>0</v>
      </c>
      <c r="AN12" s="85">
        <f t="shared" ca="1" si="19"/>
        <v>0</v>
      </c>
      <c r="AO12" s="25" t="s">
        <v>86</v>
      </c>
    </row>
    <row r="13" spans="1:41" x14ac:dyDescent="0.2">
      <c r="A13" s="38" t="s">
        <v>238</v>
      </c>
      <c r="B13" s="39" t="s">
        <v>468</v>
      </c>
      <c r="C13" s="291"/>
      <c r="D13" s="271">
        <v>0.27591440070340501</v>
      </c>
      <c r="E13" s="271">
        <v>3.6864238359318138E-2</v>
      </c>
      <c r="F13" s="276">
        <f t="shared" si="0"/>
        <v>0</v>
      </c>
      <c r="G13" s="343">
        <f t="shared" si="1"/>
        <v>0</v>
      </c>
      <c r="H13" s="285">
        <f t="shared" si="2"/>
        <v>0</v>
      </c>
      <c r="I13" s="281">
        <f>1-(-'11取引基本表'!CQ11/('11取引基本表'!BW11))</f>
        <v>0.22972006149818092</v>
      </c>
      <c r="J13" s="87">
        <f t="shared" si="13"/>
        <v>0</v>
      </c>
      <c r="K13" s="88">
        <v>0.60627639821257318</v>
      </c>
      <c r="L13" s="87">
        <f t="shared" si="3"/>
        <v>0</v>
      </c>
      <c r="M13" s="88">
        <v>0.18925095390642535</v>
      </c>
      <c r="N13" s="89">
        <f t="shared" si="4"/>
        <v>0</v>
      </c>
      <c r="O13" s="90">
        <v>0</v>
      </c>
      <c r="P13" s="91">
        <f>1-(-'11取引基本表'!CQ11/('11取引基本表'!BW11))</f>
        <v>0.22972006149818092</v>
      </c>
      <c r="Q13" s="89">
        <f t="shared" si="14"/>
        <v>0</v>
      </c>
      <c r="R13" s="89">
        <v>0</v>
      </c>
      <c r="S13" s="87">
        <f t="shared" si="5"/>
        <v>0</v>
      </c>
      <c r="T13" s="92">
        <f t="shared" si="6"/>
        <v>0</v>
      </c>
      <c r="U13" s="93"/>
      <c r="V13" s="89">
        <f t="shared" ca="1" si="7"/>
        <v>0</v>
      </c>
      <c r="W13" s="88">
        <f>'11取引基本表'!BQ11/'11取引基本表'!$BQ$70</f>
        <v>1.2384157229901776E-3</v>
      </c>
      <c r="X13" s="89">
        <f t="shared" ca="1" si="8"/>
        <v>0</v>
      </c>
      <c r="Y13" s="91">
        <f t="shared" si="15"/>
        <v>0.22972006149818092</v>
      </c>
      <c r="Z13" s="89">
        <f t="shared" ca="1" si="16"/>
        <v>0</v>
      </c>
      <c r="AA13" s="89">
        <f ca="1"/>
        <v>0</v>
      </c>
      <c r="AB13" s="89">
        <f t="shared" ca="1" si="17"/>
        <v>0</v>
      </c>
      <c r="AC13" s="92">
        <f t="shared" ca="1" si="9"/>
        <v>0</v>
      </c>
      <c r="AD13" s="90">
        <f t="shared" ca="1" si="10"/>
        <v>0</v>
      </c>
      <c r="AE13" s="89">
        <f t="shared" ca="1" si="11"/>
        <v>0</v>
      </c>
      <c r="AF13" s="92">
        <f t="shared" ca="1" si="12"/>
        <v>0</v>
      </c>
      <c r="AG13" s="90">
        <f>J13*'20就業誘発係数'!$D10</f>
        <v>0</v>
      </c>
      <c r="AH13" s="89">
        <f>R13*'20就業誘発係数'!$D10</f>
        <v>0</v>
      </c>
      <c r="AI13" s="89">
        <f ca="1">AA13*'20就業誘発係数'!$D10</f>
        <v>0</v>
      </c>
      <c r="AJ13" s="92">
        <f t="shared" ca="1" si="18"/>
        <v>0</v>
      </c>
      <c r="AK13" s="90">
        <f>J13*'30雇用誘発係数'!$D10</f>
        <v>0</v>
      </c>
      <c r="AL13" s="89">
        <f>R13*'30雇用誘発係数'!$D10</f>
        <v>0</v>
      </c>
      <c r="AM13" s="89">
        <f ca="1">AA13*'30雇用誘発係数'!$D10</f>
        <v>0</v>
      </c>
      <c r="AN13" s="92">
        <f t="shared" ca="1" si="19"/>
        <v>0</v>
      </c>
      <c r="AO13" s="25" t="s">
        <v>87</v>
      </c>
    </row>
    <row r="14" spans="1:41" x14ac:dyDescent="0.2">
      <c r="A14" s="34" t="s">
        <v>239</v>
      </c>
      <c r="B14" s="35" t="s">
        <v>469</v>
      </c>
      <c r="C14" s="289"/>
      <c r="D14" s="269">
        <v>0.24746724160226116</v>
      </c>
      <c r="E14" s="269">
        <v>0.63674443945311665</v>
      </c>
      <c r="F14" s="274">
        <f t="shared" si="0"/>
        <v>0</v>
      </c>
      <c r="G14" s="341">
        <f t="shared" si="1"/>
        <v>0</v>
      </c>
      <c r="H14" s="283">
        <f t="shared" si="2"/>
        <v>0</v>
      </c>
      <c r="I14" s="279">
        <f>1-(-'11取引基本表'!CQ12/('11取引基本表'!BW12))</f>
        <v>1.9883001923495347E-2</v>
      </c>
      <c r="J14" s="73">
        <f t="shared" si="13"/>
        <v>0</v>
      </c>
      <c r="K14" s="74">
        <v>0.66578317373461016</v>
      </c>
      <c r="L14" s="73">
        <f t="shared" si="3"/>
        <v>0</v>
      </c>
      <c r="M14" s="74">
        <v>0.11033686730506156</v>
      </c>
      <c r="N14" s="75">
        <f t="shared" si="4"/>
        <v>0</v>
      </c>
      <c r="O14" s="76">
        <v>0</v>
      </c>
      <c r="P14" s="77">
        <f>1-(-'11取引基本表'!CQ12/('11取引基本表'!BW12))</f>
        <v>1.9883001923495347E-2</v>
      </c>
      <c r="Q14" s="75">
        <f t="shared" si="14"/>
        <v>0</v>
      </c>
      <c r="R14" s="75">
        <v>0</v>
      </c>
      <c r="S14" s="73">
        <f t="shared" si="5"/>
        <v>0</v>
      </c>
      <c r="T14" s="78">
        <f t="shared" si="6"/>
        <v>0</v>
      </c>
      <c r="U14" s="79"/>
      <c r="V14" s="75">
        <f t="shared" ca="1" si="7"/>
        <v>0</v>
      </c>
      <c r="W14" s="74">
        <f>'11取引基本表'!BQ12/'11取引基本表'!$BQ$70</f>
        <v>1.2935196605287004E-7</v>
      </c>
      <c r="X14" s="75">
        <f t="shared" ca="1" si="8"/>
        <v>0</v>
      </c>
      <c r="Y14" s="77">
        <f t="shared" si="15"/>
        <v>1.9883001923495347E-2</v>
      </c>
      <c r="Z14" s="75">
        <f t="shared" ca="1" si="16"/>
        <v>0</v>
      </c>
      <c r="AA14" s="75">
        <f ca="1"/>
        <v>0</v>
      </c>
      <c r="AB14" s="75">
        <f t="shared" ca="1" si="17"/>
        <v>0</v>
      </c>
      <c r="AC14" s="78">
        <f t="shared" ca="1" si="9"/>
        <v>0</v>
      </c>
      <c r="AD14" s="76">
        <f t="shared" ca="1" si="10"/>
        <v>0</v>
      </c>
      <c r="AE14" s="75">
        <f t="shared" ca="1" si="11"/>
        <v>0</v>
      </c>
      <c r="AF14" s="78">
        <f t="shared" ca="1" si="12"/>
        <v>0</v>
      </c>
      <c r="AG14" s="76">
        <f>J14*'20就業誘発係数'!$D11</f>
        <v>0</v>
      </c>
      <c r="AH14" s="75">
        <f>R14*'20就業誘発係数'!$D11</f>
        <v>0</v>
      </c>
      <c r="AI14" s="75">
        <f ca="1">AA14*'20就業誘発係数'!$D11</f>
        <v>0</v>
      </c>
      <c r="AJ14" s="78">
        <f t="shared" ca="1" si="18"/>
        <v>0</v>
      </c>
      <c r="AK14" s="76">
        <f>J14*'30雇用誘発係数'!$D11</f>
        <v>0</v>
      </c>
      <c r="AL14" s="75">
        <f>R14*'30雇用誘発係数'!$D11</f>
        <v>0</v>
      </c>
      <c r="AM14" s="75">
        <f ca="1">AA14*'30雇用誘発係数'!$D11</f>
        <v>0</v>
      </c>
      <c r="AN14" s="78">
        <f t="shared" ca="1" si="19"/>
        <v>0</v>
      </c>
      <c r="AO14" s="25" t="s">
        <v>88</v>
      </c>
    </row>
    <row r="15" spans="1:41" x14ac:dyDescent="0.2">
      <c r="A15" s="34" t="s">
        <v>240</v>
      </c>
      <c r="B15" s="35" t="s">
        <v>470</v>
      </c>
      <c r="C15" s="289"/>
      <c r="D15" s="269">
        <v>9.2954878593819831E-2</v>
      </c>
      <c r="E15" s="269">
        <v>0.39215024425004452</v>
      </c>
      <c r="F15" s="274">
        <f t="shared" si="0"/>
        <v>0</v>
      </c>
      <c r="G15" s="341">
        <f t="shared" si="1"/>
        <v>0</v>
      </c>
      <c r="H15" s="283">
        <f t="shared" si="2"/>
        <v>0</v>
      </c>
      <c r="I15" s="279">
        <f>1-(-'11取引基本表'!CQ13/('11取引基本表'!BW13))</f>
        <v>0.16857046867125824</v>
      </c>
      <c r="J15" s="73">
        <f t="shared" si="13"/>
        <v>0</v>
      </c>
      <c r="K15" s="74">
        <v>0.56563653390624136</v>
      </c>
      <c r="L15" s="73">
        <f t="shared" si="3"/>
        <v>0</v>
      </c>
      <c r="M15" s="74">
        <v>0.29119153858866303</v>
      </c>
      <c r="N15" s="75">
        <f t="shared" si="4"/>
        <v>0</v>
      </c>
      <c r="O15" s="76">
        <v>0</v>
      </c>
      <c r="P15" s="77">
        <f>1-(-'11取引基本表'!CQ13/('11取引基本表'!BW13))</f>
        <v>0.16857046867125824</v>
      </c>
      <c r="Q15" s="75">
        <f t="shared" si="14"/>
        <v>0</v>
      </c>
      <c r="R15" s="75">
        <v>0</v>
      </c>
      <c r="S15" s="73">
        <f t="shared" si="5"/>
        <v>0</v>
      </c>
      <c r="T15" s="78">
        <f t="shared" si="6"/>
        <v>0</v>
      </c>
      <c r="U15" s="79"/>
      <c r="V15" s="75">
        <f t="shared" ca="1" si="7"/>
        <v>0</v>
      </c>
      <c r="W15" s="74">
        <f>'11取引基本表'!BQ13/'11取引基本表'!$BQ$70</f>
        <v>-2.2765946025305124E-5</v>
      </c>
      <c r="X15" s="75">
        <f t="shared" ca="1" si="8"/>
        <v>0</v>
      </c>
      <c r="Y15" s="77">
        <f t="shared" si="15"/>
        <v>0.16857046867125824</v>
      </c>
      <c r="Z15" s="75">
        <f t="shared" ca="1" si="16"/>
        <v>0</v>
      </c>
      <c r="AA15" s="75">
        <f ca="1"/>
        <v>0</v>
      </c>
      <c r="AB15" s="75">
        <f t="shared" ca="1" si="17"/>
        <v>0</v>
      </c>
      <c r="AC15" s="78">
        <f t="shared" ca="1" si="9"/>
        <v>0</v>
      </c>
      <c r="AD15" s="76">
        <f t="shared" ca="1" si="10"/>
        <v>0</v>
      </c>
      <c r="AE15" s="75">
        <f t="shared" ca="1" si="11"/>
        <v>0</v>
      </c>
      <c r="AF15" s="78">
        <f t="shared" ca="1" si="12"/>
        <v>0</v>
      </c>
      <c r="AG15" s="76">
        <f>J15*'20就業誘発係数'!$D12</f>
        <v>0</v>
      </c>
      <c r="AH15" s="75">
        <f>R15*'20就業誘発係数'!$D12</f>
        <v>0</v>
      </c>
      <c r="AI15" s="75">
        <f ca="1">AA15*'20就業誘発係数'!$D12</f>
        <v>0</v>
      </c>
      <c r="AJ15" s="78">
        <f t="shared" ca="1" si="18"/>
        <v>0</v>
      </c>
      <c r="AK15" s="76">
        <f>J15*'30雇用誘発係数'!$D12</f>
        <v>0</v>
      </c>
      <c r="AL15" s="75">
        <f>R15*'30雇用誘発係数'!$D12</f>
        <v>0</v>
      </c>
      <c r="AM15" s="75">
        <f ca="1">AA15*'30雇用誘発係数'!$D12</f>
        <v>0</v>
      </c>
      <c r="AN15" s="78">
        <f t="shared" ca="1" si="19"/>
        <v>0</v>
      </c>
      <c r="AO15" s="25" t="s">
        <v>88</v>
      </c>
    </row>
    <row r="16" spans="1:41" x14ac:dyDescent="0.2">
      <c r="A16" s="34" t="s">
        <v>241</v>
      </c>
      <c r="B16" s="35" t="s">
        <v>471</v>
      </c>
      <c r="C16" s="289"/>
      <c r="D16" s="269">
        <v>0.37262805087748851</v>
      </c>
      <c r="E16" s="269">
        <v>3.008762076125928E-2</v>
      </c>
      <c r="F16" s="274">
        <f t="shared" si="0"/>
        <v>0</v>
      </c>
      <c r="G16" s="341">
        <f t="shared" si="1"/>
        <v>0</v>
      </c>
      <c r="H16" s="283">
        <f t="shared" si="2"/>
        <v>0</v>
      </c>
      <c r="I16" s="279">
        <f>1-(-'11取引基本表'!CQ14/('11取引基本表'!BW14))</f>
        <v>0.23878412731106324</v>
      </c>
      <c r="J16" s="73">
        <f t="shared" si="13"/>
        <v>0</v>
      </c>
      <c r="K16" s="74">
        <v>0.24266108151471627</v>
      </c>
      <c r="L16" s="73">
        <f t="shared" si="3"/>
        <v>0</v>
      </c>
      <c r="M16" s="74">
        <v>0.11462691729395545</v>
      </c>
      <c r="N16" s="75">
        <f t="shared" si="4"/>
        <v>0</v>
      </c>
      <c r="O16" s="76">
        <v>0</v>
      </c>
      <c r="P16" s="77">
        <f>1-(-'11取引基本表'!CQ14/('11取引基本表'!BW14))</f>
        <v>0.23878412731106324</v>
      </c>
      <c r="Q16" s="75">
        <f t="shared" si="14"/>
        <v>0</v>
      </c>
      <c r="R16" s="75">
        <v>0</v>
      </c>
      <c r="S16" s="73">
        <f t="shared" si="5"/>
        <v>0</v>
      </c>
      <c r="T16" s="78">
        <f t="shared" si="6"/>
        <v>0</v>
      </c>
      <c r="U16" s="79"/>
      <c r="V16" s="75">
        <f t="shared" ca="1" si="7"/>
        <v>0</v>
      </c>
      <c r="W16" s="74">
        <f>'11取引基本表'!BQ14/'11取引基本表'!$BQ$70</f>
        <v>1.4307750317074007E-2</v>
      </c>
      <c r="X16" s="75">
        <f t="shared" ca="1" si="8"/>
        <v>0</v>
      </c>
      <c r="Y16" s="77">
        <f t="shared" si="15"/>
        <v>0.23878412731106324</v>
      </c>
      <c r="Z16" s="75">
        <f t="shared" ca="1" si="16"/>
        <v>0</v>
      </c>
      <c r="AA16" s="75">
        <f ca="1"/>
        <v>0</v>
      </c>
      <c r="AB16" s="75">
        <f t="shared" ca="1" si="17"/>
        <v>0</v>
      </c>
      <c r="AC16" s="78">
        <f t="shared" ca="1" si="9"/>
        <v>0</v>
      </c>
      <c r="AD16" s="76">
        <f t="shared" ca="1" si="10"/>
        <v>0</v>
      </c>
      <c r="AE16" s="75">
        <f t="shared" ca="1" si="11"/>
        <v>0</v>
      </c>
      <c r="AF16" s="78">
        <f t="shared" ca="1" si="12"/>
        <v>0</v>
      </c>
      <c r="AG16" s="76">
        <f>J16*'20就業誘発係数'!$D13</f>
        <v>0</v>
      </c>
      <c r="AH16" s="75">
        <f>R16*'20就業誘発係数'!$D13</f>
        <v>0</v>
      </c>
      <c r="AI16" s="75">
        <f ca="1">AA16*'20就業誘発係数'!$D13</f>
        <v>0</v>
      </c>
      <c r="AJ16" s="78">
        <f t="shared" ca="1" si="18"/>
        <v>0</v>
      </c>
      <c r="AK16" s="76">
        <f>J16*'30雇用誘発係数'!$D13</f>
        <v>0</v>
      </c>
      <c r="AL16" s="75">
        <f>R16*'30雇用誘発係数'!$D13</f>
        <v>0</v>
      </c>
      <c r="AM16" s="75">
        <f ca="1">AA16*'30雇用誘発係数'!$D13</f>
        <v>0</v>
      </c>
      <c r="AN16" s="78">
        <f t="shared" ca="1" si="19"/>
        <v>0</v>
      </c>
      <c r="AO16" s="25" t="s">
        <v>89</v>
      </c>
    </row>
    <row r="17" spans="1:41" x14ac:dyDescent="0.2">
      <c r="A17" s="36" t="s">
        <v>242</v>
      </c>
      <c r="B17" s="37" t="s">
        <v>472</v>
      </c>
      <c r="C17" s="290"/>
      <c r="D17" s="270">
        <v>0.41171362206674139</v>
      </c>
      <c r="E17" s="270">
        <v>4.014042871105062E-2</v>
      </c>
      <c r="F17" s="275">
        <f t="shared" si="0"/>
        <v>0</v>
      </c>
      <c r="G17" s="342">
        <f t="shared" si="1"/>
        <v>0</v>
      </c>
      <c r="H17" s="284">
        <f t="shared" si="2"/>
        <v>0</v>
      </c>
      <c r="I17" s="280">
        <f>1-(-'11取引基本表'!CQ15/('11取引基本表'!BW15))</f>
        <v>1.369616821800046E-2</v>
      </c>
      <c r="J17" s="80">
        <f t="shared" si="13"/>
        <v>0</v>
      </c>
      <c r="K17" s="81">
        <v>0.39027971938284745</v>
      </c>
      <c r="L17" s="80">
        <f t="shared" si="3"/>
        <v>0</v>
      </c>
      <c r="M17" s="81">
        <v>9.4182452450269974E-2</v>
      </c>
      <c r="N17" s="82">
        <f t="shared" si="4"/>
        <v>0</v>
      </c>
      <c r="O17" s="83">
        <v>0</v>
      </c>
      <c r="P17" s="84">
        <f>1-(-'11取引基本表'!CQ15/('11取引基本表'!BW15))</f>
        <v>1.369616821800046E-2</v>
      </c>
      <c r="Q17" s="82">
        <f t="shared" si="14"/>
        <v>0</v>
      </c>
      <c r="R17" s="82">
        <v>0</v>
      </c>
      <c r="S17" s="80">
        <f t="shared" si="5"/>
        <v>0</v>
      </c>
      <c r="T17" s="85">
        <f t="shared" si="6"/>
        <v>0</v>
      </c>
      <c r="U17" s="86"/>
      <c r="V17" s="82">
        <f t="shared" ca="1" si="7"/>
        <v>0</v>
      </c>
      <c r="W17" s="81">
        <f>'11取引基本表'!BQ15/'11取引基本表'!$BQ$70</f>
        <v>1.1522026376159398E-2</v>
      </c>
      <c r="X17" s="82">
        <f t="shared" ca="1" si="8"/>
        <v>0</v>
      </c>
      <c r="Y17" s="84">
        <f t="shared" si="15"/>
        <v>1.369616821800046E-2</v>
      </c>
      <c r="Z17" s="82">
        <f t="shared" ca="1" si="16"/>
        <v>0</v>
      </c>
      <c r="AA17" s="82">
        <f ca="1"/>
        <v>0</v>
      </c>
      <c r="AB17" s="82">
        <f t="shared" ca="1" si="17"/>
        <v>0</v>
      </c>
      <c r="AC17" s="85">
        <f t="shared" ca="1" si="9"/>
        <v>0</v>
      </c>
      <c r="AD17" s="83">
        <f t="shared" ca="1" si="10"/>
        <v>0</v>
      </c>
      <c r="AE17" s="82">
        <f t="shared" ca="1" si="11"/>
        <v>0</v>
      </c>
      <c r="AF17" s="85">
        <f t="shared" ca="1" si="12"/>
        <v>0</v>
      </c>
      <c r="AG17" s="83">
        <f>J17*'20就業誘発係数'!$D14</f>
        <v>0</v>
      </c>
      <c r="AH17" s="82">
        <f>R17*'20就業誘発係数'!$D14</f>
        <v>0</v>
      </c>
      <c r="AI17" s="82">
        <f ca="1">AA17*'20就業誘発係数'!$D14</f>
        <v>0</v>
      </c>
      <c r="AJ17" s="85">
        <f t="shared" ca="1" si="18"/>
        <v>0</v>
      </c>
      <c r="AK17" s="83">
        <f>J17*'30雇用誘発係数'!$D14</f>
        <v>0</v>
      </c>
      <c r="AL17" s="82">
        <f>R17*'30雇用誘発係数'!$D14</f>
        <v>0</v>
      </c>
      <c r="AM17" s="82">
        <f ca="1">AA17*'30雇用誘発係数'!$D14</f>
        <v>0</v>
      </c>
      <c r="AN17" s="85">
        <f t="shared" ca="1" si="19"/>
        <v>0</v>
      </c>
      <c r="AO17" s="25" t="s">
        <v>89</v>
      </c>
    </row>
    <row r="18" spans="1:41" x14ac:dyDescent="0.2">
      <c r="A18" s="38" t="s">
        <v>243</v>
      </c>
      <c r="B18" s="39" t="s">
        <v>473</v>
      </c>
      <c r="C18" s="291"/>
      <c r="D18" s="271">
        <v>0.21810783523868771</v>
      </c>
      <c r="E18" s="271">
        <v>3.1168662671258101E-2</v>
      </c>
      <c r="F18" s="276">
        <f t="shared" si="0"/>
        <v>0</v>
      </c>
      <c r="G18" s="343">
        <f t="shared" si="1"/>
        <v>0</v>
      </c>
      <c r="H18" s="285">
        <f t="shared" si="2"/>
        <v>0</v>
      </c>
      <c r="I18" s="281">
        <f>1-(-'11取引基本表'!CQ16/('11取引基本表'!BW16))</f>
        <v>0.50555153833593802</v>
      </c>
      <c r="J18" s="87">
        <f t="shared" si="13"/>
        <v>0</v>
      </c>
      <c r="K18" s="88">
        <v>0.13639156936670596</v>
      </c>
      <c r="L18" s="87">
        <f t="shared" si="3"/>
        <v>0</v>
      </c>
      <c r="M18" s="88">
        <v>2.8899333986613297E-2</v>
      </c>
      <c r="N18" s="89">
        <f t="shared" si="4"/>
        <v>0</v>
      </c>
      <c r="O18" s="90">
        <v>0</v>
      </c>
      <c r="P18" s="91">
        <f>1-(-'11取引基本表'!CQ16/('11取引基本表'!BW16))</f>
        <v>0.50555153833593802</v>
      </c>
      <c r="Q18" s="89">
        <f t="shared" si="14"/>
        <v>0</v>
      </c>
      <c r="R18" s="89">
        <v>0</v>
      </c>
      <c r="S18" s="87">
        <f t="shared" si="5"/>
        <v>0</v>
      </c>
      <c r="T18" s="92">
        <f t="shared" si="6"/>
        <v>0</v>
      </c>
      <c r="U18" s="93"/>
      <c r="V18" s="89">
        <f t="shared" ca="1" si="7"/>
        <v>0</v>
      </c>
      <c r="W18" s="88">
        <f>'11取引基本表'!BQ16/'11取引基本表'!$BQ$70</f>
        <v>6.8048188781433339E-3</v>
      </c>
      <c r="X18" s="89">
        <f t="shared" ca="1" si="8"/>
        <v>0</v>
      </c>
      <c r="Y18" s="91">
        <f t="shared" si="15"/>
        <v>0.50555153833593802</v>
      </c>
      <c r="Z18" s="89">
        <f t="shared" ca="1" si="16"/>
        <v>0</v>
      </c>
      <c r="AA18" s="89">
        <f ca="1"/>
        <v>0</v>
      </c>
      <c r="AB18" s="89">
        <f t="shared" ca="1" si="17"/>
        <v>0</v>
      </c>
      <c r="AC18" s="92">
        <f t="shared" ca="1" si="9"/>
        <v>0</v>
      </c>
      <c r="AD18" s="90">
        <f t="shared" ca="1" si="10"/>
        <v>0</v>
      </c>
      <c r="AE18" s="89">
        <f t="shared" ca="1" si="11"/>
        <v>0</v>
      </c>
      <c r="AF18" s="92">
        <f t="shared" ca="1" si="12"/>
        <v>0</v>
      </c>
      <c r="AG18" s="90">
        <f>J18*'20就業誘発係数'!$D15</f>
        <v>0</v>
      </c>
      <c r="AH18" s="89">
        <f>R18*'20就業誘発係数'!$D15</f>
        <v>0</v>
      </c>
      <c r="AI18" s="89">
        <f ca="1">AA18*'20就業誘発係数'!$D15</f>
        <v>0</v>
      </c>
      <c r="AJ18" s="92">
        <f t="shared" ca="1" si="18"/>
        <v>0</v>
      </c>
      <c r="AK18" s="90">
        <f>J18*'30雇用誘発係数'!$D15</f>
        <v>0</v>
      </c>
      <c r="AL18" s="89">
        <f>R18*'30雇用誘発係数'!$D15</f>
        <v>0</v>
      </c>
      <c r="AM18" s="89">
        <f ca="1">AA18*'30雇用誘発係数'!$D15</f>
        <v>0</v>
      </c>
      <c r="AN18" s="92">
        <f t="shared" ca="1" si="19"/>
        <v>0</v>
      </c>
      <c r="AO18" s="25" t="s">
        <v>89</v>
      </c>
    </row>
    <row r="19" spans="1:41" x14ac:dyDescent="0.2">
      <c r="A19" s="34" t="s">
        <v>244</v>
      </c>
      <c r="B19" s="35" t="s">
        <v>474</v>
      </c>
      <c r="C19" s="289"/>
      <c r="D19" s="269">
        <v>0.3789755751213868</v>
      </c>
      <c r="E19" s="269">
        <v>3.0860528053175358E-2</v>
      </c>
      <c r="F19" s="274">
        <f t="shared" si="0"/>
        <v>0</v>
      </c>
      <c r="G19" s="341">
        <f t="shared" si="1"/>
        <v>0</v>
      </c>
      <c r="H19" s="283">
        <f t="shared" si="2"/>
        <v>0</v>
      </c>
      <c r="I19" s="279">
        <f>1-(-'11取引基本表'!CQ17/('11取引基本表'!BW17))</f>
        <v>0.24360980950612432</v>
      </c>
      <c r="J19" s="73">
        <f t="shared" si="13"/>
        <v>0</v>
      </c>
      <c r="K19" s="74">
        <v>0.33749464231468651</v>
      </c>
      <c r="L19" s="73">
        <f t="shared" si="3"/>
        <v>0</v>
      </c>
      <c r="M19" s="74">
        <v>0.17939819149511671</v>
      </c>
      <c r="N19" s="75">
        <f t="shared" si="4"/>
        <v>0</v>
      </c>
      <c r="O19" s="76">
        <v>0</v>
      </c>
      <c r="P19" s="77">
        <f>1-(-'11取引基本表'!CQ17/('11取引基本表'!BW17))</f>
        <v>0.24360980950612432</v>
      </c>
      <c r="Q19" s="75">
        <f t="shared" si="14"/>
        <v>0</v>
      </c>
      <c r="R19" s="75">
        <v>0</v>
      </c>
      <c r="S19" s="73">
        <f t="shared" si="5"/>
        <v>0</v>
      </c>
      <c r="T19" s="78">
        <f t="shared" si="6"/>
        <v>0</v>
      </c>
      <c r="U19" s="79"/>
      <c r="V19" s="75">
        <f t="shared" ca="1" si="7"/>
        <v>0</v>
      </c>
      <c r="W19" s="74">
        <f>'11取引基本表'!BQ17/'11取引基本表'!$BQ$70</f>
        <v>3.8081865565795202E-2</v>
      </c>
      <c r="X19" s="75">
        <f t="shared" ca="1" si="8"/>
        <v>0</v>
      </c>
      <c r="Y19" s="77">
        <f t="shared" si="15"/>
        <v>0.24360980950612432</v>
      </c>
      <c r="Z19" s="75">
        <f t="shared" ca="1" si="16"/>
        <v>0</v>
      </c>
      <c r="AA19" s="75">
        <f ca="1"/>
        <v>0</v>
      </c>
      <c r="AB19" s="75">
        <f t="shared" ca="1" si="17"/>
        <v>0</v>
      </c>
      <c r="AC19" s="78">
        <f t="shared" ca="1" si="9"/>
        <v>0</v>
      </c>
      <c r="AD19" s="76">
        <f t="shared" ca="1" si="10"/>
        <v>0</v>
      </c>
      <c r="AE19" s="75">
        <f t="shared" ca="1" si="11"/>
        <v>0</v>
      </c>
      <c r="AF19" s="78">
        <f t="shared" ca="1" si="12"/>
        <v>0</v>
      </c>
      <c r="AG19" s="76">
        <f>J19*'20就業誘発係数'!$D16</f>
        <v>0</v>
      </c>
      <c r="AH19" s="75">
        <f>R19*'20就業誘発係数'!$D16</f>
        <v>0</v>
      </c>
      <c r="AI19" s="75">
        <f ca="1">AA19*'20就業誘発係数'!$D16</f>
        <v>0</v>
      </c>
      <c r="AJ19" s="78">
        <f t="shared" ca="1" si="18"/>
        <v>0</v>
      </c>
      <c r="AK19" s="76">
        <f>J19*'30雇用誘発係数'!$D16</f>
        <v>0</v>
      </c>
      <c r="AL19" s="75">
        <f>R19*'30雇用誘発係数'!$D16</f>
        <v>0</v>
      </c>
      <c r="AM19" s="75">
        <f ca="1">AA19*'30雇用誘発係数'!$D16</f>
        <v>0</v>
      </c>
      <c r="AN19" s="78">
        <f t="shared" ca="1" si="19"/>
        <v>0</v>
      </c>
      <c r="AO19" s="25" t="s">
        <v>89</v>
      </c>
    </row>
    <row r="20" spans="1:41" x14ac:dyDescent="0.2">
      <c r="A20" s="34" t="s">
        <v>245</v>
      </c>
      <c r="B20" s="35" t="s">
        <v>475</v>
      </c>
      <c r="C20" s="289"/>
      <c r="D20" s="269">
        <v>0.33391352806133662</v>
      </c>
      <c r="E20" s="269">
        <v>4.5420296133279831E-2</v>
      </c>
      <c r="F20" s="274">
        <f t="shared" si="0"/>
        <v>0</v>
      </c>
      <c r="G20" s="341">
        <f t="shared" si="1"/>
        <v>0</v>
      </c>
      <c r="H20" s="283">
        <f t="shared" si="2"/>
        <v>0</v>
      </c>
      <c r="I20" s="279">
        <f>1-(-'11取引基本表'!CQ18/('11取引基本表'!BW18))</f>
        <v>0.30905022633299306</v>
      </c>
      <c r="J20" s="73">
        <f t="shared" si="13"/>
        <v>0</v>
      </c>
      <c r="K20" s="74">
        <v>0.5711031630267549</v>
      </c>
      <c r="L20" s="73">
        <f t="shared" si="3"/>
        <v>0</v>
      </c>
      <c r="M20" s="74">
        <v>7.8456251123943499E-2</v>
      </c>
      <c r="N20" s="75">
        <f t="shared" si="4"/>
        <v>0</v>
      </c>
      <c r="O20" s="76">
        <v>0</v>
      </c>
      <c r="P20" s="77">
        <f>1-(-'11取引基本表'!CQ18/('11取引基本表'!BW18))</f>
        <v>0.30905022633299306</v>
      </c>
      <c r="Q20" s="75">
        <f t="shared" si="14"/>
        <v>0</v>
      </c>
      <c r="R20" s="75">
        <v>0</v>
      </c>
      <c r="S20" s="73">
        <f t="shared" si="5"/>
        <v>0</v>
      </c>
      <c r="T20" s="78">
        <f t="shared" si="6"/>
        <v>0</v>
      </c>
      <c r="U20" s="79"/>
      <c r="V20" s="75">
        <f t="shared" ca="1" si="7"/>
        <v>0</v>
      </c>
      <c r="W20" s="74">
        <f>'11取引基本表'!BQ18/'11取引基本表'!$BQ$70</f>
        <v>1.7131374384042105E-2</v>
      </c>
      <c r="X20" s="75">
        <f t="shared" ca="1" si="8"/>
        <v>0</v>
      </c>
      <c r="Y20" s="77">
        <f t="shared" si="15"/>
        <v>0.30905022633299306</v>
      </c>
      <c r="Z20" s="75">
        <f t="shared" ca="1" si="16"/>
        <v>0</v>
      </c>
      <c r="AA20" s="75">
        <f ca="1"/>
        <v>0</v>
      </c>
      <c r="AB20" s="75">
        <f t="shared" ca="1" si="17"/>
        <v>0</v>
      </c>
      <c r="AC20" s="78">
        <f t="shared" ca="1" si="9"/>
        <v>0</v>
      </c>
      <c r="AD20" s="76">
        <f t="shared" ca="1" si="10"/>
        <v>0</v>
      </c>
      <c r="AE20" s="75">
        <f t="shared" ca="1" si="11"/>
        <v>0</v>
      </c>
      <c r="AF20" s="78">
        <f t="shared" ca="1" si="12"/>
        <v>0</v>
      </c>
      <c r="AG20" s="76">
        <f>J20*'20就業誘発係数'!$D17</f>
        <v>0</v>
      </c>
      <c r="AH20" s="75">
        <f>R20*'20就業誘発係数'!$D17</f>
        <v>0</v>
      </c>
      <c r="AI20" s="75">
        <f ca="1">AA20*'20就業誘発係数'!$D17</f>
        <v>0</v>
      </c>
      <c r="AJ20" s="78">
        <f t="shared" ca="1" si="18"/>
        <v>0</v>
      </c>
      <c r="AK20" s="76">
        <f>J20*'30雇用誘発係数'!$D17</f>
        <v>0</v>
      </c>
      <c r="AL20" s="75">
        <f>R20*'30雇用誘発係数'!$D17</f>
        <v>0</v>
      </c>
      <c r="AM20" s="75">
        <f ca="1">AA20*'30雇用誘発係数'!$D17</f>
        <v>0</v>
      </c>
      <c r="AN20" s="78">
        <f t="shared" ca="1" si="19"/>
        <v>0</v>
      </c>
      <c r="AO20" s="25" t="s">
        <v>89</v>
      </c>
    </row>
    <row r="21" spans="1:41" x14ac:dyDescent="0.2">
      <c r="A21" s="34" t="s">
        <v>246</v>
      </c>
      <c r="B21" s="35" t="s">
        <v>348</v>
      </c>
      <c r="C21" s="289"/>
      <c r="D21" s="269">
        <v>0.3591980887923269</v>
      </c>
      <c r="E21" s="269">
        <v>5.0837583997911585E-2</v>
      </c>
      <c r="F21" s="274">
        <f t="shared" si="0"/>
        <v>0</v>
      </c>
      <c r="G21" s="341">
        <f t="shared" si="1"/>
        <v>0</v>
      </c>
      <c r="H21" s="283">
        <f t="shared" si="2"/>
        <v>0</v>
      </c>
      <c r="I21" s="279">
        <f>1-(-'11取引基本表'!CQ19/('11取引基本表'!BW19))</f>
        <v>0.1493795585867197</v>
      </c>
      <c r="J21" s="73">
        <f t="shared" si="13"/>
        <v>0</v>
      </c>
      <c r="K21" s="74">
        <v>0.20000872924077429</v>
      </c>
      <c r="L21" s="73">
        <f t="shared" si="3"/>
        <v>0</v>
      </c>
      <c r="M21" s="74">
        <v>5.8693232656089736E-2</v>
      </c>
      <c r="N21" s="75">
        <f t="shared" si="4"/>
        <v>0</v>
      </c>
      <c r="O21" s="76">
        <v>0</v>
      </c>
      <c r="P21" s="77">
        <f>1-(-'11取引基本表'!CQ19/('11取引基本表'!BW19))</f>
        <v>0.1493795585867197</v>
      </c>
      <c r="Q21" s="75">
        <f t="shared" si="14"/>
        <v>0</v>
      </c>
      <c r="R21" s="75">
        <v>0</v>
      </c>
      <c r="S21" s="73">
        <f t="shared" si="5"/>
        <v>0</v>
      </c>
      <c r="T21" s="78">
        <f t="shared" si="6"/>
        <v>0</v>
      </c>
      <c r="U21" s="79"/>
      <c r="V21" s="75">
        <f t="shared" ca="1" si="7"/>
        <v>0</v>
      </c>
      <c r="W21" s="74">
        <f>'11取引基本表'!BQ19/'11取引基本表'!$BQ$70</f>
        <v>1.2951236249077559E-2</v>
      </c>
      <c r="X21" s="75">
        <f t="shared" ca="1" si="8"/>
        <v>0</v>
      </c>
      <c r="Y21" s="77">
        <f t="shared" si="15"/>
        <v>0.1493795585867197</v>
      </c>
      <c r="Z21" s="75">
        <f t="shared" ca="1" si="16"/>
        <v>0</v>
      </c>
      <c r="AA21" s="75">
        <f ca="1"/>
        <v>0</v>
      </c>
      <c r="AB21" s="75">
        <f t="shared" ca="1" si="17"/>
        <v>0</v>
      </c>
      <c r="AC21" s="78">
        <f t="shared" ca="1" si="9"/>
        <v>0</v>
      </c>
      <c r="AD21" s="76">
        <f t="shared" ca="1" si="10"/>
        <v>0</v>
      </c>
      <c r="AE21" s="75">
        <f t="shared" ca="1" si="11"/>
        <v>0</v>
      </c>
      <c r="AF21" s="78">
        <f t="shared" ca="1" si="12"/>
        <v>0</v>
      </c>
      <c r="AG21" s="76">
        <f>J21*'20就業誘発係数'!$D18</f>
        <v>0</v>
      </c>
      <c r="AH21" s="75">
        <f>R21*'20就業誘発係数'!$D18</f>
        <v>0</v>
      </c>
      <c r="AI21" s="75">
        <f ca="1">AA21*'20就業誘発係数'!$D18</f>
        <v>0</v>
      </c>
      <c r="AJ21" s="78">
        <f t="shared" ca="1" si="18"/>
        <v>0</v>
      </c>
      <c r="AK21" s="76">
        <f>J21*'30雇用誘発係数'!$D18</f>
        <v>0</v>
      </c>
      <c r="AL21" s="75">
        <f>R21*'30雇用誘発係数'!$D18</f>
        <v>0</v>
      </c>
      <c r="AM21" s="75">
        <f ca="1">AA21*'30雇用誘発係数'!$D18</f>
        <v>0</v>
      </c>
      <c r="AN21" s="78">
        <f t="shared" ca="1" si="19"/>
        <v>0</v>
      </c>
      <c r="AO21" s="25" t="s">
        <v>89</v>
      </c>
    </row>
    <row r="22" spans="1:41" x14ac:dyDescent="0.2">
      <c r="A22" s="36" t="s">
        <v>247</v>
      </c>
      <c r="B22" s="37" t="s">
        <v>476</v>
      </c>
      <c r="C22" s="290"/>
      <c r="D22" s="270">
        <v>0.21897658600110856</v>
      </c>
      <c r="E22" s="270">
        <v>2.2144014120508641E-2</v>
      </c>
      <c r="F22" s="275">
        <f t="shared" si="0"/>
        <v>0</v>
      </c>
      <c r="G22" s="342">
        <f t="shared" si="1"/>
        <v>0</v>
      </c>
      <c r="H22" s="284">
        <f t="shared" si="2"/>
        <v>0</v>
      </c>
      <c r="I22" s="280">
        <f>1-(-'11取引基本表'!CQ20/('11取引基本表'!BW20))</f>
        <v>3.1088082901554737E-3</v>
      </c>
      <c r="J22" s="80">
        <f t="shared" si="13"/>
        <v>0</v>
      </c>
      <c r="K22" s="81">
        <v>0.4166268514094601</v>
      </c>
      <c r="L22" s="80">
        <f t="shared" si="3"/>
        <v>0</v>
      </c>
      <c r="M22" s="81">
        <v>0.22025800286669853</v>
      </c>
      <c r="N22" s="82">
        <f t="shared" si="4"/>
        <v>0</v>
      </c>
      <c r="O22" s="83">
        <v>0</v>
      </c>
      <c r="P22" s="84">
        <f>1-(-'11取引基本表'!CQ20/('11取引基本表'!BW20))</f>
        <v>3.1088082901554737E-3</v>
      </c>
      <c r="Q22" s="82">
        <f t="shared" si="14"/>
        <v>0</v>
      </c>
      <c r="R22" s="82">
        <v>0</v>
      </c>
      <c r="S22" s="80">
        <f t="shared" si="5"/>
        <v>0</v>
      </c>
      <c r="T22" s="85">
        <f t="shared" si="6"/>
        <v>0</v>
      </c>
      <c r="U22" s="86"/>
      <c r="V22" s="82">
        <f t="shared" ca="1" si="7"/>
        <v>0</v>
      </c>
      <c r="W22" s="81">
        <f>'11取引基本表'!BQ20/'11取引基本表'!$BQ$70</f>
        <v>3.0087267303897567E-4</v>
      </c>
      <c r="X22" s="82">
        <f t="shared" ca="1" si="8"/>
        <v>0</v>
      </c>
      <c r="Y22" s="84">
        <f t="shared" si="15"/>
        <v>3.1088082901554737E-3</v>
      </c>
      <c r="Z22" s="82">
        <f t="shared" ca="1" si="16"/>
        <v>0</v>
      </c>
      <c r="AA22" s="82">
        <f ca="1"/>
        <v>0</v>
      </c>
      <c r="AB22" s="82">
        <f t="shared" ca="1" si="17"/>
        <v>0</v>
      </c>
      <c r="AC22" s="85">
        <f t="shared" ca="1" si="9"/>
        <v>0</v>
      </c>
      <c r="AD22" s="83">
        <f t="shared" ca="1" si="10"/>
        <v>0</v>
      </c>
      <c r="AE22" s="82">
        <f t="shared" ca="1" si="11"/>
        <v>0</v>
      </c>
      <c r="AF22" s="85">
        <f t="shared" ca="1" si="12"/>
        <v>0</v>
      </c>
      <c r="AG22" s="83">
        <f>J22*'20就業誘発係数'!$D19</f>
        <v>0</v>
      </c>
      <c r="AH22" s="82">
        <f>R22*'20就業誘発係数'!$D19</f>
        <v>0</v>
      </c>
      <c r="AI22" s="82">
        <f ca="1">AA22*'20就業誘発係数'!$D19</f>
        <v>0</v>
      </c>
      <c r="AJ22" s="85">
        <f t="shared" ca="1" si="18"/>
        <v>0</v>
      </c>
      <c r="AK22" s="83">
        <f>J22*'30雇用誘発係数'!$D19</f>
        <v>0</v>
      </c>
      <c r="AL22" s="82">
        <f>R22*'30雇用誘発係数'!$D19</f>
        <v>0</v>
      </c>
      <c r="AM22" s="82">
        <f ca="1">AA22*'30雇用誘発係数'!$D19</f>
        <v>0</v>
      </c>
      <c r="AN22" s="85">
        <f t="shared" ca="1" si="19"/>
        <v>0</v>
      </c>
      <c r="AO22" s="25" t="s">
        <v>89</v>
      </c>
    </row>
    <row r="23" spans="1:41" x14ac:dyDescent="0.2">
      <c r="A23" s="38" t="s">
        <v>248</v>
      </c>
      <c r="B23" s="39" t="s">
        <v>477</v>
      </c>
      <c r="C23" s="291"/>
      <c r="D23" s="271">
        <v>0.72725141356399536</v>
      </c>
      <c r="E23" s="271">
        <v>3.8644033001289747E-2</v>
      </c>
      <c r="F23" s="276">
        <f t="shared" si="0"/>
        <v>0</v>
      </c>
      <c r="G23" s="343">
        <f t="shared" si="1"/>
        <v>0</v>
      </c>
      <c r="H23" s="285">
        <f t="shared" si="2"/>
        <v>0</v>
      </c>
      <c r="I23" s="281">
        <f>1-(-'11取引基本表'!CQ21/('11取引基本表'!BW21))</f>
        <v>1.6403028978487666E-2</v>
      </c>
      <c r="J23" s="87">
        <f t="shared" si="13"/>
        <v>0</v>
      </c>
      <c r="K23" s="88">
        <v>0.45809384918932833</v>
      </c>
      <c r="L23" s="87">
        <f t="shared" si="3"/>
        <v>0</v>
      </c>
      <c r="M23" s="88">
        <v>0.28789568499613966</v>
      </c>
      <c r="N23" s="89">
        <f t="shared" si="4"/>
        <v>0</v>
      </c>
      <c r="O23" s="90">
        <v>0</v>
      </c>
      <c r="P23" s="91">
        <f>1-(-'11取引基本表'!CQ21/('11取引基本表'!BW21))</f>
        <v>1.6403028978487666E-2</v>
      </c>
      <c r="Q23" s="89">
        <f t="shared" si="14"/>
        <v>0</v>
      </c>
      <c r="R23" s="89">
        <v>0</v>
      </c>
      <c r="S23" s="87">
        <f t="shared" si="5"/>
        <v>0</v>
      </c>
      <c r="T23" s="92">
        <f t="shared" si="6"/>
        <v>0</v>
      </c>
      <c r="U23" s="93"/>
      <c r="V23" s="89">
        <f t="shared" ca="1" si="7"/>
        <v>0</v>
      </c>
      <c r="W23" s="88">
        <f>'11取引基本表'!BQ21/'11取引基本表'!$BQ$70</f>
        <v>1.5321740378962456E-2</v>
      </c>
      <c r="X23" s="89">
        <f t="shared" ca="1" si="8"/>
        <v>0</v>
      </c>
      <c r="Y23" s="91">
        <f t="shared" si="15"/>
        <v>1.6403028978487666E-2</v>
      </c>
      <c r="Z23" s="89">
        <f t="shared" ca="1" si="16"/>
        <v>0</v>
      </c>
      <c r="AA23" s="89">
        <f ca="1"/>
        <v>0</v>
      </c>
      <c r="AB23" s="89">
        <f t="shared" ca="1" si="17"/>
        <v>0</v>
      </c>
      <c r="AC23" s="92">
        <f t="shared" ca="1" si="9"/>
        <v>0</v>
      </c>
      <c r="AD23" s="90">
        <f t="shared" ca="1" si="10"/>
        <v>0</v>
      </c>
      <c r="AE23" s="89">
        <f t="shared" ca="1" si="11"/>
        <v>0</v>
      </c>
      <c r="AF23" s="92">
        <f t="shared" ca="1" si="12"/>
        <v>0</v>
      </c>
      <c r="AG23" s="90">
        <f>J23*'20就業誘発係数'!$D20</f>
        <v>0</v>
      </c>
      <c r="AH23" s="89">
        <f>R23*'20就業誘発係数'!$D20</f>
        <v>0</v>
      </c>
      <c r="AI23" s="89">
        <f ca="1">AA23*'20就業誘発係数'!$D20</f>
        <v>0</v>
      </c>
      <c r="AJ23" s="92">
        <f t="shared" ca="1" si="18"/>
        <v>0</v>
      </c>
      <c r="AK23" s="90">
        <f>J23*'30雇用誘発係数'!$D20</f>
        <v>0</v>
      </c>
      <c r="AL23" s="89">
        <f>R23*'30雇用誘発係数'!$D20</f>
        <v>0</v>
      </c>
      <c r="AM23" s="89">
        <f ca="1">AA23*'30雇用誘発係数'!$D20</f>
        <v>0</v>
      </c>
      <c r="AN23" s="92">
        <f t="shared" ca="1" si="19"/>
        <v>0</v>
      </c>
      <c r="AO23" s="25" t="s">
        <v>89</v>
      </c>
    </row>
    <row r="24" spans="1:41" x14ac:dyDescent="0.2">
      <c r="A24" s="34" t="s">
        <v>249</v>
      </c>
      <c r="B24" s="35" t="s">
        <v>478</v>
      </c>
      <c r="C24" s="289"/>
      <c r="D24" s="269">
        <v>0.1864861027932801</v>
      </c>
      <c r="E24" s="269">
        <v>9.5663043141109919E-2</v>
      </c>
      <c r="F24" s="274">
        <f t="shared" si="0"/>
        <v>0</v>
      </c>
      <c r="G24" s="341">
        <f t="shared" si="1"/>
        <v>0</v>
      </c>
      <c r="H24" s="283">
        <f t="shared" si="2"/>
        <v>0</v>
      </c>
      <c r="I24" s="279">
        <f>1-(-'11取引基本表'!CQ22/('11取引基本表'!BW22))</f>
        <v>0.22196778703775055</v>
      </c>
      <c r="J24" s="73">
        <f t="shared" si="13"/>
        <v>0</v>
      </c>
      <c r="K24" s="74">
        <v>0.36945563453061397</v>
      </c>
      <c r="L24" s="73">
        <f t="shared" si="3"/>
        <v>0</v>
      </c>
      <c r="M24" s="74">
        <v>0.15411385063168329</v>
      </c>
      <c r="N24" s="75">
        <f t="shared" si="4"/>
        <v>0</v>
      </c>
      <c r="O24" s="76">
        <v>0</v>
      </c>
      <c r="P24" s="77">
        <f>1-(-'11取引基本表'!CQ22/('11取引基本表'!BW22))</f>
        <v>0.22196778703775055</v>
      </c>
      <c r="Q24" s="75">
        <f t="shared" si="14"/>
        <v>0</v>
      </c>
      <c r="R24" s="75">
        <v>0</v>
      </c>
      <c r="S24" s="73">
        <f t="shared" si="5"/>
        <v>0</v>
      </c>
      <c r="T24" s="78">
        <f t="shared" si="6"/>
        <v>0</v>
      </c>
      <c r="U24" s="79"/>
      <c r="V24" s="75">
        <f t="shared" ca="1" si="7"/>
        <v>0</v>
      </c>
      <c r="W24" s="74">
        <f>'11取引基本表'!BQ22/'11取引基本表'!$BQ$70</f>
        <v>1.7695348956032621E-4</v>
      </c>
      <c r="X24" s="75">
        <f t="shared" ca="1" si="8"/>
        <v>0</v>
      </c>
      <c r="Y24" s="77">
        <f t="shared" si="15"/>
        <v>0.22196778703775055</v>
      </c>
      <c r="Z24" s="75">
        <f t="shared" ca="1" si="16"/>
        <v>0</v>
      </c>
      <c r="AA24" s="75">
        <f ca="1"/>
        <v>0</v>
      </c>
      <c r="AB24" s="75">
        <f t="shared" ca="1" si="17"/>
        <v>0</v>
      </c>
      <c r="AC24" s="78">
        <f t="shared" ca="1" si="9"/>
        <v>0</v>
      </c>
      <c r="AD24" s="76">
        <f t="shared" ca="1" si="10"/>
        <v>0</v>
      </c>
      <c r="AE24" s="75">
        <f t="shared" ca="1" si="11"/>
        <v>0</v>
      </c>
      <c r="AF24" s="78">
        <f t="shared" ca="1" si="12"/>
        <v>0</v>
      </c>
      <c r="AG24" s="76">
        <f>J24*'20就業誘発係数'!$D21</f>
        <v>0</v>
      </c>
      <c r="AH24" s="75">
        <f>R24*'20就業誘発係数'!$D21</f>
        <v>0</v>
      </c>
      <c r="AI24" s="75">
        <f ca="1">AA24*'20就業誘発係数'!$D21</f>
        <v>0</v>
      </c>
      <c r="AJ24" s="78">
        <f t="shared" ca="1" si="18"/>
        <v>0</v>
      </c>
      <c r="AK24" s="76">
        <f>J24*'30雇用誘発係数'!$D21</f>
        <v>0</v>
      </c>
      <c r="AL24" s="75">
        <f>R24*'30雇用誘発係数'!$D21</f>
        <v>0</v>
      </c>
      <c r="AM24" s="75">
        <f ca="1">AA24*'30雇用誘発係数'!$D21</f>
        <v>0</v>
      </c>
      <c r="AN24" s="78">
        <f t="shared" ca="1" si="19"/>
        <v>0</v>
      </c>
      <c r="AO24" s="25" t="s">
        <v>89</v>
      </c>
    </row>
    <row r="25" spans="1:41" x14ac:dyDescent="0.2">
      <c r="A25" s="34" t="s">
        <v>250</v>
      </c>
      <c r="B25" s="35" t="s">
        <v>479</v>
      </c>
      <c r="C25" s="289"/>
      <c r="D25" s="269">
        <v>0.48997932009255396</v>
      </c>
      <c r="E25" s="269">
        <v>2.5880747880854524E-2</v>
      </c>
      <c r="F25" s="274">
        <f t="shared" si="0"/>
        <v>0</v>
      </c>
      <c r="G25" s="341">
        <f t="shared" si="1"/>
        <v>0</v>
      </c>
      <c r="H25" s="283">
        <f t="shared" si="2"/>
        <v>0</v>
      </c>
      <c r="I25" s="279">
        <f>1-(-'11取引基本表'!CQ23/('11取引基本表'!BW23))</f>
        <v>0.26960858681635436</v>
      </c>
      <c r="J25" s="73">
        <f t="shared" si="13"/>
        <v>0</v>
      </c>
      <c r="K25" s="74">
        <v>0.43969632051715712</v>
      </c>
      <c r="L25" s="73">
        <f t="shared" si="3"/>
        <v>0</v>
      </c>
      <c r="M25" s="74">
        <v>0.31596948171533806</v>
      </c>
      <c r="N25" s="75">
        <f t="shared" si="4"/>
        <v>0</v>
      </c>
      <c r="O25" s="76">
        <v>0</v>
      </c>
      <c r="P25" s="77">
        <f>1-(-'11取引基本表'!CQ23/('11取引基本表'!BW23))</f>
        <v>0.26960858681635436</v>
      </c>
      <c r="Q25" s="75">
        <f t="shared" si="14"/>
        <v>0</v>
      </c>
      <c r="R25" s="75">
        <v>0</v>
      </c>
      <c r="S25" s="73">
        <f t="shared" si="5"/>
        <v>0</v>
      </c>
      <c r="T25" s="78">
        <f t="shared" si="6"/>
        <v>0</v>
      </c>
      <c r="U25" s="79"/>
      <c r="V25" s="75">
        <f t="shared" ca="1" si="7"/>
        <v>0</v>
      </c>
      <c r="W25" s="74">
        <f>'11取引基本表'!BQ23/'11取引基本表'!$BQ$70</f>
        <v>5.1249248950147107E-4</v>
      </c>
      <c r="X25" s="75">
        <f t="shared" ca="1" si="8"/>
        <v>0</v>
      </c>
      <c r="Y25" s="77">
        <f t="shared" si="15"/>
        <v>0.26960858681635436</v>
      </c>
      <c r="Z25" s="75">
        <f t="shared" ca="1" si="16"/>
        <v>0</v>
      </c>
      <c r="AA25" s="75">
        <f ca="1"/>
        <v>0</v>
      </c>
      <c r="AB25" s="75">
        <f t="shared" ca="1" si="17"/>
        <v>0</v>
      </c>
      <c r="AC25" s="78">
        <f t="shared" ca="1" si="9"/>
        <v>0</v>
      </c>
      <c r="AD25" s="76">
        <f t="shared" ca="1" si="10"/>
        <v>0</v>
      </c>
      <c r="AE25" s="75">
        <f t="shared" ca="1" si="11"/>
        <v>0</v>
      </c>
      <c r="AF25" s="78">
        <f t="shared" ca="1" si="12"/>
        <v>0</v>
      </c>
      <c r="AG25" s="76">
        <f>J25*'20就業誘発係数'!$D22</f>
        <v>0</v>
      </c>
      <c r="AH25" s="75">
        <f>R25*'20就業誘発係数'!$D22</f>
        <v>0</v>
      </c>
      <c r="AI25" s="75">
        <f ca="1">AA25*'20就業誘発係数'!$D22</f>
        <v>0</v>
      </c>
      <c r="AJ25" s="78">
        <f t="shared" ca="1" si="18"/>
        <v>0</v>
      </c>
      <c r="AK25" s="76">
        <f>J25*'30雇用誘発係数'!$D22</f>
        <v>0</v>
      </c>
      <c r="AL25" s="75">
        <f>R25*'30雇用誘発係数'!$D22</f>
        <v>0</v>
      </c>
      <c r="AM25" s="75">
        <f ca="1">AA25*'30雇用誘発係数'!$D22</f>
        <v>0</v>
      </c>
      <c r="AN25" s="78">
        <f t="shared" ca="1" si="19"/>
        <v>0</v>
      </c>
      <c r="AO25" s="25" t="s">
        <v>89</v>
      </c>
    </row>
    <row r="26" spans="1:41" x14ac:dyDescent="0.2">
      <c r="A26" s="34" t="s">
        <v>251</v>
      </c>
      <c r="B26" s="35" t="s">
        <v>480</v>
      </c>
      <c r="C26" s="289"/>
      <c r="D26" s="269">
        <v>0.22483810792760545</v>
      </c>
      <c r="E26" s="269">
        <v>6.9898950918780484E-2</v>
      </c>
      <c r="F26" s="274">
        <f t="shared" si="0"/>
        <v>0</v>
      </c>
      <c r="G26" s="341">
        <f t="shared" si="1"/>
        <v>0</v>
      </c>
      <c r="H26" s="283">
        <f t="shared" si="2"/>
        <v>0</v>
      </c>
      <c r="I26" s="279">
        <f>1-(-'11取引基本表'!CQ24/('11取引基本表'!BW24))</f>
        <v>0.55633691028001775</v>
      </c>
      <c r="J26" s="73">
        <f t="shared" si="13"/>
        <v>0</v>
      </c>
      <c r="K26" s="74">
        <v>0.31555979953857816</v>
      </c>
      <c r="L26" s="73">
        <f t="shared" si="3"/>
        <v>0</v>
      </c>
      <c r="M26" s="74">
        <v>9.6571388505854588E-2</v>
      </c>
      <c r="N26" s="75">
        <f t="shared" si="4"/>
        <v>0</v>
      </c>
      <c r="O26" s="76">
        <v>0</v>
      </c>
      <c r="P26" s="77">
        <f>1-(-'11取引基本表'!CQ24/('11取引基本表'!BW24))</f>
        <v>0.55633691028001775</v>
      </c>
      <c r="Q26" s="75">
        <f t="shared" si="14"/>
        <v>0</v>
      </c>
      <c r="R26" s="75">
        <v>0</v>
      </c>
      <c r="S26" s="73">
        <f t="shared" si="5"/>
        <v>0</v>
      </c>
      <c r="T26" s="78">
        <f t="shared" si="6"/>
        <v>0</v>
      </c>
      <c r="U26" s="79"/>
      <c r="V26" s="75">
        <f t="shared" ca="1" si="7"/>
        <v>0</v>
      </c>
      <c r="W26" s="74">
        <f>'11取引基本表'!BQ24/'11取引基本表'!$BQ$70</f>
        <v>-3.7318042206253003E-4</v>
      </c>
      <c r="X26" s="75">
        <f t="shared" ca="1" si="8"/>
        <v>0</v>
      </c>
      <c r="Y26" s="77">
        <f t="shared" si="15"/>
        <v>0.55633691028001775</v>
      </c>
      <c r="Z26" s="75">
        <f t="shared" ca="1" si="16"/>
        <v>0</v>
      </c>
      <c r="AA26" s="75">
        <f ca="1"/>
        <v>0</v>
      </c>
      <c r="AB26" s="75">
        <f t="shared" ca="1" si="17"/>
        <v>0</v>
      </c>
      <c r="AC26" s="78">
        <f t="shared" ca="1" si="9"/>
        <v>0</v>
      </c>
      <c r="AD26" s="76">
        <f t="shared" ca="1" si="10"/>
        <v>0</v>
      </c>
      <c r="AE26" s="75">
        <f t="shared" ca="1" si="11"/>
        <v>0</v>
      </c>
      <c r="AF26" s="78">
        <f t="shared" ca="1" si="12"/>
        <v>0</v>
      </c>
      <c r="AG26" s="76">
        <f>J26*'20就業誘発係数'!$D23</f>
        <v>0</v>
      </c>
      <c r="AH26" s="75">
        <f>R26*'20就業誘発係数'!$D23</f>
        <v>0</v>
      </c>
      <c r="AI26" s="75">
        <f ca="1">AA26*'20就業誘発係数'!$D23</f>
        <v>0</v>
      </c>
      <c r="AJ26" s="78">
        <f t="shared" ca="1" si="18"/>
        <v>0</v>
      </c>
      <c r="AK26" s="76">
        <f>J26*'30雇用誘発係数'!$D23</f>
        <v>0</v>
      </c>
      <c r="AL26" s="75">
        <f>R26*'30雇用誘発係数'!$D23</f>
        <v>0</v>
      </c>
      <c r="AM26" s="75">
        <f ca="1">AA26*'30雇用誘発係数'!$D23</f>
        <v>0</v>
      </c>
      <c r="AN26" s="78">
        <f t="shared" ca="1" si="19"/>
        <v>0</v>
      </c>
      <c r="AO26" s="25" t="s">
        <v>89</v>
      </c>
    </row>
    <row r="27" spans="1:41" x14ac:dyDescent="0.2">
      <c r="A27" s="36" t="s">
        <v>252</v>
      </c>
      <c r="B27" s="37" t="s">
        <v>481</v>
      </c>
      <c r="C27" s="290"/>
      <c r="D27" s="270">
        <v>0.19821598658091488</v>
      </c>
      <c r="E27" s="270">
        <v>7.3441253571819923E-2</v>
      </c>
      <c r="F27" s="275">
        <f t="shared" si="0"/>
        <v>0</v>
      </c>
      <c r="G27" s="342">
        <f t="shared" si="1"/>
        <v>0</v>
      </c>
      <c r="H27" s="284">
        <f t="shared" si="2"/>
        <v>0</v>
      </c>
      <c r="I27" s="280">
        <f>1-(-'11取引基本表'!CQ25/('11取引基本表'!BW25))</f>
        <v>0.46516966783843894</v>
      </c>
      <c r="J27" s="80">
        <f t="shared" si="13"/>
        <v>0</v>
      </c>
      <c r="K27" s="81">
        <v>0.48533384423795384</v>
      </c>
      <c r="L27" s="80">
        <f t="shared" si="3"/>
        <v>0</v>
      </c>
      <c r="M27" s="81">
        <v>0.23937158731679278</v>
      </c>
      <c r="N27" s="82">
        <f t="shared" si="4"/>
        <v>0</v>
      </c>
      <c r="O27" s="83">
        <v>0</v>
      </c>
      <c r="P27" s="84">
        <f>1-(-'11取引基本表'!CQ25/('11取引基本表'!BW25))</f>
        <v>0.46516966783843894</v>
      </c>
      <c r="Q27" s="82">
        <f t="shared" si="14"/>
        <v>0</v>
      </c>
      <c r="R27" s="82">
        <v>0</v>
      </c>
      <c r="S27" s="80">
        <f t="shared" si="5"/>
        <v>0</v>
      </c>
      <c r="T27" s="85">
        <f t="shared" si="6"/>
        <v>0</v>
      </c>
      <c r="U27" s="86"/>
      <c r="V27" s="82">
        <f t="shared" ca="1" si="7"/>
        <v>0</v>
      </c>
      <c r="W27" s="81">
        <f>'11取引基本表'!BQ25/'11取引基本表'!$BQ$70</f>
        <v>9.71303913091001E-4</v>
      </c>
      <c r="X27" s="82">
        <f t="shared" ca="1" si="8"/>
        <v>0</v>
      </c>
      <c r="Y27" s="84">
        <f t="shared" si="15"/>
        <v>0.46516966783843894</v>
      </c>
      <c r="Z27" s="82">
        <f t="shared" ca="1" si="16"/>
        <v>0</v>
      </c>
      <c r="AA27" s="82">
        <f ca="1"/>
        <v>0</v>
      </c>
      <c r="AB27" s="82">
        <f t="shared" ca="1" si="17"/>
        <v>0</v>
      </c>
      <c r="AC27" s="85">
        <f t="shared" ca="1" si="9"/>
        <v>0</v>
      </c>
      <c r="AD27" s="83">
        <f t="shared" ca="1" si="10"/>
        <v>0</v>
      </c>
      <c r="AE27" s="82">
        <f t="shared" ca="1" si="11"/>
        <v>0</v>
      </c>
      <c r="AF27" s="85">
        <f t="shared" ca="1" si="12"/>
        <v>0</v>
      </c>
      <c r="AG27" s="83">
        <f>J27*'20就業誘発係数'!$D24</f>
        <v>0</v>
      </c>
      <c r="AH27" s="82">
        <f>R27*'20就業誘発係数'!$D24</f>
        <v>0</v>
      </c>
      <c r="AI27" s="82">
        <f ca="1">AA27*'20就業誘発係数'!$D24</f>
        <v>0</v>
      </c>
      <c r="AJ27" s="85">
        <f t="shared" ca="1" si="18"/>
        <v>0</v>
      </c>
      <c r="AK27" s="83">
        <f>J27*'30雇用誘発係数'!$D24</f>
        <v>0</v>
      </c>
      <c r="AL27" s="82">
        <f>R27*'30雇用誘発係数'!$D24</f>
        <v>0</v>
      </c>
      <c r="AM27" s="82">
        <f ca="1">AA27*'30雇用誘発係数'!$D24</f>
        <v>0</v>
      </c>
      <c r="AN27" s="85">
        <f t="shared" ca="1" si="19"/>
        <v>0</v>
      </c>
      <c r="AO27" s="25" t="s">
        <v>89</v>
      </c>
    </row>
    <row r="28" spans="1:41" x14ac:dyDescent="0.2">
      <c r="A28" s="38" t="s">
        <v>253</v>
      </c>
      <c r="B28" s="39" t="s">
        <v>482</v>
      </c>
      <c r="C28" s="291"/>
      <c r="D28" s="271">
        <v>5.6087586044587502E-2</v>
      </c>
      <c r="E28" s="271">
        <v>3.5329260787641446E-2</v>
      </c>
      <c r="F28" s="276">
        <f t="shared" si="0"/>
        <v>0</v>
      </c>
      <c r="G28" s="343">
        <f t="shared" si="1"/>
        <v>0</v>
      </c>
      <c r="H28" s="285">
        <f t="shared" si="2"/>
        <v>0</v>
      </c>
      <c r="I28" s="281">
        <f>1-(-'11取引基本表'!CQ26/('11取引基本表'!BW26))</f>
        <v>0.69895568272098196</v>
      </c>
      <c r="J28" s="87">
        <f t="shared" si="13"/>
        <v>0</v>
      </c>
      <c r="K28" s="88">
        <v>0.6093332661391927</v>
      </c>
      <c r="L28" s="87">
        <f t="shared" si="3"/>
        <v>0</v>
      </c>
      <c r="M28" s="88">
        <v>0.29223151741168168</v>
      </c>
      <c r="N28" s="89">
        <f t="shared" si="4"/>
        <v>0</v>
      </c>
      <c r="O28" s="90">
        <v>0</v>
      </c>
      <c r="P28" s="91">
        <f>1-(-'11取引基本表'!CQ26/('11取引基本表'!BW26))</f>
        <v>0.69895568272098196</v>
      </c>
      <c r="Q28" s="89">
        <f t="shared" si="14"/>
        <v>0</v>
      </c>
      <c r="R28" s="89">
        <v>0</v>
      </c>
      <c r="S28" s="87">
        <f t="shared" si="5"/>
        <v>0</v>
      </c>
      <c r="T28" s="92">
        <f t="shared" si="6"/>
        <v>0</v>
      </c>
      <c r="U28" s="93"/>
      <c r="V28" s="89">
        <f t="shared" ca="1" si="7"/>
        <v>0</v>
      </c>
      <c r="W28" s="88">
        <f>'11取引基本表'!BQ26/'11取引基本表'!$BQ$70</f>
        <v>1.6052578987161171E-4</v>
      </c>
      <c r="X28" s="89">
        <f t="shared" ca="1" si="8"/>
        <v>0</v>
      </c>
      <c r="Y28" s="91">
        <f t="shared" si="15"/>
        <v>0.69895568272098196</v>
      </c>
      <c r="Z28" s="89">
        <f t="shared" ca="1" si="16"/>
        <v>0</v>
      </c>
      <c r="AA28" s="89">
        <f ca="1"/>
        <v>0</v>
      </c>
      <c r="AB28" s="89">
        <f t="shared" ca="1" si="17"/>
        <v>0</v>
      </c>
      <c r="AC28" s="92">
        <f t="shared" ca="1" si="9"/>
        <v>0</v>
      </c>
      <c r="AD28" s="90">
        <f t="shared" ca="1" si="10"/>
        <v>0</v>
      </c>
      <c r="AE28" s="89">
        <f t="shared" ca="1" si="11"/>
        <v>0</v>
      </c>
      <c r="AF28" s="92">
        <f t="shared" ca="1" si="12"/>
        <v>0</v>
      </c>
      <c r="AG28" s="90">
        <f>J28*'20就業誘発係数'!$D25</f>
        <v>0</v>
      </c>
      <c r="AH28" s="89">
        <f>R28*'20就業誘発係数'!$D25</f>
        <v>0</v>
      </c>
      <c r="AI28" s="89">
        <f ca="1">AA28*'20就業誘発係数'!$D25</f>
        <v>0</v>
      </c>
      <c r="AJ28" s="92">
        <f t="shared" ca="1" si="18"/>
        <v>0</v>
      </c>
      <c r="AK28" s="90">
        <f>J28*'30雇用誘発係数'!$D25</f>
        <v>0</v>
      </c>
      <c r="AL28" s="89">
        <f>R28*'30雇用誘発係数'!$D25</f>
        <v>0</v>
      </c>
      <c r="AM28" s="89">
        <f ca="1">AA28*'30雇用誘発係数'!$D25</f>
        <v>0</v>
      </c>
      <c r="AN28" s="92">
        <f t="shared" ca="1" si="19"/>
        <v>0</v>
      </c>
      <c r="AO28" s="25" t="s">
        <v>89</v>
      </c>
    </row>
    <row r="29" spans="1:41" x14ac:dyDescent="0.2">
      <c r="A29" s="34" t="s">
        <v>254</v>
      </c>
      <c r="B29" s="35" t="s">
        <v>483</v>
      </c>
      <c r="C29" s="289"/>
      <c r="D29" s="269">
        <v>0.2938983405077244</v>
      </c>
      <c r="E29" s="269">
        <v>5.046737477962765E-2</v>
      </c>
      <c r="F29" s="274">
        <f t="shared" si="0"/>
        <v>0</v>
      </c>
      <c r="G29" s="341">
        <f t="shared" si="1"/>
        <v>0</v>
      </c>
      <c r="H29" s="283">
        <f t="shared" si="2"/>
        <v>0</v>
      </c>
      <c r="I29" s="279">
        <f>1-(-'11取引基本表'!CQ27/('11取引基本表'!BW27))</f>
        <v>0.18865253804112769</v>
      </c>
      <c r="J29" s="73">
        <f t="shared" si="13"/>
        <v>0</v>
      </c>
      <c r="K29" s="74">
        <v>0.34016304739917758</v>
      </c>
      <c r="L29" s="73">
        <f t="shared" si="3"/>
        <v>0</v>
      </c>
      <c r="M29" s="74">
        <v>8.8846403578385399E-2</v>
      </c>
      <c r="N29" s="75">
        <f t="shared" si="4"/>
        <v>0</v>
      </c>
      <c r="O29" s="76">
        <v>0</v>
      </c>
      <c r="P29" s="77">
        <f>1-(-'11取引基本表'!CQ27/('11取引基本表'!BW27))</f>
        <v>0.18865253804112769</v>
      </c>
      <c r="Q29" s="75">
        <f t="shared" si="14"/>
        <v>0</v>
      </c>
      <c r="R29" s="75">
        <v>0</v>
      </c>
      <c r="S29" s="73">
        <f t="shared" si="5"/>
        <v>0</v>
      </c>
      <c r="T29" s="78">
        <f t="shared" si="6"/>
        <v>0</v>
      </c>
      <c r="U29" s="79"/>
      <c r="V29" s="75">
        <f t="shared" ca="1" si="7"/>
        <v>0</v>
      </c>
      <c r="W29" s="74">
        <f>'11取引基本表'!BQ27/'11取引基本表'!$BQ$70</f>
        <v>2.6387801074785485E-5</v>
      </c>
      <c r="X29" s="75">
        <f t="shared" ca="1" si="8"/>
        <v>0</v>
      </c>
      <c r="Y29" s="77">
        <f t="shared" si="15"/>
        <v>0.18865253804112769</v>
      </c>
      <c r="Z29" s="75">
        <f t="shared" ca="1" si="16"/>
        <v>0</v>
      </c>
      <c r="AA29" s="75">
        <f ca="1"/>
        <v>0</v>
      </c>
      <c r="AB29" s="75">
        <f t="shared" ca="1" si="17"/>
        <v>0</v>
      </c>
      <c r="AC29" s="78">
        <f t="shared" ca="1" si="9"/>
        <v>0</v>
      </c>
      <c r="AD29" s="76">
        <f t="shared" ca="1" si="10"/>
        <v>0</v>
      </c>
      <c r="AE29" s="75">
        <f t="shared" ca="1" si="11"/>
        <v>0</v>
      </c>
      <c r="AF29" s="78">
        <f t="shared" ca="1" si="12"/>
        <v>0</v>
      </c>
      <c r="AG29" s="76">
        <f>J29*'20就業誘発係数'!$D26</f>
        <v>0</v>
      </c>
      <c r="AH29" s="75">
        <f>R29*'20就業誘発係数'!$D26</f>
        <v>0</v>
      </c>
      <c r="AI29" s="75">
        <f ca="1">AA29*'20就業誘発係数'!$D26</f>
        <v>0</v>
      </c>
      <c r="AJ29" s="78">
        <f t="shared" ca="1" si="18"/>
        <v>0</v>
      </c>
      <c r="AK29" s="76">
        <f>J29*'30雇用誘発係数'!$D26</f>
        <v>0</v>
      </c>
      <c r="AL29" s="75">
        <f>R29*'30雇用誘発係数'!$D26</f>
        <v>0</v>
      </c>
      <c r="AM29" s="75">
        <f ca="1">AA29*'30雇用誘発係数'!$D26</f>
        <v>0</v>
      </c>
      <c r="AN29" s="78">
        <f t="shared" ca="1" si="19"/>
        <v>0</v>
      </c>
      <c r="AO29" s="25" t="s">
        <v>89</v>
      </c>
    </row>
    <row r="30" spans="1:41" x14ac:dyDescent="0.2">
      <c r="A30" s="34" t="s">
        <v>255</v>
      </c>
      <c r="B30" s="35" t="s">
        <v>484</v>
      </c>
      <c r="C30" s="289"/>
      <c r="D30" s="269">
        <v>0.10484720768958844</v>
      </c>
      <c r="E30" s="269">
        <v>3.9170794382068226E-2</v>
      </c>
      <c r="F30" s="274">
        <f t="shared" si="0"/>
        <v>0</v>
      </c>
      <c r="G30" s="341">
        <f t="shared" si="1"/>
        <v>0</v>
      </c>
      <c r="H30" s="283">
        <f t="shared" si="2"/>
        <v>0</v>
      </c>
      <c r="I30" s="279">
        <f>1-(-'11取引基本表'!CQ28/('11取引基本表'!BW28))</f>
        <v>8.035343651782012E-2</v>
      </c>
      <c r="J30" s="73">
        <f t="shared" si="13"/>
        <v>0</v>
      </c>
      <c r="K30" s="74">
        <v>0.28985553875357933</v>
      </c>
      <c r="L30" s="73">
        <f t="shared" si="3"/>
        <v>0</v>
      </c>
      <c r="M30" s="74">
        <v>6.386538399665391E-2</v>
      </c>
      <c r="N30" s="75">
        <f t="shared" si="4"/>
        <v>0</v>
      </c>
      <c r="O30" s="76">
        <v>0</v>
      </c>
      <c r="P30" s="77">
        <f>1-(-'11取引基本表'!CQ28/('11取引基本表'!BW28))</f>
        <v>8.035343651782012E-2</v>
      </c>
      <c r="Q30" s="75">
        <f t="shared" si="14"/>
        <v>0</v>
      </c>
      <c r="R30" s="75">
        <v>0</v>
      </c>
      <c r="S30" s="73">
        <f t="shared" si="5"/>
        <v>0</v>
      </c>
      <c r="T30" s="78">
        <f t="shared" si="6"/>
        <v>0</v>
      </c>
      <c r="U30" s="79"/>
      <c r="V30" s="75">
        <f t="shared" ca="1" si="7"/>
        <v>0</v>
      </c>
      <c r="W30" s="74">
        <f>'11取引基本表'!BQ28/'11取引基本表'!$BQ$70</f>
        <v>4.2039388967182758E-5</v>
      </c>
      <c r="X30" s="75">
        <f t="shared" ca="1" si="8"/>
        <v>0</v>
      </c>
      <c r="Y30" s="77">
        <f t="shared" si="15"/>
        <v>8.035343651782012E-2</v>
      </c>
      <c r="Z30" s="75">
        <f t="shared" ca="1" si="16"/>
        <v>0</v>
      </c>
      <c r="AA30" s="75">
        <f ca="1"/>
        <v>0</v>
      </c>
      <c r="AB30" s="75">
        <f t="shared" ca="1" si="17"/>
        <v>0</v>
      </c>
      <c r="AC30" s="78">
        <f t="shared" ca="1" si="9"/>
        <v>0</v>
      </c>
      <c r="AD30" s="76">
        <f t="shared" ca="1" si="10"/>
        <v>0</v>
      </c>
      <c r="AE30" s="75">
        <f t="shared" ca="1" si="11"/>
        <v>0</v>
      </c>
      <c r="AF30" s="78">
        <f t="shared" ca="1" si="12"/>
        <v>0</v>
      </c>
      <c r="AG30" s="76">
        <f>J30*'20就業誘発係数'!$D27</f>
        <v>0</v>
      </c>
      <c r="AH30" s="75">
        <f>R30*'20就業誘発係数'!$D27</f>
        <v>0</v>
      </c>
      <c r="AI30" s="75">
        <f ca="1">AA30*'20就業誘発係数'!$D27</f>
        <v>0</v>
      </c>
      <c r="AJ30" s="78">
        <f t="shared" ca="1" si="18"/>
        <v>0</v>
      </c>
      <c r="AK30" s="76">
        <f>J30*'30雇用誘発係数'!$D27</f>
        <v>0</v>
      </c>
      <c r="AL30" s="75">
        <f>R30*'30雇用誘発係数'!$D27</f>
        <v>0</v>
      </c>
      <c r="AM30" s="75">
        <f ca="1">AA30*'30雇用誘発係数'!$D27</f>
        <v>0</v>
      </c>
      <c r="AN30" s="78">
        <f t="shared" ca="1" si="19"/>
        <v>0</v>
      </c>
      <c r="AO30" s="25" t="s">
        <v>89</v>
      </c>
    </row>
    <row r="31" spans="1:41" x14ac:dyDescent="0.2">
      <c r="A31" s="34" t="s">
        <v>256</v>
      </c>
      <c r="B31" s="35" t="s">
        <v>485</v>
      </c>
      <c r="C31" s="289"/>
      <c r="D31" s="269">
        <v>0.33178333505966456</v>
      </c>
      <c r="E31" s="269">
        <v>2.7198440610129403E-2</v>
      </c>
      <c r="F31" s="274">
        <f t="shared" si="0"/>
        <v>0</v>
      </c>
      <c r="G31" s="341">
        <f t="shared" si="1"/>
        <v>0</v>
      </c>
      <c r="H31" s="283">
        <f t="shared" si="2"/>
        <v>0</v>
      </c>
      <c r="I31" s="279">
        <f>1-(-'11取引基本表'!CQ29/('11取引基本表'!BW29))</f>
        <v>2.742586965822813E-2</v>
      </c>
      <c r="J31" s="73">
        <f t="shared" si="13"/>
        <v>0</v>
      </c>
      <c r="K31" s="74">
        <v>0.49251381857860937</v>
      </c>
      <c r="L31" s="73">
        <f t="shared" si="3"/>
        <v>0</v>
      </c>
      <c r="M31" s="74">
        <v>0.1292417222689301</v>
      </c>
      <c r="N31" s="75">
        <f t="shared" si="4"/>
        <v>0</v>
      </c>
      <c r="O31" s="76">
        <v>0</v>
      </c>
      <c r="P31" s="77">
        <f>1-(-'11取引基本表'!CQ29/('11取引基本表'!BW29))</f>
        <v>2.742586965822813E-2</v>
      </c>
      <c r="Q31" s="75">
        <f t="shared" si="14"/>
        <v>0</v>
      </c>
      <c r="R31" s="75">
        <v>0</v>
      </c>
      <c r="S31" s="73">
        <f t="shared" si="5"/>
        <v>0</v>
      </c>
      <c r="T31" s="78">
        <f t="shared" si="6"/>
        <v>0</v>
      </c>
      <c r="U31" s="79"/>
      <c r="V31" s="75">
        <f t="shared" ca="1" si="7"/>
        <v>0</v>
      </c>
      <c r="W31" s="74">
        <f>'11取引基本表'!BQ29/'11取引基本表'!$BQ$70</f>
        <v>9.3464556591161766E-3</v>
      </c>
      <c r="X31" s="75">
        <f t="shared" ca="1" si="8"/>
        <v>0</v>
      </c>
      <c r="Y31" s="77">
        <f t="shared" si="15"/>
        <v>2.742586965822813E-2</v>
      </c>
      <c r="Z31" s="75">
        <f t="shared" ca="1" si="16"/>
        <v>0</v>
      </c>
      <c r="AA31" s="75">
        <f ca="1"/>
        <v>0</v>
      </c>
      <c r="AB31" s="75">
        <f t="shared" ca="1" si="17"/>
        <v>0</v>
      </c>
      <c r="AC31" s="78">
        <f t="shared" ca="1" si="9"/>
        <v>0</v>
      </c>
      <c r="AD31" s="76">
        <f t="shared" ca="1" si="10"/>
        <v>0</v>
      </c>
      <c r="AE31" s="75">
        <f t="shared" ca="1" si="11"/>
        <v>0</v>
      </c>
      <c r="AF31" s="78">
        <f t="shared" ca="1" si="12"/>
        <v>0</v>
      </c>
      <c r="AG31" s="76">
        <f>J31*'20就業誘発係数'!$D28</f>
        <v>0</v>
      </c>
      <c r="AH31" s="75">
        <f>R31*'20就業誘発係数'!$D28</f>
        <v>0</v>
      </c>
      <c r="AI31" s="75">
        <f ca="1">AA31*'20就業誘発係数'!$D28</f>
        <v>0</v>
      </c>
      <c r="AJ31" s="78">
        <f t="shared" ca="1" si="18"/>
        <v>0</v>
      </c>
      <c r="AK31" s="76">
        <f>J31*'30雇用誘発係数'!$D28</f>
        <v>0</v>
      </c>
      <c r="AL31" s="75">
        <f>R31*'30雇用誘発係数'!$D28</f>
        <v>0</v>
      </c>
      <c r="AM31" s="75">
        <f ca="1">AA31*'30雇用誘発係数'!$D28</f>
        <v>0</v>
      </c>
      <c r="AN31" s="78">
        <f t="shared" ca="1" si="19"/>
        <v>0</v>
      </c>
      <c r="AO31" s="25" t="s">
        <v>89</v>
      </c>
    </row>
    <row r="32" spans="1:41" x14ac:dyDescent="0.2">
      <c r="A32" s="36" t="s">
        <v>257</v>
      </c>
      <c r="B32" s="37" t="s">
        <v>486</v>
      </c>
      <c r="C32" s="290"/>
      <c r="D32" s="270">
        <v>0.22568261987401694</v>
      </c>
      <c r="E32" s="270">
        <v>2.4387730805802053E-2</v>
      </c>
      <c r="F32" s="275">
        <f t="shared" si="0"/>
        <v>0</v>
      </c>
      <c r="G32" s="342">
        <f t="shared" si="1"/>
        <v>0</v>
      </c>
      <c r="H32" s="284">
        <f t="shared" si="2"/>
        <v>0</v>
      </c>
      <c r="I32" s="280">
        <f>1-(-'11取引基本表'!CQ30/('11取引基本表'!BW30))</f>
        <v>0.45790890096113668</v>
      </c>
      <c r="J32" s="80">
        <f t="shared" si="13"/>
        <v>0</v>
      </c>
      <c r="K32" s="81">
        <v>0.3484068990939751</v>
      </c>
      <c r="L32" s="80">
        <f t="shared" si="3"/>
        <v>0</v>
      </c>
      <c r="M32" s="81">
        <v>1.5642457041759022E-2</v>
      </c>
      <c r="N32" s="82">
        <f t="shared" si="4"/>
        <v>0</v>
      </c>
      <c r="O32" s="83">
        <v>0</v>
      </c>
      <c r="P32" s="84">
        <f>1-(-'11取引基本表'!CQ30/('11取引基本表'!BW30))</f>
        <v>0.45790890096113668</v>
      </c>
      <c r="Q32" s="82">
        <f t="shared" si="14"/>
        <v>0</v>
      </c>
      <c r="R32" s="82">
        <v>0</v>
      </c>
      <c r="S32" s="80">
        <f t="shared" si="5"/>
        <v>0</v>
      </c>
      <c r="T32" s="85">
        <f t="shared" si="6"/>
        <v>0</v>
      </c>
      <c r="U32" s="86"/>
      <c r="V32" s="82">
        <f t="shared" ca="1" si="7"/>
        <v>0</v>
      </c>
      <c r="W32" s="81">
        <f>'11取引基本表'!BQ30/'11取引基本表'!$BQ$70</f>
        <v>2.7056550739278824E-2</v>
      </c>
      <c r="X32" s="82">
        <f t="shared" ca="1" si="8"/>
        <v>0</v>
      </c>
      <c r="Y32" s="84">
        <f t="shared" si="15"/>
        <v>0.45790890096113668</v>
      </c>
      <c r="Z32" s="82">
        <f t="shared" ca="1" si="16"/>
        <v>0</v>
      </c>
      <c r="AA32" s="82">
        <f ca="1"/>
        <v>0</v>
      </c>
      <c r="AB32" s="82">
        <f t="shared" ca="1" si="17"/>
        <v>0</v>
      </c>
      <c r="AC32" s="85">
        <f t="shared" ca="1" si="9"/>
        <v>0</v>
      </c>
      <c r="AD32" s="83">
        <f t="shared" ca="1" si="10"/>
        <v>0</v>
      </c>
      <c r="AE32" s="82">
        <f t="shared" ca="1" si="11"/>
        <v>0</v>
      </c>
      <c r="AF32" s="85">
        <f t="shared" ca="1" si="12"/>
        <v>0</v>
      </c>
      <c r="AG32" s="83">
        <f>J32*'20就業誘発係数'!$D29</f>
        <v>0</v>
      </c>
      <c r="AH32" s="82">
        <f>R32*'20就業誘発係数'!$D29</f>
        <v>0</v>
      </c>
      <c r="AI32" s="82">
        <f ca="1">AA32*'20就業誘発係数'!$D29</f>
        <v>0</v>
      </c>
      <c r="AJ32" s="85">
        <f t="shared" ca="1" si="18"/>
        <v>0</v>
      </c>
      <c r="AK32" s="83">
        <f>J32*'30雇用誘発係数'!$D29</f>
        <v>0</v>
      </c>
      <c r="AL32" s="82">
        <f>R32*'30雇用誘発係数'!$D29</f>
        <v>0</v>
      </c>
      <c r="AM32" s="82">
        <f ca="1">AA32*'30雇用誘発係数'!$D29</f>
        <v>0</v>
      </c>
      <c r="AN32" s="85">
        <f t="shared" ca="1" si="19"/>
        <v>0</v>
      </c>
      <c r="AO32" s="25" t="s">
        <v>89</v>
      </c>
    </row>
    <row r="33" spans="1:41" x14ac:dyDescent="0.2">
      <c r="A33" s="38" t="s">
        <v>258</v>
      </c>
      <c r="B33" s="39" t="s">
        <v>487</v>
      </c>
      <c r="C33" s="291"/>
      <c r="D33" s="271">
        <v>0.18574549447420308</v>
      </c>
      <c r="E33" s="271">
        <v>3.3367191508043778E-2</v>
      </c>
      <c r="F33" s="276">
        <f t="shared" si="0"/>
        <v>0</v>
      </c>
      <c r="G33" s="343">
        <f t="shared" si="1"/>
        <v>0</v>
      </c>
      <c r="H33" s="285">
        <f t="shared" si="2"/>
        <v>0</v>
      </c>
      <c r="I33" s="281">
        <f>1-(-'11取引基本表'!CQ31/('11取引基本表'!BW31))</f>
        <v>0.31576305220883538</v>
      </c>
      <c r="J33" s="87">
        <f t="shared" si="13"/>
        <v>0</v>
      </c>
      <c r="K33" s="88">
        <v>0.42402638276909604</v>
      </c>
      <c r="L33" s="87">
        <f t="shared" si="3"/>
        <v>0</v>
      </c>
      <c r="M33" s="88">
        <v>0.27573277867484058</v>
      </c>
      <c r="N33" s="89">
        <f t="shared" si="4"/>
        <v>0</v>
      </c>
      <c r="O33" s="90">
        <v>0</v>
      </c>
      <c r="P33" s="91">
        <f>1-(-'11取引基本表'!CQ31/('11取引基本表'!BW31))</f>
        <v>0.31576305220883538</v>
      </c>
      <c r="Q33" s="89">
        <f t="shared" si="14"/>
        <v>0</v>
      </c>
      <c r="R33" s="89">
        <v>0</v>
      </c>
      <c r="S33" s="87">
        <f t="shared" si="5"/>
        <v>0</v>
      </c>
      <c r="T33" s="92">
        <f t="shared" si="6"/>
        <v>0</v>
      </c>
      <c r="U33" s="93"/>
      <c r="V33" s="89">
        <f t="shared" ca="1" si="7"/>
        <v>0</v>
      </c>
      <c r="W33" s="88">
        <f>'11取引基本表'!BQ31/'11取引基本表'!$BQ$70</f>
        <v>1.3958370656765205E-3</v>
      </c>
      <c r="X33" s="89">
        <f t="shared" ca="1" si="8"/>
        <v>0</v>
      </c>
      <c r="Y33" s="91">
        <f t="shared" si="15"/>
        <v>0.31576305220883538</v>
      </c>
      <c r="Z33" s="89">
        <f t="shared" ca="1" si="16"/>
        <v>0</v>
      </c>
      <c r="AA33" s="89">
        <f ca="1"/>
        <v>0</v>
      </c>
      <c r="AB33" s="89">
        <f t="shared" ca="1" si="17"/>
        <v>0</v>
      </c>
      <c r="AC33" s="92">
        <f t="shared" ca="1" si="9"/>
        <v>0</v>
      </c>
      <c r="AD33" s="90">
        <f t="shared" ca="1" si="10"/>
        <v>0</v>
      </c>
      <c r="AE33" s="89">
        <f t="shared" ca="1" si="11"/>
        <v>0</v>
      </c>
      <c r="AF33" s="92">
        <f t="shared" ca="1" si="12"/>
        <v>0</v>
      </c>
      <c r="AG33" s="90">
        <f>J33*'20就業誘発係数'!$D30</f>
        <v>0</v>
      </c>
      <c r="AH33" s="89">
        <f>R33*'20就業誘発係数'!$D30</f>
        <v>0</v>
      </c>
      <c r="AI33" s="89">
        <f ca="1">AA33*'20就業誘発係数'!$D30</f>
        <v>0</v>
      </c>
      <c r="AJ33" s="92">
        <f t="shared" ca="1" si="18"/>
        <v>0</v>
      </c>
      <c r="AK33" s="90">
        <f>J33*'30雇用誘発係数'!$D30</f>
        <v>0</v>
      </c>
      <c r="AL33" s="89">
        <f>R33*'30雇用誘発係数'!$D30</f>
        <v>0</v>
      </c>
      <c r="AM33" s="89">
        <f ca="1">AA33*'30雇用誘発係数'!$D30</f>
        <v>0</v>
      </c>
      <c r="AN33" s="92">
        <f t="shared" ca="1" si="19"/>
        <v>0</v>
      </c>
      <c r="AO33" s="25" t="s">
        <v>89</v>
      </c>
    </row>
    <row r="34" spans="1:41" x14ac:dyDescent="0.2">
      <c r="A34" s="34" t="s">
        <v>259</v>
      </c>
      <c r="B34" s="35" t="s">
        <v>488</v>
      </c>
      <c r="C34" s="289"/>
      <c r="D34" s="269">
        <v>0.25052720808543544</v>
      </c>
      <c r="E34" s="269">
        <v>3.4530156933738836E-2</v>
      </c>
      <c r="F34" s="274">
        <f t="shared" si="0"/>
        <v>0</v>
      </c>
      <c r="G34" s="341">
        <f t="shared" si="1"/>
        <v>0</v>
      </c>
      <c r="H34" s="283">
        <f t="shared" si="2"/>
        <v>0</v>
      </c>
      <c r="I34" s="279">
        <f>1-(-'11取引基本表'!CQ32/('11取引基本表'!BW32))</f>
        <v>5.2987744961714545E-2</v>
      </c>
      <c r="J34" s="73">
        <f t="shared" si="13"/>
        <v>0</v>
      </c>
      <c r="K34" s="74">
        <v>0.52326460110115514</v>
      </c>
      <c r="L34" s="73">
        <f t="shared" si="3"/>
        <v>0</v>
      </c>
      <c r="M34" s="74">
        <v>0.32203389830508472</v>
      </c>
      <c r="N34" s="75">
        <f t="shared" si="4"/>
        <v>0</v>
      </c>
      <c r="O34" s="76">
        <v>0</v>
      </c>
      <c r="P34" s="77">
        <f>1-(-'11取引基本表'!CQ32/('11取引基本表'!BW32))</f>
        <v>5.2987744961714545E-2</v>
      </c>
      <c r="Q34" s="75">
        <f t="shared" si="14"/>
        <v>0</v>
      </c>
      <c r="R34" s="75">
        <v>0</v>
      </c>
      <c r="S34" s="73">
        <f t="shared" si="5"/>
        <v>0</v>
      </c>
      <c r="T34" s="78">
        <f t="shared" si="6"/>
        <v>0</v>
      </c>
      <c r="U34" s="79"/>
      <c r="V34" s="75">
        <f t="shared" ca="1" si="7"/>
        <v>0</v>
      </c>
      <c r="W34" s="74">
        <f>'11取引基本表'!BQ32/'11取引基本表'!$BQ$70</f>
        <v>1.7798830528874916E-3</v>
      </c>
      <c r="X34" s="75">
        <f t="shared" ca="1" si="8"/>
        <v>0</v>
      </c>
      <c r="Y34" s="77">
        <f t="shared" si="15"/>
        <v>5.2987744961714545E-2</v>
      </c>
      <c r="Z34" s="75">
        <f t="shared" ca="1" si="16"/>
        <v>0</v>
      </c>
      <c r="AA34" s="75">
        <f ca="1"/>
        <v>0</v>
      </c>
      <c r="AB34" s="75">
        <f t="shared" ca="1" si="17"/>
        <v>0</v>
      </c>
      <c r="AC34" s="78">
        <f t="shared" ca="1" si="9"/>
        <v>0</v>
      </c>
      <c r="AD34" s="76">
        <f t="shared" ca="1" si="10"/>
        <v>0</v>
      </c>
      <c r="AE34" s="75">
        <f t="shared" ca="1" si="11"/>
        <v>0</v>
      </c>
      <c r="AF34" s="78">
        <f t="shared" ca="1" si="12"/>
        <v>0</v>
      </c>
      <c r="AG34" s="76">
        <f>J34*'20就業誘発係数'!$D31</f>
        <v>0</v>
      </c>
      <c r="AH34" s="75">
        <f>R34*'20就業誘発係数'!$D31</f>
        <v>0</v>
      </c>
      <c r="AI34" s="75">
        <f ca="1">AA34*'20就業誘発係数'!$D31</f>
        <v>0</v>
      </c>
      <c r="AJ34" s="78">
        <f t="shared" ca="1" si="18"/>
        <v>0</v>
      </c>
      <c r="AK34" s="76">
        <f>J34*'30雇用誘発係数'!$D31</f>
        <v>0</v>
      </c>
      <c r="AL34" s="75">
        <f>R34*'30雇用誘発係数'!$D31</f>
        <v>0</v>
      </c>
      <c r="AM34" s="75">
        <f ca="1">AA34*'30雇用誘発係数'!$D31</f>
        <v>0</v>
      </c>
      <c r="AN34" s="78">
        <f t="shared" ca="1" si="19"/>
        <v>0</v>
      </c>
      <c r="AO34" s="25" t="s">
        <v>89</v>
      </c>
    </row>
    <row r="35" spans="1:41" x14ac:dyDescent="0.2">
      <c r="A35" s="34" t="s">
        <v>260</v>
      </c>
      <c r="B35" s="35" t="s">
        <v>489</v>
      </c>
      <c r="C35" s="289"/>
      <c r="D35" s="269">
        <v>0.72575413673328304</v>
      </c>
      <c r="E35" s="269">
        <v>3.0568602985744115E-2</v>
      </c>
      <c r="F35" s="274">
        <f t="shared" si="0"/>
        <v>0</v>
      </c>
      <c r="G35" s="341">
        <f t="shared" si="1"/>
        <v>0</v>
      </c>
      <c r="H35" s="283">
        <f t="shared" si="2"/>
        <v>0</v>
      </c>
      <c r="I35" s="279">
        <f>1-(-'11取引基本表'!CQ33/('11取引基本表'!BW33))</f>
        <v>9.5160846010223121E-2</v>
      </c>
      <c r="J35" s="73">
        <f t="shared" si="13"/>
        <v>0</v>
      </c>
      <c r="K35" s="74">
        <v>0.42076849793585264</v>
      </c>
      <c r="L35" s="73">
        <f t="shared" si="3"/>
        <v>0</v>
      </c>
      <c r="M35" s="74">
        <v>0.22102254684026676</v>
      </c>
      <c r="N35" s="75">
        <f t="shared" si="4"/>
        <v>0</v>
      </c>
      <c r="O35" s="76">
        <v>0</v>
      </c>
      <c r="P35" s="77">
        <f>1-(-'11取引基本表'!CQ33/('11取引基本表'!BW33))</f>
        <v>9.5160846010223121E-2</v>
      </c>
      <c r="Q35" s="75">
        <f t="shared" si="14"/>
        <v>0</v>
      </c>
      <c r="R35" s="75">
        <v>0</v>
      </c>
      <c r="S35" s="73">
        <f t="shared" si="5"/>
        <v>0</v>
      </c>
      <c r="T35" s="78">
        <f t="shared" si="6"/>
        <v>0</v>
      </c>
      <c r="U35" s="79"/>
      <c r="V35" s="75">
        <f t="shared" ca="1" si="7"/>
        <v>0</v>
      </c>
      <c r="W35" s="74">
        <f>'11取引基本表'!BQ33/'11取引基本表'!$BQ$70</f>
        <v>3.4856474292266886E-3</v>
      </c>
      <c r="X35" s="75">
        <f t="shared" ca="1" si="8"/>
        <v>0</v>
      </c>
      <c r="Y35" s="77">
        <f t="shared" si="15"/>
        <v>9.5160846010223121E-2</v>
      </c>
      <c r="Z35" s="75">
        <f t="shared" ca="1" si="16"/>
        <v>0</v>
      </c>
      <c r="AA35" s="75">
        <f ca="1"/>
        <v>0</v>
      </c>
      <c r="AB35" s="75">
        <f t="shared" ca="1" si="17"/>
        <v>0</v>
      </c>
      <c r="AC35" s="78">
        <f t="shared" ca="1" si="9"/>
        <v>0</v>
      </c>
      <c r="AD35" s="76">
        <f t="shared" ca="1" si="10"/>
        <v>0</v>
      </c>
      <c r="AE35" s="75">
        <f t="shared" ca="1" si="11"/>
        <v>0</v>
      </c>
      <c r="AF35" s="78">
        <f t="shared" ca="1" si="12"/>
        <v>0</v>
      </c>
      <c r="AG35" s="76">
        <f>J35*'20就業誘発係数'!$D32</f>
        <v>0</v>
      </c>
      <c r="AH35" s="75">
        <f>R35*'20就業誘発係数'!$D32</f>
        <v>0</v>
      </c>
      <c r="AI35" s="75">
        <f ca="1">AA35*'20就業誘発係数'!$D32</f>
        <v>0</v>
      </c>
      <c r="AJ35" s="78">
        <f t="shared" ca="1" si="18"/>
        <v>0</v>
      </c>
      <c r="AK35" s="76">
        <f>J35*'30雇用誘発係数'!$D32</f>
        <v>0</v>
      </c>
      <c r="AL35" s="75">
        <f>R35*'30雇用誘発係数'!$D32</f>
        <v>0</v>
      </c>
      <c r="AM35" s="75">
        <f ca="1">AA35*'30雇用誘発係数'!$D32</f>
        <v>0</v>
      </c>
      <c r="AN35" s="78">
        <f t="shared" ca="1" si="19"/>
        <v>0</v>
      </c>
      <c r="AO35" s="25" t="s">
        <v>89</v>
      </c>
    </row>
    <row r="36" spans="1:41" x14ac:dyDescent="0.2">
      <c r="A36" s="34" t="s">
        <v>261</v>
      </c>
      <c r="B36" s="35" t="s">
        <v>490</v>
      </c>
      <c r="C36" s="289"/>
      <c r="D36" s="269">
        <v>0.18980744170850991</v>
      </c>
      <c r="E36" s="269">
        <v>5.7196889561387777E-2</v>
      </c>
      <c r="F36" s="274">
        <f t="shared" si="0"/>
        <v>0</v>
      </c>
      <c r="G36" s="341">
        <f t="shared" si="1"/>
        <v>0</v>
      </c>
      <c r="H36" s="283">
        <f t="shared" si="2"/>
        <v>0</v>
      </c>
      <c r="I36" s="279">
        <f>1-(-'11取引基本表'!CQ34/('11取引基本表'!BW34))</f>
        <v>0.53094772356118658</v>
      </c>
      <c r="J36" s="73">
        <f t="shared" si="13"/>
        <v>0</v>
      </c>
      <c r="K36" s="74">
        <v>0.51836147202987626</v>
      </c>
      <c r="L36" s="73">
        <f t="shared" si="3"/>
        <v>0</v>
      </c>
      <c r="M36" s="74">
        <v>0.23766176508726886</v>
      </c>
      <c r="N36" s="75">
        <f t="shared" si="4"/>
        <v>0</v>
      </c>
      <c r="O36" s="76">
        <v>0</v>
      </c>
      <c r="P36" s="77">
        <f>1-(-'11取引基本表'!CQ34/('11取引基本表'!BW34))</f>
        <v>0.53094772356118658</v>
      </c>
      <c r="Q36" s="75">
        <f t="shared" si="14"/>
        <v>0</v>
      </c>
      <c r="R36" s="75">
        <v>0</v>
      </c>
      <c r="S36" s="73">
        <f t="shared" si="5"/>
        <v>0</v>
      </c>
      <c r="T36" s="78">
        <f t="shared" si="6"/>
        <v>0</v>
      </c>
      <c r="U36" s="79"/>
      <c r="V36" s="75">
        <f t="shared" ca="1" si="7"/>
        <v>0</v>
      </c>
      <c r="W36" s="74">
        <f>'11取引基本表'!BQ34/'11取引基本表'!$BQ$70</f>
        <v>5.0615424316488046E-4</v>
      </c>
      <c r="X36" s="75">
        <f t="shared" ca="1" si="8"/>
        <v>0</v>
      </c>
      <c r="Y36" s="77">
        <f t="shared" si="15"/>
        <v>0.53094772356118658</v>
      </c>
      <c r="Z36" s="75">
        <f t="shared" ca="1" si="16"/>
        <v>0</v>
      </c>
      <c r="AA36" s="75">
        <f ca="1"/>
        <v>0</v>
      </c>
      <c r="AB36" s="75">
        <f t="shared" ca="1" si="17"/>
        <v>0</v>
      </c>
      <c r="AC36" s="78">
        <f t="shared" ca="1" si="9"/>
        <v>0</v>
      </c>
      <c r="AD36" s="76">
        <f t="shared" ca="1" si="10"/>
        <v>0</v>
      </c>
      <c r="AE36" s="75">
        <f t="shared" ca="1" si="11"/>
        <v>0</v>
      </c>
      <c r="AF36" s="78">
        <f t="shared" ca="1" si="12"/>
        <v>0</v>
      </c>
      <c r="AG36" s="76">
        <f>J36*'20就業誘発係数'!$D33</f>
        <v>0</v>
      </c>
      <c r="AH36" s="75">
        <f>R36*'20就業誘発係数'!$D33</f>
        <v>0</v>
      </c>
      <c r="AI36" s="75">
        <f ca="1">AA36*'20就業誘発係数'!$D33</f>
        <v>0</v>
      </c>
      <c r="AJ36" s="78">
        <f t="shared" ca="1" si="18"/>
        <v>0</v>
      </c>
      <c r="AK36" s="76">
        <f>J36*'30雇用誘発係数'!$D33</f>
        <v>0</v>
      </c>
      <c r="AL36" s="75">
        <f>R36*'30雇用誘発係数'!$D33</f>
        <v>0</v>
      </c>
      <c r="AM36" s="75">
        <f ca="1">AA36*'30雇用誘発係数'!$D33</f>
        <v>0</v>
      </c>
      <c r="AN36" s="78">
        <f t="shared" ca="1" si="19"/>
        <v>0</v>
      </c>
      <c r="AO36" s="25" t="s">
        <v>89</v>
      </c>
    </row>
    <row r="37" spans="1:41" x14ac:dyDescent="0.2">
      <c r="A37" s="36" t="s">
        <v>262</v>
      </c>
      <c r="B37" s="37" t="s">
        <v>491</v>
      </c>
      <c r="C37" s="290"/>
      <c r="D37" s="270">
        <v>7.4752886789254498E-3</v>
      </c>
      <c r="E37" s="270">
        <v>1.124779526609705E-2</v>
      </c>
      <c r="F37" s="275">
        <f t="shared" si="0"/>
        <v>0</v>
      </c>
      <c r="G37" s="342">
        <f t="shared" si="1"/>
        <v>0</v>
      </c>
      <c r="H37" s="284">
        <f t="shared" si="2"/>
        <v>0</v>
      </c>
      <c r="I37" s="280">
        <f>1-(-'11取引基本表'!CQ35/('11取引基本表'!BW35))</f>
        <v>0.85995272960960256</v>
      </c>
      <c r="J37" s="80">
        <f t="shared" si="13"/>
        <v>0</v>
      </c>
      <c r="K37" s="81">
        <v>0.19374179953083376</v>
      </c>
      <c r="L37" s="80">
        <f t="shared" si="3"/>
        <v>0</v>
      </c>
      <c r="M37" s="81">
        <v>5.5292698766119305E-3</v>
      </c>
      <c r="N37" s="82">
        <f t="shared" si="4"/>
        <v>0</v>
      </c>
      <c r="O37" s="83">
        <v>0</v>
      </c>
      <c r="P37" s="84">
        <f>1-(-'11取引基本表'!CQ35/('11取引基本表'!BW35))</f>
        <v>0.85995272960960256</v>
      </c>
      <c r="Q37" s="82">
        <f t="shared" si="14"/>
        <v>0</v>
      </c>
      <c r="R37" s="82">
        <v>0</v>
      </c>
      <c r="S37" s="80">
        <f t="shared" si="5"/>
        <v>0</v>
      </c>
      <c r="T37" s="85">
        <f t="shared" si="6"/>
        <v>0</v>
      </c>
      <c r="U37" s="86"/>
      <c r="V37" s="82">
        <f t="shared" ca="1" si="7"/>
        <v>0</v>
      </c>
      <c r="W37" s="81">
        <f>'11取引基本表'!BQ35/'11取引基本表'!$BQ$70</f>
        <v>-1.7630672973006185E-4</v>
      </c>
      <c r="X37" s="82">
        <f t="shared" ca="1" si="8"/>
        <v>0</v>
      </c>
      <c r="Y37" s="84">
        <f t="shared" si="15"/>
        <v>0.85995272960960256</v>
      </c>
      <c r="Z37" s="82">
        <f t="shared" ca="1" si="16"/>
        <v>0</v>
      </c>
      <c r="AA37" s="82">
        <f ca="1"/>
        <v>0</v>
      </c>
      <c r="AB37" s="82">
        <f t="shared" ca="1" si="17"/>
        <v>0</v>
      </c>
      <c r="AC37" s="85">
        <f t="shared" ca="1" si="9"/>
        <v>0</v>
      </c>
      <c r="AD37" s="83">
        <f t="shared" ca="1" si="10"/>
        <v>0</v>
      </c>
      <c r="AE37" s="82">
        <f t="shared" ca="1" si="11"/>
        <v>0</v>
      </c>
      <c r="AF37" s="85">
        <f t="shared" ca="1" si="12"/>
        <v>0</v>
      </c>
      <c r="AG37" s="83">
        <f>J37*'20就業誘発係数'!$D34</f>
        <v>0</v>
      </c>
      <c r="AH37" s="82">
        <f>R37*'20就業誘発係数'!$D34</f>
        <v>0</v>
      </c>
      <c r="AI37" s="82">
        <f ca="1">AA37*'20就業誘発係数'!$D34</f>
        <v>0</v>
      </c>
      <c r="AJ37" s="85">
        <f t="shared" ca="1" si="18"/>
        <v>0</v>
      </c>
      <c r="AK37" s="83">
        <f>J37*'30雇用誘発係数'!$D34</f>
        <v>0</v>
      </c>
      <c r="AL37" s="82">
        <f>R37*'30雇用誘発係数'!$D34</f>
        <v>0</v>
      </c>
      <c r="AM37" s="82">
        <f ca="1">AA37*'30雇用誘発係数'!$D34</f>
        <v>0</v>
      </c>
      <c r="AN37" s="85">
        <f t="shared" ca="1" si="19"/>
        <v>0</v>
      </c>
      <c r="AO37" s="25" t="s">
        <v>89</v>
      </c>
    </row>
    <row r="38" spans="1:41" x14ac:dyDescent="0.2">
      <c r="A38" s="38" t="s">
        <v>263</v>
      </c>
      <c r="B38" s="39" t="s">
        <v>492</v>
      </c>
      <c r="C38" s="291"/>
      <c r="D38" s="271">
        <v>8.6010293833071461E-2</v>
      </c>
      <c r="E38" s="271">
        <v>3.5761881174261281E-2</v>
      </c>
      <c r="F38" s="276">
        <f t="shared" si="0"/>
        <v>0</v>
      </c>
      <c r="G38" s="343">
        <f t="shared" si="1"/>
        <v>0</v>
      </c>
      <c r="H38" s="285">
        <f t="shared" si="2"/>
        <v>0</v>
      </c>
      <c r="I38" s="281">
        <f>1-(-'11取引基本表'!CQ36/('11取引基本表'!BW36))</f>
        <v>0.46187197143585823</v>
      </c>
      <c r="J38" s="87">
        <f t="shared" si="13"/>
        <v>0</v>
      </c>
      <c r="K38" s="88">
        <v>0.30392787796261872</v>
      </c>
      <c r="L38" s="87">
        <f t="shared" si="3"/>
        <v>0</v>
      </c>
      <c r="M38" s="88">
        <v>6.9293722189845128E-2</v>
      </c>
      <c r="N38" s="89">
        <f t="shared" si="4"/>
        <v>0</v>
      </c>
      <c r="O38" s="90">
        <v>0</v>
      </c>
      <c r="P38" s="91">
        <f>1-(-'11取引基本表'!CQ36/('11取引基本表'!BW36))</f>
        <v>0.46187197143585823</v>
      </c>
      <c r="Q38" s="89">
        <f t="shared" si="14"/>
        <v>0</v>
      </c>
      <c r="R38" s="89">
        <v>0</v>
      </c>
      <c r="S38" s="87">
        <f t="shared" si="5"/>
        <v>0</v>
      </c>
      <c r="T38" s="92">
        <f t="shared" si="6"/>
        <v>0</v>
      </c>
      <c r="U38" s="93"/>
      <c r="V38" s="89">
        <f t="shared" ca="1" si="7"/>
        <v>0</v>
      </c>
      <c r="W38" s="88">
        <f>'11取引基本表'!BQ36/'11取引基本表'!$BQ$70</f>
        <v>0</v>
      </c>
      <c r="X38" s="89">
        <f t="shared" ca="1" si="8"/>
        <v>0</v>
      </c>
      <c r="Y38" s="91">
        <f t="shared" si="15"/>
        <v>0.46187197143585823</v>
      </c>
      <c r="Z38" s="89">
        <f t="shared" ca="1" si="16"/>
        <v>0</v>
      </c>
      <c r="AA38" s="89">
        <f ca="1"/>
        <v>0</v>
      </c>
      <c r="AB38" s="89">
        <f t="shared" ca="1" si="17"/>
        <v>0</v>
      </c>
      <c r="AC38" s="92">
        <f t="shared" ca="1" si="9"/>
        <v>0</v>
      </c>
      <c r="AD38" s="90">
        <f t="shared" ca="1" si="10"/>
        <v>0</v>
      </c>
      <c r="AE38" s="89">
        <f t="shared" ca="1" si="11"/>
        <v>0</v>
      </c>
      <c r="AF38" s="92">
        <f t="shared" ca="1" si="12"/>
        <v>0</v>
      </c>
      <c r="AG38" s="90">
        <f>J38*'20就業誘発係数'!$D35</f>
        <v>0</v>
      </c>
      <c r="AH38" s="89">
        <f>R38*'20就業誘発係数'!$D35</f>
        <v>0</v>
      </c>
      <c r="AI38" s="89">
        <f ca="1">AA38*'20就業誘発係数'!$D35</f>
        <v>0</v>
      </c>
      <c r="AJ38" s="92">
        <f t="shared" ca="1" si="18"/>
        <v>0</v>
      </c>
      <c r="AK38" s="90">
        <f>J38*'30雇用誘発係数'!$D35</f>
        <v>0</v>
      </c>
      <c r="AL38" s="89">
        <f>R38*'30雇用誘発係数'!$D35</f>
        <v>0</v>
      </c>
      <c r="AM38" s="89">
        <f ca="1">AA38*'30雇用誘発係数'!$D35</f>
        <v>0</v>
      </c>
      <c r="AN38" s="92">
        <f t="shared" ca="1" si="19"/>
        <v>0</v>
      </c>
      <c r="AO38" s="25" t="s">
        <v>89</v>
      </c>
    </row>
    <row r="39" spans="1:41" x14ac:dyDescent="0.2">
      <c r="A39" s="34" t="s">
        <v>264</v>
      </c>
      <c r="B39" s="35" t="s">
        <v>493</v>
      </c>
      <c r="C39" s="289"/>
      <c r="D39" s="269">
        <v>0.13636895790625755</v>
      </c>
      <c r="E39" s="269">
        <v>3.9468422557368335E-2</v>
      </c>
      <c r="F39" s="274">
        <f t="shared" si="0"/>
        <v>0</v>
      </c>
      <c r="G39" s="341">
        <f t="shared" si="1"/>
        <v>0</v>
      </c>
      <c r="H39" s="283">
        <f t="shared" si="2"/>
        <v>0</v>
      </c>
      <c r="I39" s="279">
        <f>1-(-'11取引基本表'!CQ37/('11取引基本表'!BW37))</f>
        <v>7.8421852840843798E-2</v>
      </c>
      <c r="J39" s="73">
        <f t="shared" si="13"/>
        <v>0</v>
      </c>
      <c r="K39" s="74">
        <v>0.24726185183688315</v>
      </c>
      <c r="L39" s="73">
        <f t="shared" si="3"/>
        <v>0</v>
      </c>
      <c r="M39" s="74">
        <v>0.13846340379097119</v>
      </c>
      <c r="N39" s="75">
        <f t="shared" si="4"/>
        <v>0</v>
      </c>
      <c r="O39" s="76">
        <v>0</v>
      </c>
      <c r="P39" s="77">
        <f>1-(-'11取引基本表'!CQ37/('11取引基本表'!BW37))</f>
        <v>7.8421852840843798E-2</v>
      </c>
      <c r="Q39" s="75">
        <f t="shared" si="14"/>
        <v>0</v>
      </c>
      <c r="R39" s="75">
        <v>0</v>
      </c>
      <c r="S39" s="73">
        <f t="shared" si="5"/>
        <v>0</v>
      </c>
      <c r="T39" s="78">
        <f t="shared" si="6"/>
        <v>0</v>
      </c>
      <c r="U39" s="79"/>
      <c r="V39" s="75">
        <f t="shared" ca="1" si="7"/>
        <v>0</v>
      </c>
      <c r="W39" s="74">
        <f>'11取引基本表'!BQ37/'11取引基本表'!$BQ$70</f>
        <v>6.3123759433800577E-4</v>
      </c>
      <c r="X39" s="75">
        <f t="shared" ca="1" si="8"/>
        <v>0</v>
      </c>
      <c r="Y39" s="77">
        <f t="shared" si="15"/>
        <v>7.8421852840843798E-2</v>
      </c>
      <c r="Z39" s="75">
        <f t="shared" ca="1" si="16"/>
        <v>0</v>
      </c>
      <c r="AA39" s="75">
        <f ca="1"/>
        <v>0</v>
      </c>
      <c r="AB39" s="75">
        <f t="shared" ca="1" si="17"/>
        <v>0</v>
      </c>
      <c r="AC39" s="78">
        <f t="shared" ca="1" si="9"/>
        <v>0</v>
      </c>
      <c r="AD39" s="76">
        <f t="shared" ca="1" si="10"/>
        <v>0</v>
      </c>
      <c r="AE39" s="75">
        <f t="shared" ca="1" si="11"/>
        <v>0</v>
      </c>
      <c r="AF39" s="78">
        <f t="shared" ca="1" si="12"/>
        <v>0</v>
      </c>
      <c r="AG39" s="76">
        <f>J39*'20就業誘発係数'!$D36</f>
        <v>0</v>
      </c>
      <c r="AH39" s="75">
        <f>R39*'20就業誘発係数'!$D36</f>
        <v>0</v>
      </c>
      <c r="AI39" s="75">
        <f ca="1">AA39*'20就業誘発係数'!$D36</f>
        <v>0</v>
      </c>
      <c r="AJ39" s="78">
        <f t="shared" ca="1" si="18"/>
        <v>0</v>
      </c>
      <c r="AK39" s="76">
        <f>J39*'30雇用誘発係数'!$D36</f>
        <v>0</v>
      </c>
      <c r="AL39" s="75">
        <f>R39*'30雇用誘発係数'!$D36</f>
        <v>0</v>
      </c>
      <c r="AM39" s="75">
        <f ca="1">AA39*'30雇用誘発係数'!$D36</f>
        <v>0</v>
      </c>
      <c r="AN39" s="78">
        <f t="shared" ca="1" si="19"/>
        <v>0</v>
      </c>
      <c r="AO39" s="25" t="s">
        <v>89</v>
      </c>
    </row>
    <row r="40" spans="1:41" x14ac:dyDescent="0.2">
      <c r="A40" s="34" t="s">
        <v>265</v>
      </c>
      <c r="B40" s="35" t="s">
        <v>494</v>
      </c>
      <c r="C40" s="289"/>
      <c r="D40" s="269">
        <v>0.14420083483552221</v>
      </c>
      <c r="E40" s="269">
        <v>4.7588571988898057E-2</v>
      </c>
      <c r="F40" s="274">
        <f t="shared" si="0"/>
        <v>0</v>
      </c>
      <c r="G40" s="341">
        <f t="shared" si="1"/>
        <v>0</v>
      </c>
      <c r="H40" s="283">
        <f t="shared" si="2"/>
        <v>0</v>
      </c>
      <c r="I40" s="279">
        <f>1-(-'11取引基本表'!CQ38/('11取引基本表'!BW38))</f>
        <v>0.45009536784741144</v>
      </c>
      <c r="J40" s="73">
        <f t="shared" si="13"/>
        <v>0</v>
      </c>
      <c r="K40" s="74">
        <v>0.44210167357431407</v>
      </c>
      <c r="L40" s="73">
        <f t="shared" ref="L40:L71" si="20">J40*K40</f>
        <v>0</v>
      </c>
      <c r="M40" s="74">
        <v>0.28073028697340119</v>
      </c>
      <c r="N40" s="75">
        <f t="shared" ref="N40:N71" si="21">J40*M40</f>
        <v>0</v>
      </c>
      <c r="O40" s="76">
        <v>0</v>
      </c>
      <c r="P40" s="77">
        <f>1-(-'11取引基本表'!CQ38/('11取引基本表'!BW38))</f>
        <v>0.45009536784741144</v>
      </c>
      <c r="Q40" s="75">
        <f t="shared" si="14"/>
        <v>0</v>
      </c>
      <c r="R40" s="75">
        <v>0</v>
      </c>
      <c r="S40" s="73">
        <f t="shared" ref="S40:S71" si="22">R40*K40</f>
        <v>0</v>
      </c>
      <c r="T40" s="78">
        <f t="shared" ref="T40:T71" si="23">R40*M40</f>
        <v>0</v>
      </c>
      <c r="U40" s="79"/>
      <c r="V40" s="75">
        <f t="shared" ref="V40:V71" ca="1" si="24">(N40+T40)*$U$72</f>
        <v>0</v>
      </c>
      <c r="W40" s="74">
        <f>'11取引基本表'!BQ38/'11取引基本表'!$BQ$70</f>
        <v>1.0009255133171084E-3</v>
      </c>
      <c r="X40" s="75">
        <f t="shared" ref="X40:X71" ca="1" si="25">V$72*W40</f>
        <v>0</v>
      </c>
      <c r="Y40" s="77">
        <f t="shared" si="15"/>
        <v>0.45009536784741144</v>
      </c>
      <c r="Z40" s="75">
        <f t="shared" ca="1" si="16"/>
        <v>0</v>
      </c>
      <c r="AA40" s="75">
        <f ca="1"/>
        <v>0</v>
      </c>
      <c r="AB40" s="75">
        <f t="shared" ref="AB40:AB71" ca="1" si="26">K40*AA40</f>
        <v>0</v>
      </c>
      <c r="AC40" s="78">
        <f t="shared" ref="AC40:AC71" ca="1" si="27">M40*AA40</f>
        <v>0</v>
      </c>
      <c r="AD40" s="76">
        <f t="shared" ref="AD40:AD71" ca="1" si="28">J40+R40+AA40</f>
        <v>0</v>
      </c>
      <c r="AE40" s="75">
        <f t="shared" ref="AE40:AE71" ca="1" si="29">L40+S40+AB40</f>
        <v>0</v>
      </c>
      <c r="AF40" s="78">
        <f t="shared" ref="AF40:AF71" ca="1" si="30">N40+T40+AC40</f>
        <v>0</v>
      </c>
      <c r="AG40" s="76">
        <f>J40*'20就業誘発係数'!$D37</f>
        <v>0</v>
      </c>
      <c r="AH40" s="75">
        <f>R40*'20就業誘発係数'!$D37</f>
        <v>0</v>
      </c>
      <c r="AI40" s="75">
        <f ca="1">AA40*'20就業誘発係数'!$D37</f>
        <v>0</v>
      </c>
      <c r="AJ40" s="78">
        <f t="shared" ca="1" si="18"/>
        <v>0</v>
      </c>
      <c r="AK40" s="76">
        <f>J40*'30雇用誘発係数'!$D37</f>
        <v>0</v>
      </c>
      <c r="AL40" s="75">
        <f>R40*'30雇用誘発係数'!$D37</f>
        <v>0</v>
      </c>
      <c r="AM40" s="75">
        <f ca="1">AA40*'30雇用誘発係数'!$D37</f>
        <v>0</v>
      </c>
      <c r="AN40" s="78">
        <f t="shared" ca="1" si="19"/>
        <v>0</v>
      </c>
      <c r="AO40" s="25" t="s">
        <v>89</v>
      </c>
    </row>
    <row r="41" spans="1:41" x14ac:dyDescent="0.2">
      <c r="A41" s="34" t="s">
        <v>266</v>
      </c>
      <c r="B41" s="35" t="s">
        <v>495</v>
      </c>
      <c r="C41" s="267"/>
      <c r="D41" s="269">
        <v>0.12830332474022618</v>
      </c>
      <c r="E41" s="269">
        <v>1.380011175052197E-2</v>
      </c>
      <c r="F41" s="274">
        <f t="shared" si="0"/>
        <v>0</v>
      </c>
      <c r="G41" s="344">
        <f t="shared" si="1"/>
        <v>0</v>
      </c>
      <c r="H41" s="283">
        <f t="shared" si="2"/>
        <v>0</v>
      </c>
      <c r="I41" s="279">
        <f>1-(-'11取引基本表'!CQ39/('11取引基本表'!BW39))</f>
        <v>1.5350519071503088E-3</v>
      </c>
      <c r="J41" s="73">
        <f t="shared" si="13"/>
        <v>0</v>
      </c>
      <c r="K41" s="74">
        <v>0.46146554648679933</v>
      </c>
      <c r="L41" s="73">
        <f t="shared" si="20"/>
        <v>0</v>
      </c>
      <c r="M41" s="74">
        <v>0.24707649019177427</v>
      </c>
      <c r="N41" s="75">
        <f t="shared" si="21"/>
        <v>0</v>
      </c>
      <c r="O41" s="76">
        <v>0</v>
      </c>
      <c r="P41" s="77">
        <f>1-(-'11取引基本表'!CQ39/('11取引基本表'!BW39))</f>
        <v>1.5350519071503088E-3</v>
      </c>
      <c r="Q41" s="75">
        <f t="shared" si="14"/>
        <v>0</v>
      </c>
      <c r="R41" s="75">
        <v>0</v>
      </c>
      <c r="S41" s="73">
        <f t="shared" si="22"/>
        <v>0</v>
      </c>
      <c r="T41" s="78">
        <f t="shared" si="23"/>
        <v>0</v>
      </c>
      <c r="U41" s="79"/>
      <c r="V41" s="75">
        <f t="shared" ca="1" si="24"/>
        <v>0</v>
      </c>
      <c r="W41" s="74">
        <f>'11取引基本表'!BQ39/'11取引基本表'!$BQ$70</f>
        <v>1.0168358051416114E-3</v>
      </c>
      <c r="X41" s="75">
        <f t="shared" ca="1" si="25"/>
        <v>0</v>
      </c>
      <c r="Y41" s="77">
        <f t="shared" si="15"/>
        <v>1.5350519071503088E-3</v>
      </c>
      <c r="Z41" s="75">
        <f t="shared" ca="1" si="16"/>
        <v>0</v>
      </c>
      <c r="AA41" s="75">
        <f ca="1"/>
        <v>0</v>
      </c>
      <c r="AB41" s="75">
        <f t="shared" ca="1" si="26"/>
        <v>0</v>
      </c>
      <c r="AC41" s="78">
        <f t="shared" ca="1" si="27"/>
        <v>0</v>
      </c>
      <c r="AD41" s="76">
        <f t="shared" ca="1" si="28"/>
        <v>0</v>
      </c>
      <c r="AE41" s="75">
        <f t="shared" ca="1" si="29"/>
        <v>0</v>
      </c>
      <c r="AF41" s="78">
        <f t="shared" ca="1" si="30"/>
        <v>0</v>
      </c>
      <c r="AG41" s="76">
        <f>J41*'20就業誘発係数'!$D38</f>
        <v>0</v>
      </c>
      <c r="AH41" s="75">
        <f>R41*'20就業誘発係数'!$D38</f>
        <v>0</v>
      </c>
      <c r="AI41" s="75">
        <f ca="1">AA41*'20就業誘発係数'!$D38</f>
        <v>0</v>
      </c>
      <c r="AJ41" s="78">
        <f t="shared" ca="1" si="18"/>
        <v>0</v>
      </c>
      <c r="AK41" s="76">
        <f>J41*'30雇用誘発係数'!$D38</f>
        <v>0</v>
      </c>
      <c r="AL41" s="75">
        <f>R41*'30雇用誘発係数'!$D38</f>
        <v>0</v>
      </c>
      <c r="AM41" s="75">
        <f ca="1">AA41*'30雇用誘発係数'!$D38</f>
        <v>0</v>
      </c>
      <c r="AN41" s="78">
        <f t="shared" ca="1" si="19"/>
        <v>0</v>
      </c>
      <c r="AO41" s="25" t="s">
        <v>89</v>
      </c>
    </row>
    <row r="42" spans="1:41" x14ac:dyDescent="0.2">
      <c r="A42" s="36" t="s">
        <v>267</v>
      </c>
      <c r="B42" s="37" t="s">
        <v>496</v>
      </c>
      <c r="C42" s="289"/>
      <c r="D42" s="269">
        <v>0.24261176590718728</v>
      </c>
      <c r="E42" s="269">
        <v>1.202113599019846E-2</v>
      </c>
      <c r="F42" s="274">
        <f t="shared" si="0"/>
        <v>0</v>
      </c>
      <c r="G42" s="341">
        <f t="shared" si="1"/>
        <v>0</v>
      </c>
      <c r="H42" s="284">
        <f t="shared" si="2"/>
        <v>0</v>
      </c>
      <c r="I42" s="280">
        <f>1-(-'11取引基本表'!CQ40/('11取引基本表'!BW40))</f>
        <v>6.0718685565339214E-2</v>
      </c>
      <c r="J42" s="80">
        <f t="shared" si="13"/>
        <v>0</v>
      </c>
      <c r="K42" s="81">
        <v>0.28853545023829158</v>
      </c>
      <c r="L42" s="80">
        <f t="shared" si="20"/>
        <v>0</v>
      </c>
      <c r="M42" s="81">
        <v>0.29977219046554204</v>
      </c>
      <c r="N42" s="82">
        <f t="shared" si="21"/>
        <v>0</v>
      </c>
      <c r="O42" s="83">
        <v>0</v>
      </c>
      <c r="P42" s="84">
        <f>1-(-'11取引基本表'!CQ40/('11取引基本表'!BW40))</f>
        <v>6.0718685565339214E-2</v>
      </c>
      <c r="Q42" s="82">
        <f t="shared" si="14"/>
        <v>0</v>
      </c>
      <c r="R42" s="82">
        <v>0</v>
      </c>
      <c r="S42" s="80">
        <f t="shared" si="22"/>
        <v>0</v>
      </c>
      <c r="T42" s="85">
        <f t="shared" si="23"/>
        <v>0</v>
      </c>
      <c r="U42" s="86"/>
      <c r="V42" s="82">
        <f t="shared" ca="1" si="24"/>
        <v>0</v>
      </c>
      <c r="W42" s="81">
        <f>'11取引基本表'!BQ40/'11取引基本表'!$BQ$70</f>
        <v>2.1610444912554837E-2</v>
      </c>
      <c r="X42" s="82">
        <f t="shared" ca="1" si="25"/>
        <v>0</v>
      </c>
      <c r="Y42" s="84">
        <f t="shared" si="15"/>
        <v>6.0718685565339214E-2</v>
      </c>
      <c r="Z42" s="82">
        <f t="shared" ca="1" si="16"/>
        <v>0</v>
      </c>
      <c r="AA42" s="82">
        <f ca="1"/>
        <v>0</v>
      </c>
      <c r="AB42" s="82">
        <f t="shared" ca="1" si="26"/>
        <v>0</v>
      </c>
      <c r="AC42" s="85">
        <f t="shared" ca="1" si="27"/>
        <v>0</v>
      </c>
      <c r="AD42" s="83">
        <f t="shared" ca="1" si="28"/>
        <v>0</v>
      </c>
      <c r="AE42" s="82">
        <f t="shared" ca="1" si="29"/>
        <v>0</v>
      </c>
      <c r="AF42" s="85">
        <f t="shared" ca="1" si="30"/>
        <v>0</v>
      </c>
      <c r="AG42" s="83">
        <f>J42*'20就業誘発係数'!$D39</f>
        <v>0</v>
      </c>
      <c r="AH42" s="82">
        <f>R42*'20就業誘発係数'!$D39</f>
        <v>0</v>
      </c>
      <c r="AI42" s="82">
        <f ca="1">AA42*'20就業誘発係数'!$D39</f>
        <v>0</v>
      </c>
      <c r="AJ42" s="85">
        <f t="shared" ca="1" si="18"/>
        <v>0</v>
      </c>
      <c r="AK42" s="83">
        <f>J42*'30雇用誘発係数'!$D39</f>
        <v>0</v>
      </c>
      <c r="AL42" s="82">
        <f>R42*'30雇用誘発係数'!$D39</f>
        <v>0</v>
      </c>
      <c r="AM42" s="82">
        <f ca="1">AA42*'30雇用誘発係数'!$D39</f>
        <v>0</v>
      </c>
      <c r="AN42" s="85">
        <f t="shared" ca="1" si="19"/>
        <v>0</v>
      </c>
      <c r="AO42" s="25" t="s">
        <v>89</v>
      </c>
    </row>
    <row r="43" spans="1:41" x14ac:dyDescent="0.2">
      <c r="A43" s="38" t="s">
        <v>268</v>
      </c>
      <c r="B43" s="39" t="s">
        <v>497</v>
      </c>
      <c r="C43" s="292"/>
      <c r="D43" s="271">
        <v>9.3033531782220499E-2</v>
      </c>
      <c r="E43" s="271">
        <v>1.6905224074859011E-2</v>
      </c>
      <c r="F43" s="276">
        <f t="shared" si="0"/>
        <v>0</v>
      </c>
      <c r="G43" s="345">
        <f t="shared" si="1"/>
        <v>0</v>
      </c>
      <c r="H43" s="285">
        <f t="shared" si="2"/>
        <v>0</v>
      </c>
      <c r="I43" s="281">
        <f>1-(-'11取引基本表'!CQ41/('11取引基本表'!BW41))</f>
        <v>6.4467337433075311E-2</v>
      </c>
      <c r="J43" s="87">
        <f t="shared" si="13"/>
        <v>0</v>
      </c>
      <c r="K43" s="88">
        <v>0.3081575922589691</v>
      </c>
      <c r="L43" s="87">
        <f t="shared" si="20"/>
        <v>0</v>
      </c>
      <c r="M43" s="88">
        <v>0.17851271558341689</v>
      </c>
      <c r="N43" s="89">
        <f t="shared" si="21"/>
        <v>0</v>
      </c>
      <c r="O43" s="90">
        <v>0</v>
      </c>
      <c r="P43" s="91">
        <f>1-(-'11取引基本表'!CQ41/('11取引基本表'!BW41))</f>
        <v>6.4467337433075311E-2</v>
      </c>
      <c r="Q43" s="89">
        <f t="shared" si="14"/>
        <v>0</v>
      </c>
      <c r="R43" s="89">
        <v>0</v>
      </c>
      <c r="S43" s="87">
        <f t="shared" si="22"/>
        <v>0</v>
      </c>
      <c r="T43" s="92">
        <f t="shared" si="23"/>
        <v>0</v>
      </c>
      <c r="U43" s="93"/>
      <c r="V43" s="89">
        <f t="shared" ca="1" si="24"/>
        <v>0</v>
      </c>
      <c r="W43" s="88">
        <f>'11取引基本表'!BQ41/'11取引基本表'!$BQ$70</f>
        <v>1.3076060896318579E-2</v>
      </c>
      <c r="X43" s="89">
        <f t="shared" ca="1" si="25"/>
        <v>0</v>
      </c>
      <c r="Y43" s="91">
        <f t="shared" si="15"/>
        <v>6.4467337433075311E-2</v>
      </c>
      <c r="Z43" s="89">
        <f t="shared" ca="1" si="16"/>
        <v>0</v>
      </c>
      <c r="AA43" s="89">
        <f ca="1"/>
        <v>0</v>
      </c>
      <c r="AB43" s="89">
        <f t="shared" ca="1" si="26"/>
        <v>0</v>
      </c>
      <c r="AC43" s="92">
        <f t="shared" ca="1" si="27"/>
        <v>0</v>
      </c>
      <c r="AD43" s="90">
        <f t="shared" ca="1" si="28"/>
        <v>0</v>
      </c>
      <c r="AE43" s="89">
        <f t="shared" ca="1" si="29"/>
        <v>0</v>
      </c>
      <c r="AF43" s="92">
        <f t="shared" ca="1" si="30"/>
        <v>0</v>
      </c>
      <c r="AG43" s="90">
        <f>J43*'20就業誘発係数'!$D40</f>
        <v>0</v>
      </c>
      <c r="AH43" s="89">
        <f>R43*'20就業誘発係数'!$D40</f>
        <v>0</v>
      </c>
      <c r="AI43" s="89">
        <f ca="1">AA43*'20就業誘発係数'!$D40</f>
        <v>0</v>
      </c>
      <c r="AJ43" s="92">
        <f t="shared" ca="1" si="18"/>
        <v>0</v>
      </c>
      <c r="AK43" s="90">
        <f>J43*'30雇用誘発係数'!$D40</f>
        <v>0</v>
      </c>
      <c r="AL43" s="89">
        <f>R43*'30雇用誘発係数'!$D40</f>
        <v>0</v>
      </c>
      <c r="AM43" s="89">
        <f ca="1">AA43*'30雇用誘発係数'!$D40</f>
        <v>0</v>
      </c>
      <c r="AN43" s="92">
        <f t="shared" ca="1" si="19"/>
        <v>0</v>
      </c>
      <c r="AO43" s="25" t="s">
        <v>89</v>
      </c>
    </row>
    <row r="44" spans="1:41" x14ac:dyDescent="0.2">
      <c r="A44" s="34" t="s">
        <v>269</v>
      </c>
      <c r="B44" s="35" t="s">
        <v>498</v>
      </c>
      <c r="C44" s="267"/>
      <c r="D44" s="269">
        <v>0.55786669655942323</v>
      </c>
      <c r="E44" s="269">
        <v>5.3623460574041854E-2</v>
      </c>
      <c r="F44" s="274">
        <f t="shared" si="0"/>
        <v>0</v>
      </c>
      <c r="G44" s="344">
        <f t="shared" si="1"/>
        <v>0</v>
      </c>
      <c r="H44" s="283">
        <f t="shared" si="2"/>
        <v>0</v>
      </c>
      <c r="I44" s="279">
        <f>1-(-'11取引基本表'!CQ42/('11取引基本表'!BW42))</f>
        <v>1.1700021992522514E-2</v>
      </c>
      <c r="J44" s="73">
        <f t="shared" si="13"/>
        <v>0</v>
      </c>
      <c r="K44" s="74">
        <v>0.45595934708962121</v>
      </c>
      <c r="L44" s="73">
        <f t="shared" si="20"/>
        <v>0</v>
      </c>
      <c r="M44" s="74">
        <v>0.30194025254080692</v>
      </c>
      <c r="N44" s="75">
        <f t="shared" si="21"/>
        <v>0</v>
      </c>
      <c r="O44" s="76">
        <v>0</v>
      </c>
      <c r="P44" s="77">
        <f>1-(-'11取引基本表'!CQ42/('11取引基本表'!BW42))</f>
        <v>1.1700021992522514E-2</v>
      </c>
      <c r="Q44" s="75">
        <f t="shared" si="14"/>
        <v>0</v>
      </c>
      <c r="R44" s="75">
        <v>0</v>
      </c>
      <c r="S44" s="73">
        <f t="shared" si="22"/>
        <v>0</v>
      </c>
      <c r="T44" s="78">
        <f t="shared" si="23"/>
        <v>0</v>
      </c>
      <c r="U44" s="79"/>
      <c r="V44" s="75">
        <f t="shared" ca="1" si="24"/>
        <v>0</v>
      </c>
      <c r="W44" s="74">
        <f>'11取引基本表'!BQ42/'11取引基本表'!$BQ$70</f>
        <v>6.7093571271963151E-3</v>
      </c>
      <c r="X44" s="75">
        <f t="shared" ca="1" si="25"/>
        <v>0</v>
      </c>
      <c r="Y44" s="77">
        <f t="shared" si="15"/>
        <v>1.1700021992522514E-2</v>
      </c>
      <c r="Z44" s="75">
        <f t="shared" ca="1" si="16"/>
        <v>0</v>
      </c>
      <c r="AA44" s="75">
        <f ca="1"/>
        <v>0</v>
      </c>
      <c r="AB44" s="75">
        <f t="shared" ca="1" si="26"/>
        <v>0</v>
      </c>
      <c r="AC44" s="78">
        <f t="shared" ca="1" si="27"/>
        <v>0</v>
      </c>
      <c r="AD44" s="76">
        <f t="shared" ca="1" si="28"/>
        <v>0</v>
      </c>
      <c r="AE44" s="75">
        <f t="shared" ca="1" si="29"/>
        <v>0</v>
      </c>
      <c r="AF44" s="78">
        <f t="shared" ca="1" si="30"/>
        <v>0</v>
      </c>
      <c r="AG44" s="76">
        <f>J44*'20就業誘発係数'!$D41</f>
        <v>0</v>
      </c>
      <c r="AH44" s="75">
        <f>R44*'20就業誘発係数'!$D41</f>
        <v>0</v>
      </c>
      <c r="AI44" s="75">
        <f ca="1">AA44*'20就業誘発係数'!$D41</f>
        <v>0</v>
      </c>
      <c r="AJ44" s="78">
        <f t="shared" ca="1" si="18"/>
        <v>0</v>
      </c>
      <c r="AK44" s="76">
        <f>J44*'30雇用誘発係数'!$D41</f>
        <v>0</v>
      </c>
      <c r="AL44" s="75">
        <f>R44*'30雇用誘発係数'!$D41</f>
        <v>0</v>
      </c>
      <c r="AM44" s="75">
        <f ca="1">AA44*'30雇用誘発係数'!$D41</f>
        <v>0</v>
      </c>
      <c r="AN44" s="78">
        <f t="shared" ca="1" si="19"/>
        <v>0</v>
      </c>
      <c r="AO44" s="25" t="s">
        <v>89</v>
      </c>
    </row>
    <row r="45" spans="1:41" x14ac:dyDescent="0.2">
      <c r="A45" s="34" t="s">
        <v>271</v>
      </c>
      <c r="B45" s="35" t="s">
        <v>499</v>
      </c>
      <c r="C45" s="267"/>
      <c r="D45" s="269">
        <v>0</v>
      </c>
      <c r="E45" s="269">
        <v>0</v>
      </c>
      <c r="F45" s="274">
        <f t="shared" si="0"/>
        <v>0</v>
      </c>
      <c r="G45" s="344">
        <f t="shared" si="1"/>
        <v>0</v>
      </c>
      <c r="H45" s="283">
        <f t="shared" si="2"/>
        <v>0</v>
      </c>
      <c r="I45" s="279">
        <f>1-(-'11取引基本表'!CQ43/('11取引基本表'!BW43))</f>
        <v>0.34615719383758381</v>
      </c>
      <c r="J45" s="73">
        <f t="shared" si="13"/>
        <v>0</v>
      </c>
      <c r="K45" s="74">
        <v>0.35071167584664886</v>
      </c>
      <c r="L45" s="73">
        <f t="shared" si="20"/>
        <v>0</v>
      </c>
      <c r="M45" s="74">
        <v>0.25778480667502862</v>
      </c>
      <c r="N45" s="75">
        <f t="shared" si="21"/>
        <v>0</v>
      </c>
      <c r="O45" s="76">
        <v>0</v>
      </c>
      <c r="P45" s="77">
        <f>1-(-'11取引基本表'!CQ43/('11取引基本表'!BW43))</f>
        <v>0.34615719383758381</v>
      </c>
      <c r="Q45" s="75">
        <f t="shared" si="14"/>
        <v>0</v>
      </c>
      <c r="R45" s="75">
        <v>0</v>
      </c>
      <c r="S45" s="73">
        <f t="shared" si="22"/>
        <v>0</v>
      </c>
      <c r="T45" s="78">
        <f t="shared" si="23"/>
        <v>0</v>
      </c>
      <c r="U45" s="79"/>
      <c r="V45" s="75">
        <f t="shared" ca="1" si="24"/>
        <v>0</v>
      </c>
      <c r="W45" s="74">
        <f>'11取引基本表'!BQ43/'11取引基本表'!$BQ$70</f>
        <v>3.8896136192098017E-4</v>
      </c>
      <c r="X45" s="75">
        <f t="shared" ca="1" si="25"/>
        <v>0</v>
      </c>
      <c r="Y45" s="77">
        <f t="shared" si="15"/>
        <v>0.34615719383758381</v>
      </c>
      <c r="Z45" s="75">
        <f t="shared" ca="1" si="16"/>
        <v>0</v>
      </c>
      <c r="AA45" s="75">
        <f ca="1"/>
        <v>0</v>
      </c>
      <c r="AB45" s="75">
        <f t="shared" ca="1" si="26"/>
        <v>0</v>
      </c>
      <c r="AC45" s="78">
        <f t="shared" ca="1" si="27"/>
        <v>0</v>
      </c>
      <c r="AD45" s="76">
        <f t="shared" ca="1" si="28"/>
        <v>0</v>
      </c>
      <c r="AE45" s="75">
        <f t="shared" ca="1" si="29"/>
        <v>0</v>
      </c>
      <c r="AF45" s="78">
        <f t="shared" ca="1" si="30"/>
        <v>0</v>
      </c>
      <c r="AG45" s="76">
        <f>J45*'20就業誘発係数'!$D42</f>
        <v>0</v>
      </c>
      <c r="AH45" s="75">
        <f>R45*'20就業誘発係数'!$D42</f>
        <v>0</v>
      </c>
      <c r="AI45" s="75">
        <f ca="1">AA45*'20就業誘発係数'!$D42</f>
        <v>0</v>
      </c>
      <c r="AJ45" s="78">
        <f t="shared" ca="1" si="18"/>
        <v>0</v>
      </c>
      <c r="AK45" s="76">
        <f>J45*'30雇用誘発係数'!$D42</f>
        <v>0</v>
      </c>
      <c r="AL45" s="75">
        <f>R45*'30雇用誘発係数'!$D42</f>
        <v>0</v>
      </c>
      <c r="AM45" s="75">
        <f ca="1">AA45*'30雇用誘発係数'!$D42</f>
        <v>0</v>
      </c>
      <c r="AN45" s="78">
        <f t="shared" ca="1" si="19"/>
        <v>0</v>
      </c>
      <c r="AO45" s="25" t="s">
        <v>89</v>
      </c>
    </row>
    <row r="46" spans="1:41" x14ac:dyDescent="0.2">
      <c r="A46" s="34" t="s">
        <v>273</v>
      </c>
      <c r="B46" s="35" t="s">
        <v>500</v>
      </c>
      <c r="C46" s="267"/>
      <c r="D46" s="269">
        <v>0</v>
      </c>
      <c r="E46" s="269">
        <v>0</v>
      </c>
      <c r="F46" s="274">
        <f t="shared" si="0"/>
        <v>0</v>
      </c>
      <c r="G46" s="344">
        <f t="shared" si="1"/>
        <v>0</v>
      </c>
      <c r="H46" s="283">
        <f t="shared" si="2"/>
        <v>0</v>
      </c>
      <c r="I46" s="279">
        <f>1-(-'11取引基本表'!CQ44/('11取引基本表'!BW44))</f>
        <v>1</v>
      </c>
      <c r="J46" s="73">
        <f t="shared" si="13"/>
        <v>0</v>
      </c>
      <c r="K46" s="74">
        <v>0.47310762748474683</v>
      </c>
      <c r="L46" s="73">
        <f t="shared" si="20"/>
        <v>0</v>
      </c>
      <c r="M46" s="74">
        <v>0.34092945360721028</v>
      </c>
      <c r="N46" s="75">
        <f t="shared" si="21"/>
        <v>0</v>
      </c>
      <c r="O46" s="76">
        <v>0</v>
      </c>
      <c r="P46" s="77">
        <f>1-(-'11取引基本表'!CQ44/('11取引基本表'!BW44))</f>
        <v>1</v>
      </c>
      <c r="Q46" s="75">
        <f t="shared" si="14"/>
        <v>0</v>
      </c>
      <c r="R46" s="75">
        <v>0</v>
      </c>
      <c r="S46" s="73">
        <f t="shared" si="22"/>
        <v>0</v>
      </c>
      <c r="T46" s="78">
        <f t="shared" si="23"/>
        <v>0</v>
      </c>
      <c r="U46" s="79"/>
      <c r="V46" s="75">
        <f t="shared" ca="1" si="24"/>
        <v>0</v>
      </c>
      <c r="W46" s="74">
        <f>'11取引基本表'!BQ44/'11取引基本表'!$BQ$70</f>
        <v>0</v>
      </c>
      <c r="X46" s="75">
        <f t="shared" ca="1" si="25"/>
        <v>0</v>
      </c>
      <c r="Y46" s="77">
        <f t="shared" si="15"/>
        <v>1</v>
      </c>
      <c r="Z46" s="75">
        <f t="shared" ca="1" si="16"/>
        <v>0</v>
      </c>
      <c r="AA46" s="75">
        <f ca="1"/>
        <v>0</v>
      </c>
      <c r="AB46" s="75">
        <f t="shared" ca="1" si="26"/>
        <v>0</v>
      </c>
      <c r="AC46" s="78">
        <f t="shared" ca="1" si="27"/>
        <v>0</v>
      </c>
      <c r="AD46" s="76">
        <f t="shared" ca="1" si="28"/>
        <v>0</v>
      </c>
      <c r="AE46" s="75">
        <f t="shared" ca="1" si="29"/>
        <v>0</v>
      </c>
      <c r="AF46" s="78">
        <f t="shared" ca="1" si="30"/>
        <v>0</v>
      </c>
      <c r="AG46" s="76">
        <f>J46*'20就業誘発係数'!$D43</f>
        <v>0</v>
      </c>
      <c r="AH46" s="75">
        <f>R46*'20就業誘発係数'!$D43</f>
        <v>0</v>
      </c>
      <c r="AI46" s="75">
        <f ca="1">AA46*'20就業誘発係数'!$D43</f>
        <v>0</v>
      </c>
      <c r="AJ46" s="78">
        <f t="shared" ca="1" si="18"/>
        <v>0</v>
      </c>
      <c r="AK46" s="76">
        <f>J46*'30雇用誘発係数'!$D43</f>
        <v>0</v>
      </c>
      <c r="AL46" s="75">
        <f>R46*'30雇用誘発係数'!$D43</f>
        <v>0</v>
      </c>
      <c r="AM46" s="75">
        <f ca="1">AA46*'30雇用誘発係数'!$D43</f>
        <v>0</v>
      </c>
      <c r="AN46" s="78">
        <f t="shared" ca="1" si="19"/>
        <v>0</v>
      </c>
      <c r="AO46" s="25" t="s">
        <v>90</v>
      </c>
    </row>
    <row r="47" spans="1:41" x14ac:dyDescent="0.2">
      <c r="A47" s="36" t="s">
        <v>274</v>
      </c>
      <c r="B47" s="37" t="s">
        <v>501</v>
      </c>
      <c r="C47" s="293"/>
      <c r="D47" s="270">
        <v>0</v>
      </c>
      <c r="E47" s="270">
        <v>0</v>
      </c>
      <c r="F47" s="275">
        <f t="shared" si="0"/>
        <v>0</v>
      </c>
      <c r="G47" s="346">
        <f t="shared" si="1"/>
        <v>0</v>
      </c>
      <c r="H47" s="284">
        <f t="shared" si="2"/>
        <v>0</v>
      </c>
      <c r="I47" s="280">
        <f>1-(-'11取引基本表'!CQ45/('11取引基本表'!BW45))</f>
        <v>1</v>
      </c>
      <c r="J47" s="80">
        <f t="shared" si="13"/>
        <v>0</v>
      </c>
      <c r="K47" s="81">
        <v>0.4741744729731916</v>
      </c>
      <c r="L47" s="80">
        <f t="shared" si="20"/>
        <v>0</v>
      </c>
      <c r="M47" s="81">
        <v>0.35306751443964474</v>
      </c>
      <c r="N47" s="82">
        <f t="shared" si="21"/>
        <v>0</v>
      </c>
      <c r="O47" s="83">
        <v>0</v>
      </c>
      <c r="P47" s="84">
        <f>1-(-'11取引基本表'!CQ45/('11取引基本表'!BW45))</f>
        <v>1</v>
      </c>
      <c r="Q47" s="82">
        <f t="shared" si="14"/>
        <v>0</v>
      </c>
      <c r="R47" s="82">
        <v>0</v>
      </c>
      <c r="S47" s="80">
        <f t="shared" si="22"/>
        <v>0</v>
      </c>
      <c r="T47" s="85">
        <f t="shared" si="23"/>
        <v>0</v>
      </c>
      <c r="U47" s="86"/>
      <c r="V47" s="82">
        <f t="shared" ca="1" si="24"/>
        <v>0</v>
      </c>
      <c r="W47" s="81">
        <f>'11取引基本表'!BQ45/'11取引基本表'!$BQ$70</f>
        <v>0</v>
      </c>
      <c r="X47" s="82">
        <f t="shared" ca="1" si="25"/>
        <v>0</v>
      </c>
      <c r="Y47" s="84">
        <f t="shared" si="15"/>
        <v>1</v>
      </c>
      <c r="Z47" s="82">
        <f t="shared" ca="1" si="16"/>
        <v>0</v>
      </c>
      <c r="AA47" s="82">
        <f ca="1"/>
        <v>0</v>
      </c>
      <c r="AB47" s="82">
        <f t="shared" ca="1" si="26"/>
        <v>0</v>
      </c>
      <c r="AC47" s="85">
        <f t="shared" ca="1" si="27"/>
        <v>0</v>
      </c>
      <c r="AD47" s="83">
        <f t="shared" ca="1" si="28"/>
        <v>0</v>
      </c>
      <c r="AE47" s="82">
        <f t="shared" ca="1" si="29"/>
        <v>0</v>
      </c>
      <c r="AF47" s="85">
        <f t="shared" ca="1" si="30"/>
        <v>0</v>
      </c>
      <c r="AG47" s="83">
        <f>J47*'20就業誘発係数'!$D44</f>
        <v>0</v>
      </c>
      <c r="AH47" s="82">
        <f>R47*'20就業誘発係数'!$D44</f>
        <v>0</v>
      </c>
      <c r="AI47" s="82">
        <f ca="1">AA47*'20就業誘発係数'!$D44</f>
        <v>0</v>
      </c>
      <c r="AJ47" s="85">
        <f t="shared" ca="1" si="18"/>
        <v>0</v>
      </c>
      <c r="AK47" s="83">
        <f>J47*'30雇用誘発係数'!$D44</f>
        <v>0</v>
      </c>
      <c r="AL47" s="82">
        <f>R47*'30雇用誘発係数'!$D44</f>
        <v>0</v>
      </c>
      <c r="AM47" s="82">
        <f ca="1">AA47*'30雇用誘発係数'!$D44</f>
        <v>0</v>
      </c>
      <c r="AN47" s="85">
        <f t="shared" ca="1" si="19"/>
        <v>0</v>
      </c>
      <c r="AO47" s="25" t="s">
        <v>90</v>
      </c>
    </row>
    <row r="48" spans="1:41" x14ac:dyDescent="0.2">
      <c r="A48" s="38" t="s">
        <v>275</v>
      </c>
      <c r="B48" s="39" t="s">
        <v>502</v>
      </c>
      <c r="C48" s="289"/>
      <c r="D48" s="269">
        <v>0</v>
      </c>
      <c r="E48" s="269">
        <v>0</v>
      </c>
      <c r="F48" s="274">
        <f t="shared" si="0"/>
        <v>0</v>
      </c>
      <c r="G48" s="341">
        <f t="shared" si="1"/>
        <v>0</v>
      </c>
      <c r="H48" s="285">
        <f t="shared" si="2"/>
        <v>0</v>
      </c>
      <c r="I48" s="281">
        <f>1-(-'11取引基本表'!CQ46/('11取引基本表'!BW46))</f>
        <v>1</v>
      </c>
      <c r="J48" s="87">
        <f t="shared" si="13"/>
        <v>0</v>
      </c>
      <c r="K48" s="88">
        <v>0.50448776417163155</v>
      </c>
      <c r="L48" s="87">
        <f t="shared" si="20"/>
        <v>0</v>
      </c>
      <c r="M48" s="88">
        <v>0.3538978051194473</v>
      </c>
      <c r="N48" s="89">
        <f t="shared" si="21"/>
        <v>0</v>
      </c>
      <c r="O48" s="90">
        <v>0</v>
      </c>
      <c r="P48" s="91">
        <f>1-(-'11取引基本表'!CQ46/('11取引基本表'!BW46))</f>
        <v>1</v>
      </c>
      <c r="Q48" s="89">
        <f t="shared" si="14"/>
        <v>0</v>
      </c>
      <c r="R48" s="89">
        <v>0</v>
      </c>
      <c r="S48" s="87">
        <f t="shared" si="22"/>
        <v>0</v>
      </c>
      <c r="T48" s="92">
        <f t="shared" si="23"/>
        <v>0</v>
      </c>
      <c r="U48" s="93"/>
      <c r="V48" s="89">
        <f t="shared" ca="1" si="24"/>
        <v>0</v>
      </c>
      <c r="W48" s="88">
        <f>'11取引基本表'!BQ46/'11取引基本表'!$BQ$70</f>
        <v>0</v>
      </c>
      <c r="X48" s="89">
        <f t="shared" ca="1" si="25"/>
        <v>0</v>
      </c>
      <c r="Y48" s="91">
        <f t="shared" si="15"/>
        <v>1</v>
      </c>
      <c r="Z48" s="89">
        <f t="shared" ca="1" si="16"/>
        <v>0</v>
      </c>
      <c r="AA48" s="89">
        <f ca="1"/>
        <v>0</v>
      </c>
      <c r="AB48" s="89">
        <f t="shared" ca="1" si="26"/>
        <v>0</v>
      </c>
      <c r="AC48" s="92">
        <f t="shared" ca="1" si="27"/>
        <v>0</v>
      </c>
      <c r="AD48" s="90">
        <f t="shared" ca="1" si="28"/>
        <v>0</v>
      </c>
      <c r="AE48" s="89">
        <f t="shared" ca="1" si="29"/>
        <v>0</v>
      </c>
      <c r="AF48" s="92">
        <f t="shared" ca="1" si="30"/>
        <v>0</v>
      </c>
      <c r="AG48" s="90">
        <f>J48*'20就業誘発係数'!$D45</f>
        <v>0</v>
      </c>
      <c r="AH48" s="89">
        <f>R48*'20就業誘発係数'!$D45</f>
        <v>0</v>
      </c>
      <c r="AI48" s="89">
        <f ca="1">AA48*'20就業誘発係数'!$D45</f>
        <v>0</v>
      </c>
      <c r="AJ48" s="92">
        <f t="shared" ca="1" si="18"/>
        <v>0</v>
      </c>
      <c r="AK48" s="90">
        <f>J48*'30雇用誘発係数'!$D45</f>
        <v>0</v>
      </c>
      <c r="AL48" s="89">
        <f>R48*'30雇用誘発係数'!$D45</f>
        <v>0</v>
      </c>
      <c r="AM48" s="89">
        <f ca="1">AA48*'30雇用誘発係数'!$D45</f>
        <v>0</v>
      </c>
      <c r="AN48" s="92">
        <f t="shared" ca="1" si="19"/>
        <v>0</v>
      </c>
      <c r="AO48" s="25" t="s">
        <v>90</v>
      </c>
    </row>
    <row r="49" spans="1:41" x14ac:dyDescent="0.2">
      <c r="A49" s="34" t="s">
        <v>276</v>
      </c>
      <c r="B49" s="35" t="s">
        <v>503</v>
      </c>
      <c r="C49" s="289"/>
      <c r="D49" s="269">
        <v>0</v>
      </c>
      <c r="E49" s="269">
        <v>0</v>
      </c>
      <c r="F49" s="274">
        <f t="shared" si="0"/>
        <v>0</v>
      </c>
      <c r="G49" s="341">
        <f t="shared" si="1"/>
        <v>0</v>
      </c>
      <c r="H49" s="283">
        <f t="shared" si="2"/>
        <v>0</v>
      </c>
      <c r="I49" s="279">
        <f>1-(-'11取引基本表'!CQ47/('11取引基本表'!BW47))</f>
        <v>1</v>
      </c>
      <c r="J49" s="73">
        <f t="shared" si="13"/>
        <v>0</v>
      </c>
      <c r="K49" s="74">
        <v>0.5031792308760239</v>
      </c>
      <c r="L49" s="73">
        <f t="shared" si="20"/>
        <v>0</v>
      </c>
      <c r="M49" s="74">
        <v>0.44099403026516731</v>
      </c>
      <c r="N49" s="75">
        <f t="shared" si="21"/>
        <v>0</v>
      </c>
      <c r="O49" s="76">
        <v>0</v>
      </c>
      <c r="P49" s="77">
        <f>1-(-'11取引基本表'!CQ47/('11取引基本表'!BW47))</f>
        <v>1</v>
      </c>
      <c r="Q49" s="75">
        <f t="shared" si="14"/>
        <v>0</v>
      </c>
      <c r="R49" s="75">
        <v>0</v>
      </c>
      <c r="S49" s="73">
        <f t="shared" si="22"/>
        <v>0</v>
      </c>
      <c r="T49" s="78">
        <f t="shared" si="23"/>
        <v>0</v>
      </c>
      <c r="U49" s="79"/>
      <c r="V49" s="75">
        <f t="shared" ca="1" si="24"/>
        <v>0</v>
      </c>
      <c r="W49" s="74">
        <f>'11取引基本表'!BQ47/'11取引基本表'!$BQ$70</f>
        <v>0</v>
      </c>
      <c r="X49" s="75">
        <f t="shared" ca="1" si="25"/>
        <v>0</v>
      </c>
      <c r="Y49" s="77">
        <f t="shared" si="15"/>
        <v>1</v>
      </c>
      <c r="Z49" s="75">
        <f t="shared" ca="1" si="16"/>
        <v>0</v>
      </c>
      <c r="AA49" s="75">
        <f ca="1"/>
        <v>0</v>
      </c>
      <c r="AB49" s="75">
        <f t="shared" ca="1" si="26"/>
        <v>0</v>
      </c>
      <c r="AC49" s="78">
        <f t="shared" ca="1" si="27"/>
        <v>0</v>
      </c>
      <c r="AD49" s="76">
        <f t="shared" ca="1" si="28"/>
        <v>0</v>
      </c>
      <c r="AE49" s="75">
        <f t="shared" ca="1" si="29"/>
        <v>0</v>
      </c>
      <c r="AF49" s="78">
        <f t="shared" ca="1" si="30"/>
        <v>0</v>
      </c>
      <c r="AG49" s="76">
        <f>J49*'20就業誘発係数'!$D46</f>
        <v>0</v>
      </c>
      <c r="AH49" s="75">
        <f>R49*'20就業誘発係数'!$D46</f>
        <v>0</v>
      </c>
      <c r="AI49" s="75">
        <f ca="1">AA49*'20就業誘発係数'!$D46</f>
        <v>0</v>
      </c>
      <c r="AJ49" s="78">
        <f t="shared" ca="1" si="18"/>
        <v>0</v>
      </c>
      <c r="AK49" s="76">
        <f>J49*'30雇用誘発係数'!$D46</f>
        <v>0</v>
      </c>
      <c r="AL49" s="75">
        <f>R49*'30雇用誘発係数'!$D46</f>
        <v>0</v>
      </c>
      <c r="AM49" s="75">
        <f ca="1">AA49*'30雇用誘発係数'!$D46</f>
        <v>0</v>
      </c>
      <c r="AN49" s="78">
        <f t="shared" ca="1" si="19"/>
        <v>0</v>
      </c>
      <c r="AO49" s="25" t="s">
        <v>90</v>
      </c>
    </row>
    <row r="50" spans="1:41" x14ac:dyDescent="0.2">
      <c r="A50" s="34" t="s">
        <v>277</v>
      </c>
      <c r="B50" s="35" t="s">
        <v>504</v>
      </c>
      <c r="C50" s="289"/>
      <c r="D50" s="269">
        <v>0</v>
      </c>
      <c r="E50" s="269">
        <v>0</v>
      </c>
      <c r="F50" s="274">
        <f t="shared" si="0"/>
        <v>0</v>
      </c>
      <c r="G50" s="341">
        <f t="shared" si="1"/>
        <v>0</v>
      </c>
      <c r="H50" s="283">
        <f t="shared" si="2"/>
        <v>0</v>
      </c>
      <c r="I50" s="279">
        <f>1-(-'11取引基本表'!CQ48/('11取引基本表'!BW48))</f>
        <v>0.93718636819828072</v>
      </c>
      <c r="J50" s="73">
        <f t="shared" si="13"/>
        <v>0</v>
      </c>
      <c r="K50" s="74">
        <v>0.56207784722347309</v>
      </c>
      <c r="L50" s="73">
        <f t="shared" si="20"/>
        <v>0</v>
      </c>
      <c r="M50" s="74">
        <v>0.12228901162419417</v>
      </c>
      <c r="N50" s="75">
        <f t="shared" si="21"/>
        <v>0</v>
      </c>
      <c r="O50" s="76">
        <v>0</v>
      </c>
      <c r="P50" s="77">
        <f>1-(-'11取引基本表'!CQ48/('11取引基本表'!BW48))</f>
        <v>0.93718636819828072</v>
      </c>
      <c r="Q50" s="75">
        <f t="shared" si="14"/>
        <v>0</v>
      </c>
      <c r="R50" s="75">
        <v>0</v>
      </c>
      <c r="S50" s="73">
        <f t="shared" si="22"/>
        <v>0</v>
      </c>
      <c r="T50" s="78">
        <f t="shared" si="23"/>
        <v>0</v>
      </c>
      <c r="U50" s="79"/>
      <c r="V50" s="75">
        <f t="shared" ca="1" si="24"/>
        <v>0</v>
      </c>
      <c r="W50" s="74">
        <f>'11取引基本表'!BQ48/'11取引基本表'!$BQ$70</f>
        <v>1.7024788364014543E-2</v>
      </c>
      <c r="X50" s="75">
        <f t="shared" ca="1" si="25"/>
        <v>0</v>
      </c>
      <c r="Y50" s="77">
        <f t="shared" si="15"/>
        <v>0.93718636819828072</v>
      </c>
      <c r="Z50" s="75">
        <f t="shared" ca="1" si="16"/>
        <v>0</v>
      </c>
      <c r="AA50" s="75">
        <f ca="1"/>
        <v>0</v>
      </c>
      <c r="AB50" s="75">
        <f t="shared" ca="1" si="26"/>
        <v>0</v>
      </c>
      <c r="AC50" s="78">
        <f t="shared" ca="1" si="27"/>
        <v>0</v>
      </c>
      <c r="AD50" s="76">
        <f t="shared" ca="1" si="28"/>
        <v>0</v>
      </c>
      <c r="AE50" s="75">
        <f t="shared" ca="1" si="29"/>
        <v>0</v>
      </c>
      <c r="AF50" s="78">
        <f t="shared" ca="1" si="30"/>
        <v>0</v>
      </c>
      <c r="AG50" s="76">
        <f>J50*'20就業誘発係数'!$D47</f>
        <v>0</v>
      </c>
      <c r="AH50" s="75">
        <f>R50*'20就業誘発係数'!$D47</f>
        <v>0</v>
      </c>
      <c r="AI50" s="75">
        <f ca="1">AA50*'20就業誘発係数'!$D47</f>
        <v>0</v>
      </c>
      <c r="AJ50" s="78">
        <f t="shared" ca="1" si="18"/>
        <v>0</v>
      </c>
      <c r="AK50" s="76">
        <f>J50*'30雇用誘発係数'!$D47</f>
        <v>0</v>
      </c>
      <c r="AL50" s="75">
        <f>R50*'30雇用誘発係数'!$D47</f>
        <v>0</v>
      </c>
      <c r="AM50" s="75">
        <f ca="1">AA50*'30雇用誘発係数'!$D47</f>
        <v>0</v>
      </c>
      <c r="AN50" s="78">
        <f t="shared" ca="1" si="19"/>
        <v>0</v>
      </c>
      <c r="AO50" s="25" t="s">
        <v>91</v>
      </c>
    </row>
    <row r="51" spans="1:41" x14ac:dyDescent="0.2">
      <c r="A51" s="34" t="s">
        <v>278</v>
      </c>
      <c r="B51" s="35" t="s">
        <v>505</v>
      </c>
      <c r="C51" s="294"/>
      <c r="D51" s="272">
        <v>0</v>
      </c>
      <c r="E51" s="272">
        <v>0</v>
      </c>
      <c r="F51" s="277">
        <f t="shared" si="0"/>
        <v>0</v>
      </c>
      <c r="G51" s="347">
        <f t="shared" si="1"/>
        <v>0</v>
      </c>
      <c r="H51" s="283">
        <f t="shared" si="2"/>
        <v>0</v>
      </c>
      <c r="I51" s="279">
        <f>1-(-'11取引基本表'!CQ49/('11取引基本表'!BW49))</f>
        <v>0.99919967812191135</v>
      </c>
      <c r="J51" s="73">
        <f t="shared" si="13"/>
        <v>0</v>
      </c>
      <c r="K51" s="74">
        <v>0.51666447915299474</v>
      </c>
      <c r="L51" s="73">
        <f t="shared" si="20"/>
        <v>0</v>
      </c>
      <c r="M51" s="74">
        <v>0.16184538653366584</v>
      </c>
      <c r="N51" s="75">
        <f t="shared" si="21"/>
        <v>0</v>
      </c>
      <c r="O51" s="76">
        <v>0</v>
      </c>
      <c r="P51" s="77">
        <f>1-(-'11取引基本表'!CQ49/('11取引基本表'!BW49))</f>
        <v>0.99919967812191135</v>
      </c>
      <c r="Q51" s="75">
        <f t="shared" si="14"/>
        <v>0</v>
      </c>
      <c r="R51" s="75">
        <v>0</v>
      </c>
      <c r="S51" s="73">
        <f t="shared" si="22"/>
        <v>0</v>
      </c>
      <c r="T51" s="78">
        <f t="shared" si="23"/>
        <v>0</v>
      </c>
      <c r="U51" s="79"/>
      <c r="V51" s="75">
        <f t="shared" ca="1" si="24"/>
        <v>0</v>
      </c>
      <c r="W51" s="74">
        <f>'11取引基本表'!BQ49/'11取引基本表'!$BQ$70</f>
        <v>1.3631239534617496E-2</v>
      </c>
      <c r="X51" s="75">
        <f t="shared" ca="1" si="25"/>
        <v>0</v>
      </c>
      <c r="Y51" s="77">
        <f t="shared" si="15"/>
        <v>0.99919967812191135</v>
      </c>
      <c r="Z51" s="75">
        <f t="shared" ca="1" si="16"/>
        <v>0</v>
      </c>
      <c r="AA51" s="75">
        <f ca="1"/>
        <v>0</v>
      </c>
      <c r="AB51" s="75">
        <f t="shared" ca="1" si="26"/>
        <v>0</v>
      </c>
      <c r="AC51" s="78">
        <f t="shared" ca="1" si="27"/>
        <v>0</v>
      </c>
      <c r="AD51" s="76">
        <f t="shared" ca="1" si="28"/>
        <v>0</v>
      </c>
      <c r="AE51" s="75">
        <f t="shared" ca="1" si="29"/>
        <v>0</v>
      </c>
      <c r="AF51" s="78">
        <f t="shared" ca="1" si="30"/>
        <v>0</v>
      </c>
      <c r="AG51" s="76">
        <f>J51*'20就業誘発係数'!$D48</f>
        <v>0</v>
      </c>
      <c r="AH51" s="75">
        <f>R51*'20就業誘発係数'!$D48</f>
        <v>0</v>
      </c>
      <c r="AI51" s="75">
        <f ca="1">AA51*'20就業誘発係数'!$D48</f>
        <v>0</v>
      </c>
      <c r="AJ51" s="78">
        <f t="shared" ca="1" si="18"/>
        <v>0</v>
      </c>
      <c r="AK51" s="76">
        <f>J51*'30雇用誘発係数'!$D48</f>
        <v>0</v>
      </c>
      <c r="AL51" s="75">
        <f>R51*'30雇用誘発係数'!$D48</f>
        <v>0</v>
      </c>
      <c r="AM51" s="75">
        <f ca="1">AA51*'30雇用誘発係数'!$D48</f>
        <v>0</v>
      </c>
      <c r="AN51" s="78">
        <f t="shared" ca="1" si="19"/>
        <v>0</v>
      </c>
      <c r="AO51" s="25" t="s">
        <v>91</v>
      </c>
    </row>
    <row r="52" spans="1:41" x14ac:dyDescent="0.2">
      <c r="A52" s="36" t="s">
        <v>279</v>
      </c>
      <c r="B52" s="37" t="s">
        <v>506</v>
      </c>
      <c r="C52" s="294"/>
      <c r="D52" s="272">
        <v>0</v>
      </c>
      <c r="E52" s="272">
        <v>0</v>
      </c>
      <c r="F52" s="350">
        <f t="shared" si="0"/>
        <v>0</v>
      </c>
      <c r="G52" s="347">
        <f t="shared" si="1"/>
        <v>0</v>
      </c>
      <c r="H52" s="284">
        <f>C52-F52-G52</f>
        <v>0</v>
      </c>
      <c r="I52" s="280">
        <f>1-(-'11取引基本表'!CQ50/('11取引基本表'!BW50))</f>
        <v>1</v>
      </c>
      <c r="J52" s="80">
        <f t="shared" si="13"/>
        <v>0</v>
      </c>
      <c r="K52" s="81">
        <v>0.70510036287440936</v>
      </c>
      <c r="L52" s="80">
        <f t="shared" si="20"/>
        <v>0</v>
      </c>
      <c r="M52" s="81">
        <v>0.52670908296155472</v>
      </c>
      <c r="N52" s="82">
        <f t="shared" si="21"/>
        <v>0</v>
      </c>
      <c r="O52" s="83">
        <v>0</v>
      </c>
      <c r="P52" s="84">
        <f>1-(-'11取引基本表'!CQ50/('11取引基本表'!BW50))</f>
        <v>1</v>
      </c>
      <c r="Q52" s="82">
        <f t="shared" si="14"/>
        <v>0</v>
      </c>
      <c r="R52" s="82">
        <v>0</v>
      </c>
      <c r="S52" s="80">
        <f t="shared" si="22"/>
        <v>0</v>
      </c>
      <c r="T52" s="85">
        <f t="shared" si="23"/>
        <v>0</v>
      </c>
      <c r="U52" s="86"/>
      <c r="V52" s="82">
        <f t="shared" ca="1" si="24"/>
        <v>0</v>
      </c>
      <c r="W52" s="81">
        <f>'11取引基本表'!BQ50/'11取引基本表'!$BQ$70</f>
        <v>2.3655887551748871E-3</v>
      </c>
      <c r="X52" s="82">
        <f t="shared" ca="1" si="25"/>
        <v>0</v>
      </c>
      <c r="Y52" s="84">
        <f t="shared" si="15"/>
        <v>1</v>
      </c>
      <c r="Z52" s="82">
        <f t="shared" ca="1" si="16"/>
        <v>0</v>
      </c>
      <c r="AA52" s="82">
        <f ca="1"/>
        <v>0</v>
      </c>
      <c r="AB52" s="82">
        <f t="shared" ca="1" si="26"/>
        <v>0</v>
      </c>
      <c r="AC52" s="85">
        <f t="shared" ca="1" si="27"/>
        <v>0</v>
      </c>
      <c r="AD52" s="83">
        <f t="shared" ca="1" si="28"/>
        <v>0</v>
      </c>
      <c r="AE52" s="82">
        <f t="shared" ca="1" si="29"/>
        <v>0</v>
      </c>
      <c r="AF52" s="85">
        <f t="shared" ca="1" si="30"/>
        <v>0</v>
      </c>
      <c r="AG52" s="83">
        <f>J52*'20就業誘発係数'!$D49</f>
        <v>0</v>
      </c>
      <c r="AH52" s="82">
        <f>R52*'20就業誘発係数'!$D49</f>
        <v>0</v>
      </c>
      <c r="AI52" s="82">
        <f ca="1">AA52*'20就業誘発係数'!$D49</f>
        <v>0</v>
      </c>
      <c r="AJ52" s="85">
        <f t="shared" ca="1" si="18"/>
        <v>0</v>
      </c>
      <c r="AK52" s="83">
        <f>J52*'30雇用誘発係数'!$D49</f>
        <v>0</v>
      </c>
      <c r="AL52" s="82">
        <f>R52*'30雇用誘発係数'!$D49</f>
        <v>0</v>
      </c>
      <c r="AM52" s="82">
        <f ca="1">AA52*'30雇用誘発係数'!$D49</f>
        <v>0</v>
      </c>
      <c r="AN52" s="85">
        <f t="shared" ca="1" si="19"/>
        <v>0</v>
      </c>
      <c r="AO52" s="25" t="s">
        <v>96</v>
      </c>
    </row>
    <row r="53" spans="1:41" x14ac:dyDescent="0.2">
      <c r="A53" s="38" t="s">
        <v>280</v>
      </c>
      <c r="B53" s="39" t="s">
        <v>507</v>
      </c>
      <c r="C53" s="295"/>
      <c r="D53" s="271">
        <v>-264.06522879772575</v>
      </c>
      <c r="E53" s="271">
        <v>0</v>
      </c>
      <c r="F53" s="327">
        <f>ROUND(IF(C53*D53&lt;0,0,C53*D53),)</f>
        <v>0</v>
      </c>
      <c r="G53" s="345">
        <f t="shared" si="1"/>
        <v>0</v>
      </c>
      <c r="H53" s="285">
        <f>C53-G53+F72</f>
        <v>0</v>
      </c>
      <c r="I53" s="281">
        <f>1-(-'11取引基本表'!CQ51/('11取引基本表'!BW51))</f>
        <v>0.73736006736030268</v>
      </c>
      <c r="J53" s="87">
        <f t="shared" si="13"/>
        <v>0</v>
      </c>
      <c r="K53" s="88">
        <v>0.7334703739095888</v>
      </c>
      <c r="L53" s="87">
        <f t="shared" si="20"/>
        <v>0</v>
      </c>
      <c r="M53" s="88">
        <v>0.41873043409308458</v>
      </c>
      <c r="N53" s="89">
        <f t="shared" si="21"/>
        <v>0</v>
      </c>
      <c r="O53" s="90">
        <v>0</v>
      </c>
      <c r="P53" s="91">
        <f>1-(-'11取引基本表'!CQ51/('11取引基本表'!BW51))</f>
        <v>0.73736006736030268</v>
      </c>
      <c r="Q53" s="89">
        <f t="shared" si="14"/>
        <v>0</v>
      </c>
      <c r="R53" s="89">
        <v>0</v>
      </c>
      <c r="S53" s="87">
        <f t="shared" si="22"/>
        <v>0</v>
      </c>
      <c r="T53" s="92">
        <f t="shared" si="23"/>
        <v>0</v>
      </c>
      <c r="U53" s="93"/>
      <c r="V53" s="89">
        <f t="shared" ca="1" si="24"/>
        <v>0</v>
      </c>
      <c r="W53" s="88">
        <f>'11取引基本表'!BQ51/'11取引基本表'!$BQ$70</f>
        <v>0.19113460430263446</v>
      </c>
      <c r="X53" s="89">
        <f t="shared" ca="1" si="25"/>
        <v>0</v>
      </c>
      <c r="Y53" s="91">
        <f t="shared" si="15"/>
        <v>0.73736006736030268</v>
      </c>
      <c r="Z53" s="89">
        <f t="shared" ca="1" si="16"/>
        <v>0</v>
      </c>
      <c r="AA53" s="89">
        <f ca="1"/>
        <v>0</v>
      </c>
      <c r="AB53" s="89">
        <f t="shared" ca="1" si="26"/>
        <v>0</v>
      </c>
      <c r="AC53" s="92">
        <f t="shared" ca="1" si="27"/>
        <v>0</v>
      </c>
      <c r="AD53" s="90">
        <f t="shared" ca="1" si="28"/>
        <v>0</v>
      </c>
      <c r="AE53" s="89">
        <f t="shared" ca="1" si="29"/>
        <v>0</v>
      </c>
      <c r="AF53" s="92">
        <f t="shared" ca="1" si="30"/>
        <v>0</v>
      </c>
      <c r="AG53" s="90">
        <f>J53*'20就業誘発係数'!$D50</f>
        <v>0</v>
      </c>
      <c r="AH53" s="89">
        <f>R53*'20就業誘発係数'!$D50</f>
        <v>0</v>
      </c>
      <c r="AI53" s="89">
        <f ca="1">AA53*'20就業誘発係数'!$D50</f>
        <v>0</v>
      </c>
      <c r="AJ53" s="92">
        <f t="shared" ca="1" si="18"/>
        <v>0</v>
      </c>
      <c r="AK53" s="90">
        <f>J53*'30雇用誘発係数'!$D50</f>
        <v>0</v>
      </c>
      <c r="AL53" s="89">
        <f>R53*'30雇用誘発係数'!$D50</f>
        <v>0</v>
      </c>
      <c r="AM53" s="89">
        <f ca="1">AA53*'30雇用誘発係数'!$D50</f>
        <v>0</v>
      </c>
      <c r="AN53" s="92">
        <f t="shared" ca="1" si="19"/>
        <v>0</v>
      </c>
      <c r="AO53" s="25" t="s">
        <v>92</v>
      </c>
    </row>
    <row r="54" spans="1:41" x14ac:dyDescent="0.2">
      <c r="A54" s="34" t="s">
        <v>281</v>
      </c>
      <c r="B54" s="35" t="s">
        <v>508</v>
      </c>
      <c r="C54" s="296"/>
      <c r="D54" s="269">
        <v>0</v>
      </c>
      <c r="E54" s="269">
        <v>0</v>
      </c>
      <c r="F54" s="274">
        <f t="shared" ref="F54:F71" si="31">ROUND(IF(C54*D54&lt;0,0,C54*D54),)</f>
        <v>0</v>
      </c>
      <c r="G54" s="344">
        <f t="shared" si="1"/>
        <v>0</v>
      </c>
      <c r="H54" s="283">
        <f>C54-F54-G54</f>
        <v>0</v>
      </c>
      <c r="I54" s="279">
        <f>1-(-'11取引基本表'!CQ52/('11取引基本表'!BW52))</f>
        <v>0.78414908841049169</v>
      </c>
      <c r="J54" s="73">
        <f t="shared" si="13"/>
        <v>0</v>
      </c>
      <c r="K54" s="74">
        <v>0.72666043119547252</v>
      </c>
      <c r="L54" s="73">
        <f t="shared" si="20"/>
        <v>0</v>
      </c>
      <c r="M54" s="74">
        <v>0.35181960950361646</v>
      </c>
      <c r="N54" s="75">
        <f t="shared" si="21"/>
        <v>0</v>
      </c>
      <c r="O54" s="76">
        <v>0</v>
      </c>
      <c r="P54" s="77">
        <f>1-(-'11取引基本表'!CQ52/('11取引基本表'!BW52))</f>
        <v>0.78414908841049169</v>
      </c>
      <c r="Q54" s="75">
        <f t="shared" si="14"/>
        <v>0</v>
      </c>
      <c r="R54" s="75">
        <v>0</v>
      </c>
      <c r="S54" s="73">
        <f t="shared" si="22"/>
        <v>0</v>
      </c>
      <c r="T54" s="78">
        <f t="shared" si="23"/>
        <v>0</v>
      </c>
      <c r="U54" s="79"/>
      <c r="V54" s="75">
        <f t="shared" ca="1" si="24"/>
        <v>0</v>
      </c>
      <c r="W54" s="74">
        <f>'11取引基本表'!BQ52/'11取引基本表'!$BQ$70</f>
        <v>5.2795134296444952E-2</v>
      </c>
      <c r="X54" s="75">
        <f t="shared" ca="1" si="25"/>
        <v>0</v>
      </c>
      <c r="Y54" s="77">
        <f t="shared" si="15"/>
        <v>0.78414908841049169</v>
      </c>
      <c r="Z54" s="75">
        <f t="shared" ca="1" si="16"/>
        <v>0</v>
      </c>
      <c r="AA54" s="75">
        <f ca="1"/>
        <v>0</v>
      </c>
      <c r="AB54" s="75">
        <f t="shared" ca="1" si="26"/>
        <v>0</v>
      </c>
      <c r="AC54" s="78">
        <f t="shared" ca="1" si="27"/>
        <v>0</v>
      </c>
      <c r="AD54" s="76">
        <f t="shared" ca="1" si="28"/>
        <v>0</v>
      </c>
      <c r="AE54" s="75">
        <f t="shared" ca="1" si="29"/>
        <v>0</v>
      </c>
      <c r="AF54" s="78">
        <f t="shared" ca="1" si="30"/>
        <v>0</v>
      </c>
      <c r="AG54" s="76">
        <f>J54*'20就業誘発係数'!$D51</f>
        <v>0</v>
      </c>
      <c r="AH54" s="75">
        <f>R54*'20就業誘発係数'!$D51</f>
        <v>0</v>
      </c>
      <c r="AI54" s="75">
        <f ca="1">AA54*'20就業誘発係数'!$D51</f>
        <v>0</v>
      </c>
      <c r="AJ54" s="78">
        <f t="shared" ca="1" si="18"/>
        <v>0</v>
      </c>
      <c r="AK54" s="76">
        <f>J54*'30雇用誘発係数'!$D51</f>
        <v>0</v>
      </c>
      <c r="AL54" s="75">
        <f>R54*'30雇用誘発係数'!$D51</f>
        <v>0</v>
      </c>
      <c r="AM54" s="75">
        <f ca="1">AA54*'30雇用誘発係数'!$D51</f>
        <v>0</v>
      </c>
      <c r="AN54" s="78">
        <f t="shared" ca="1" si="19"/>
        <v>0</v>
      </c>
      <c r="AO54" s="25" t="s">
        <v>93</v>
      </c>
    </row>
    <row r="55" spans="1:41" x14ac:dyDescent="0.2">
      <c r="A55" s="34" t="s">
        <v>282</v>
      </c>
      <c r="B55" s="35" t="s">
        <v>509</v>
      </c>
      <c r="C55" s="296"/>
      <c r="D55" s="269">
        <v>0</v>
      </c>
      <c r="E55" s="269">
        <v>0</v>
      </c>
      <c r="F55" s="274">
        <f t="shared" si="31"/>
        <v>0</v>
      </c>
      <c r="G55" s="348">
        <f t="shared" si="1"/>
        <v>0</v>
      </c>
      <c r="H55" s="283">
        <f>C55-F55-G55</f>
        <v>0</v>
      </c>
      <c r="I55" s="279">
        <f>1-(-'11取引基本表'!CQ53/('11取引基本表'!BW53))</f>
        <v>0.76094074683900959</v>
      </c>
      <c r="J55" s="73">
        <f t="shared" si="13"/>
        <v>0</v>
      </c>
      <c r="K55" s="74">
        <v>0.81667892680746956</v>
      </c>
      <c r="L55" s="73">
        <f t="shared" si="20"/>
        <v>0</v>
      </c>
      <c r="M55" s="74">
        <v>4.5748519855816662E-2</v>
      </c>
      <c r="N55" s="75">
        <f t="shared" si="21"/>
        <v>0</v>
      </c>
      <c r="O55" s="76">
        <v>0</v>
      </c>
      <c r="P55" s="77">
        <f>1-(-'11取引基本表'!CQ53/('11取引基本表'!BW53))</f>
        <v>0.76094074683900959</v>
      </c>
      <c r="Q55" s="75">
        <f t="shared" si="14"/>
        <v>0</v>
      </c>
      <c r="R55" s="75">
        <v>0</v>
      </c>
      <c r="S55" s="73">
        <f t="shared" si="22"/>
        <v>0</v>
      </c>
      <c r="T55" s="78">
        <f t="shared" si="23"/>
        <v>0</v>
      </c>
      <c r="U55" s="79"/>
      <c r="V55" s="75">
        <f t="shared" ca="1" si="24"/>
        <v>0</v>
      </c>
      <c r="W55" s="74">
        <f>'11取引基本表'!BQ53/'11取引基本表'!$BQ$70</f>
        <v>0.1930252126384632</v>
      </c>
      <c r="X55" s="75">
        <f t="shared" ca="1" si="25"/>
        <v>0</v>
      </c>
      <c r="Y55" s="77">
        <f t="shared" si="15"/>
        <v>0.76094074683900959</v>
      </c>
      <c r="Z55" s="75">
        <f t="shared" ca="1" si="16"/>
        <v>0</v>
      </c>
      <c r="AA55" s="75">
        <f ca="1"/>
        <v>0</v>
      </c>
      <c r="AB55" s="75">
        <f t="shared" ca="1" si="26"/>
        <v>0</v>
      </c>
      <c r="AC55" s="78">
        <f t="shared" ca="1" si="27"/>
        <v>0</v>
      </c>
      <c r="AD55" s="76">
        <f t="shared" ca="1" si="28"/>
        <v>0</v>
      </c>
      <c r="AE55" s="75">
        <f t="shared" ca="1" si="29"/>
        <v>0</v>
      </c>
      <c r="AF55" s="78">
        <f t="shared" ca="1" si="30"/>
        <v>0</v>
      </c>
      <c r="AG55" s="76">
        <f>J55*'20就業誘発係数'!$D52</f>
        <v>0</v>
      </c>
      <c r="AH55" s="75">
        <f>R55*'20就業誘発係数'!$D52</f>
        <v>0</v>
      </c>
      <c r="AI55" s="75">
        <f ca="1">AA55*'20就業誘発係数'!$D52</f>
        <v>0</v>
      </c>
      <c r="AJ55" s="78">
        <f t="shared" ca="1" si="18"/>
        <v>0</v>
      </c>
      <c r="AK55" s="76">
        <f>J55*'30雇用誘発係数'!$D52</f>
        <v>0</v>
      </c>
      <c r="AL55" s="75">
        <f>R55*'30雇用誘発係数'!$D52</f>
        <v>0</v>
      </c>
      <c r="AM55" s="75">
        <f ca="1">AA55*'30雇用誘発係数'!$D52</f>
        <v>0</v>
      </c>
      <c r="AN55" s="78">
        <f t="shared" ca="1" si="19"/>
        <v>0</v>
      </c>
      <c r="AO55" s="25" t="s">
        <v>93</v>
      </c>
    </row>
    <row r="56" spans="1:41" x14ac:dyDescent="0.2">
      <c r="A56" s="34" t="s">
        <v>283</v>
      </c>
      <c r="B56" s="35" t="s">
        <v>510</v>
      </c>
      <c r="C56" s="296"/>
      <c r="D56" s="269">
        <v>0</v>
      </c>
      <c r="E56" s="269">
        <v>-0.48777117852180762</v>
      </c>
      <c r="F56" s="274">
        <f t="shared" si="31"/>
        <v>0</v>
      </c>
      <c r="G56" s="349">
        <f>ROUND(IF(C56*E56&lt;0,0,C56*E56),)</f>
        <v>0</v>
      </c>
      <c r="H56" s="283">
        <f>C56-F56+G72</f>
        <v>0</v>
      </c>
      <c r="I56" s="279">
        <f>1-(-'11取引基本表'!CQ54/('11取引基本表'!BW54))</f>
        <v>0.68066986303092325</v>
      </c>
      <c r="J56" s="73">
        <f t="shared" si="13"/>
        <v>0</v>
      </c>
      <c r="K56" s="74">
        <v>0.55197794802960898</v>
      </c>
      <c r="L56" s="73">
        <f t="shared" si="20"/>
        <v>0</v>
      </c>
      <c r="M56" s="74">
        <v>0.31952254317371326</v>
      </c>
      <c r="N56" s="75">
        <f t="shared" si="21"/>
        <v>0</v>
      </c>
      <c r="O56" s="76">
        <v>0</v>
      </c>
      <c r="P56" s="77">
        <f>1-(-'11取引基本表'!CQ54/('11取引基本表'!BW54))</f>
        <v>0.68066986303092325</v>
      </c>
      <c r="Q56" s="75">
        <f t="shared" si="14"/>
        <v>0</v>
      </c>
      <c r="R56" s="75">
        <v>0</v>
      </c>
      <c r="S56" s="73">
        <f t="shared" si="22"/>
        <v>0</v>
      </c>
      <c r="T56" s="78">
        <f t="shared" si="23"/>
        <v>0</v>
      </c>
      <c r="U56" s="79"/>
      <c r="V56" s="75">
        <f t="shared" ca="1" si="24"/>
        <v>0</v>
      </c>
      <c r="W56" s="74">
        <f>'11取引基本表'!BQ54/'11取引基本表'!$BQ$70</f>
        <v>4.7377097846354438E-2</v>
      </c>
      <c r="X56" s="75">
        <f t="shared" ca="1" si="25"/>
        <v>0</v>
      </c>
      <c r="Y56" s="77">
        <f t="shared" si="15"/>
        <v>0.68066986303092325</v>
      </c>
      <c r="Z56" s="75">
        <f t="shared" ca="1" si="16"/>
        <v>0</v>
      </c>
      <c r="AA56" s="75">
        <f ca="1"/>
        <v>0</v>
      </c>
      <c r="AB56" s="75">
        <f t="shared" ca="1" si="26"/>
        <v>0</v>
      </c>
      <c r="AC56" s="78">
        <f t="shared" ca="1" si="27"/>
        <v>0</v>
      </c>
      <c r="AD56" s="76">
        <f t="shared" ca="1" si="28"/>
        <v>0</v>
      </c>
      <c r="AE56" s="75">
        <f t="shared" ca="1" si="29"/>
        <v>0</v>
      </c>
      <c r="AF56" s="78">
        <f t="shared" ca="1" si="30"/>
        <v>0</v>
      </c>
      <c r="AG56" s="76">
        <f>J56*'20就業誘発係数'!$D53</f>
        <v>0</v>
      </c>
      <c r="AH56" s="75">
        <f>R56*'20就業誘発係数'!$D53</f>
        <v>0</v>
      </c>
      <c r="AI56" s="75">
        <f ca="1">AA56*'20就業誘発係数'!$D53</f>
        <v>0</v>
      </c>
      <c r="AJ56" s="78">
        <f t="shared" ca="1" si="18"/>
        <v>0</v>
      </c>
      <c r="AK56" s="76">
        <f>J56*'30雇用誘発係数'!$D53</f>
        <v>0</v>
      </c>
      <c r="AL56" s="75">
        <f>R56*'30雇用誘発係数'!$D53</f>
        <v>0</v>
      </c>
      <c r="AM56" s="75">
        <f ca="1">AA56*'30雇用誘発係数'!$D53</f>
        <v>0</v>
      </c>
      <c r="AN56" s="78">
        <f t="shared" ca="1" si="19"/>
        <v>0</v>
      </c>
      <c r="AO56" s="25" t="s">
        <v>94</v>
      </c>
    </row>
    <row r="57" spans="1:41" x14ac:dyDescent="0.2">
      <c r="A57" s="34" t="s">
        <v>284</v>
      </c>
      <c r="B57" s="35" t="s">
        <v>511</v>
      </c>
      <c r="C57" s="297"/>
      <c r="D57" s="270">
        <v>0</v>
      </c>
      <c r="E57" s="270">
        <v>0</v>
      </c>
      <c r="F57" s="275">
        <f t="shared" si="31"/>
        <v>0</v>
      </c>
      <c r="G57" s="346">
        <f t="shared" ref="G57:G71" si="32">ROUND(IF(C57*E57&lt;0,0,C57*E57),)</f>
        <v>0</v>
      </c>
      <c r="H57" s="284">
        <f t="shared" ref="H57:H71" si="33">C57-F57-G57</f>
        <v>0</v>
      </c>
      <c r="I57" s="280">
        <f>1-(-'11取引基本表'!CQ55/('11取引基本表'!BW55))</f>
        <v>0.72492626911251024</v>
      </c>
      <c r="J57" s="73">
        <f t="shared" si="13"/>
        <v>0</v>
      </c>
      <c r="K57" s="81">
        <v>0.81295776000768438</v>
      </c>
      <c r="L57" s="73">
        <f t="shared" si="20"/>
        <v>0</v>
      </c>
      <c r="M57" s="81">
        <v>0.70172658069783633</v>
      </c>
      <c r="N57" s="75">
        <f t="shared" si="21"/>
        <v>0</v>
      </c>
      <c r="O57" s="76">
        <v>0</v>
      </c>
      <c r="P57" s="77">
        <f>1-(-'11取引基本表'!CQ55/('11取引基本表'!BW55))</f>
        <v>0.72492626911251024</v>
      </c>
      <c r="Q57" s="75">
        <f t="shared" si="14"/>
        <v>0</v>
      </c>
      <c r="R57" s="75">
        <v>0</v>
      </c>
      <c r="S57" s="73">
        <f t="shared" si="22"/>
        <v>0</v>
      </c>
      <c r="T57" s="78">
        <f t="shared" si="23"/>
        <v>0</v>
      </c>
      <c r="U57" s="79"/>
      <c r="V57" s="75">
        <f t="shared" ca="1" si="24"/>
        <v>0</v>
      </c>
      <c r="W57" s="81">
        <f>'11取引基本表'!BQ55/'11取引基本表'!$BQ$70</f>
        <v>1.1195412661875901E-3</v>
      </c>
      <c r="X57" s="75">
        <f t="shared" ca="1" si="25"/>
        <v>0</v>
      </c>
      <c r="Y57" s="77">
        <f t="shared" si="15"/>
        <v>0.72492626911251024</v>
      </c>
      <c r="Z57" s="75">
        <f t="shared" ca="1" si="16"/>
        <v>0</v>
      </c>
      <c r="AA57" s="75">
        <f ca="1"/>
        <v>0</v>
      </c>
      <c r="AB57" s="75">
        <f t="shared" ca="1" si="26"/>
        <v>0</v>
      </c>
      <c r="AC57" s="78">
        <f t="shared" ca="1" si="27"/>
        <v>0</v>
      </c>
      <c r="AD57" s="76">
        <f t="shared" ca="1" si="28"/>
        <v>0</v>
      </c>
      <c r="AE57" s="75">
        <f t="shared" ca="1" si="29"/>
        <v>0</v>
      </c>
      <c r="AF57" s="78">
        <f t="shared" ca="1" si="30"/>
        <v>0</v>
      </c>
      <c r="AG57" s="76">
        <f>J57*'20就業誘発係数'!$D54</f>
        <v>0</v>
      </c>
      <c r="AH57" s="75">
        <f>R57*'20就業誘発係数'!$D54</f>
        <v>0</v>
      </c>
      <c r="AI57" s="75">
        <f ca="1">AA57*'20就業誘発係数'!$D54</f>
        <v>0</v>
      </c>
      <c r="AJ57" s="78">
        <f t="shared" ca="1" si="18"/>
        <v>0</v>
      </c>
      <c r="AK57" s="76">
        <f>J57*'30雇用誘発係数'!$D54</f>
        <v>0</v>
      </c>
      <c r="AL57" s="75">
        <f>R57*'30雇用誘発係数'!$D54</f>
        <v>0</v>
      </c>
      <c r="AM57" s="75">
        <f ca="1">AA57*'30雇用誘発係数'!$D54</f>
        <v>0</v>
      </c>
      <c r="AN57" s="78">
        <f t="shared" ca="1" si="19"/>
        <v>0</v>
      </c>
      <c r="AO57" s="25" t="s">
        <v>94</v>
      </c>
    </row>
    <row r="58" spans="1:41" x14ac:dyDescent="0.2">
      <c r="A58" s="38" t="s">
        <v>285</v>
      </c>
      <c r="B58" s="39" t="s">
        <v>512</v>
      </c>
      <c r="C58" s="294"/>
      <c r="D58" s="272">
        <v>0</v>
      </c>
      <c r="E58" s="272">
        <v>0</v>
      </c>
      <c r="F58" s="277">
        <f t="shared" si="31"/>
        <v>0</v>
      </c>
      <c r="G58" s="347">
        <f t="shared" si="32"/>
        <v>0</v>
      </c>
      <c r="H58" s="285">
        <f t="shared" si="33"/>
        <v>0</v>
      </c>
      <c r="I58" s="281">
        <f>1-(-'11取引基本表'!CQ56/('11取引基本表'!BW56))</f>
        <v>0.84286222514412446</v>
      </c>
      <c r="J58" s="87">
        <f t="shared" si="13"/>
        <v>0</v>
      </c>
      <c r="K58" s="88">
        <v>0.55840097738755901</v>
      </c>
      <c r="L58" s="87">
        <f t="shared" si="20"/>
        <v>0</v>
      </c>
      <c r="M58" s="88">
        <v>6.9135674645904088E-2</v>
      </c>
      <c r="N58" s="89">
        <f t="shared" si="21"/>
        <v>0</v>
      </c>
      <c r="O58" s="90">
        <v>0</v>
      </c>
      <c r="P58" s="91">
        <f>1-(-'11取引基本表'!CQ56/('11取引基本表'!BW56))</f>
        <v>0.84286222514412446</v>
      </c>
      <c r="Q58" s="89">
        <f t="shared" si="14"/>
        <v>0</v>
      </c>
      <c r="R58" s="89">
        <v>0</v>
      </c>
      <c r="S58" s="87">
        <f t="shared" si="22"/>
        <v>0</v>
      </c>
      <c r="T58" s="92">
        <f t="shared" si="23"/>
        <v>0</v>
      </c>
      <c r="U58" s="93"/>
      <c r="V58" s="89">
        <f t="shared" ca="1" si="24"/>
        <v>0</v>
      </c>
      <c r="W58" s="88">
        <f>'11取引基本表'!BQ56/'11取引基本表'!$BQ$70</f>
        <v>3.6077815555738087E-2</v>
      </c>
      <c r="X58" s="89">
        <f t="shared" ca="1" si="25"/>
        <v>0</v>
      </c>
      <c r="Y58" s="91">
        <f t="shared" si="15"/>
        <v>0.84286222514412446</v>
      </c>
      <c r="Z58" s="89">
        <f t="shared" ca="1" si="16"/>
        <v>0</v>
      </c>
      <c r="AA58" s="89">
        <f ca="1"/>
        <v>0</v>
      </c>
      <c r="AB58" s="89">
        <f t="shared" ca="1" si="26"/>
        <v>0</v>
      </c>
      <c r="AC58" s="92">
        <f t="shared" ca="1" si="27"/>
        <v>0</v>
      </c>
      <c r="AD58" s="90">
        <f t="shared" ca="1" si="28"/>
        <v>0</v>
      </c>
      <c r="AE58" s="89">
        <f t="shared" ca="1" si="29"/>
        <v>0</v>
      </c>
      <c r="AF58" s="92">
        <f t="shared" ca="1" si="30"/>
        <v>0</v>
      </c>
      <c r="AG58" s="90">
        <f>J58*'20就業誘発係数'!$D55</f>
        <v>0</v>
      </c>
      <c r="AH58" s="89">
        <f>R58*'20就業誘発係数'!$D55</f>
        <v>0</v>
      </c>
      <c r="AI58" s="89">
        <f ca="1">AA58*'20就業誘発係数'!$D55</f>
        <v>0</v>
      </c>
      <c r="AJ58" s="92">
        <f t="shared" ca="1" si="18"/>
        <v>0</v>
      </c>
      <c r="AK58" s="90">
        <f>J58*'30雇用誘発係数'!$D55</f>
        <v>0</v>
      </c>
      <c r="AL58" s="89">
        <f>R58*'30雇用誘発係数'!$D55</f>
        <v>0</v>
      </c>
      <c r="AM58" s="89">
        <f ca="1">AA58*'30雇用誘発係数'!$D55</f>
        <v>0</v>
      </c>
      <c r="AN58" s="92">
        <f t="shared" ca="1" si="19"/>
        <v>0</v>
      </c>
      <c r="AO58" s="25" t="s">
        <v>94</v>
      </c>
    </row>
    <row r="59" spans="1:41" x14ac:dyDescent="0.2">
      <c r="A59" s="34" t="s">
        <v>287</v>
      </c>
      <c r="B59" s="35" t="s">
        <v>513</v>
      </c>
      <c r="C59" s="294"/>
      <c r="D59" s="272">
        <v>7.2884594666801819E-2</v>
      </c>
      <c r="E59" s="272">
        <v>7.1688679694589452E-3</v>
      </c>
      <c r="F59" s="277">
        <f t="shared" si="31"/>
        <v>0</v>
      </c>
      <c r="G59" s="347">
        <f t="shared" si="32"/>
        <v>0</v>
      </c>
      <c r="H59" s="283">
        <f t="shared" si="33"/>
        <v>0</v>
      </c>
      <c r="I59" s="279">
        <f>1-(-'11取引基本表'!CQ57/('11取引基本表'!BW57))</f>
        <v>0.39785452072860839</v>
      </c>
      <c r="J59" s="73">
        <f t="shared" si="13"/>
        <v>0</v>
      </c>
      <c r="K59" s="74">
        <v>0.58761904943640553</v>
      </c>
      <c r="L59" s="73">
        <f t="shared" si="20"/>
        <v>0</v>
      </c>
      <c r="M59" s="74">
        <v>0.32851442714107704</v>
      </c>
      <c r="N59" s="75">
        <f t="shared" si="21"/>
        <v>0</v>
      </c>
      <c r="O59" s="76">
        <v>0</v>
      </c>
      <c r="P59" s="77">
        <f>1-(-'11取引基本表'!CQ57/('11取引基本表'!BW57))</f>
        <v>0.39785452072860839</v>
      </c>
      <c r="Q59" s="75">
        <f t="shared" si="14"/>
        <v>0</v>
      </c>
      <c r="R59" s="75">
        <v>0</v>
      </c>
      <c r="S59" s="73">
        <f t="shared" si="22"/>
        <v>0</v>
      </c>
      <c r="T59" s="78">
        <f t="shared" si="23"/>
        <v>0</v>
      </c>
      <c r="U59" s="79"/>
      <c r="V59" s="75">
        <f t="shared" ca="1" si="24"/>
        <v>0</v>
      </c>
      <c r="W59" s="74">
        <f>'11取引基本表'!BQ57/'11取引基本表'!$BQ$70</f>
        <v>1.0622512804227739E-2</v>
      </c>
      <c r="X59" s="75">
        <f t="shared" ca="1" si="25"/>
        <v>0</v>
      </c>
      <c r="Y59" s="77">
        <f t="shared" si="15"/>
        <v>0.39785452072860839</v>
      </c>
      <c r="Z59" s="75">
        <f t="shared" ca="1" si="16"/>
        <v>0</v>
      </c>
      <c r="AA59" s="75">
        <f ca="1"/>
        <v>0</v>
      </c>
      <c r="AB59" s="75">
        <f t="shared" ca="1" si="26"/>
        <v>0</v>
      </c>
      <c r="AC59" s="78">
        <f t="shared" ca="1" si="27"/>
        <v>0</v>
      </c>
      <c r="AD59" s="76">
        <f t="shared" ca="1" si="28"/>
        <v>0</v>
      </c>
      <c r="AE59" s="75">
        <f t="shared" ca="1" si="29"/>
        <v>0</v>
      </c>
      <c r="AF59" s="78">
        <f t="shared" ca="1" si="30"/>
        <v>0</v>
      </c>
      <c r="AG59" s="76">
        <f>J59*'20就業誘発係数'!$D56</f>
        <v>0</v>
      </c>
      <c r="AH59" s="75">
        <f>R59*'20就業誘発係数'!$D56</f>
        <v>0</v>
      </c>
      <c r="AI59" s="75">
        <f ca="1">AA59*'20就業誘発係数'!$D56</f>
        <v>0</v>
      </c>
      <c r="AJ59" s="78">
        <f t="shared" ca="1" si="18"/>
        <v>0</v>
      </c>
      <c r="AK59" s="76">
        <f>J59*'30雇用誘発係数'!$D56</f>
        <v>0</v>
      </c>
      <c r="AL59" s="75">
        <f>R59*'30雇用誘発係数'!$D56</f>
        <v>0</v>
      </c>
      <c r="AM59" s="75">
        <f ca="1">AA59*'30雇用誘発係数'!$D56</f>
        <v>0</v>
      </c>
      <c r="AN59" s="78">
        <f t="shared" ca="1" si="19"/>
        <v>0</v>
      </c>
      <c r="AO59" s="25" t="s">
        <v>94</v>
      </c>
    </row>
    <row r="60" spans="1:41" x14ac:dyDescent="0.2">
      <c r="A60" s="34" t="s">
        <v>288</v>
      </c>
      <c r="B60" s="35" t="s">
        <v>514</v>
      </c>
      <c r="C60" s="294"/>
      <c r="D60" s="272">
        <v>0</v>
      </c>
      <c r="E60" s="272">
        <v>0</v>
      </c>
      <c r="F60" s="277">
        <f t="shared" si="31"/>
        <v>0</v>
      </c>
      <c r="G60" s="347">
        <f t="shared" si="32"/>
        <v>0</v>
      </c>
      <c r="H60" s="283">
        <f t="shared" si="33"/>
        <v>0</v>
      </c>
      <c r="I60" s="279">
        <f>1-(-'11取引基本表'!CQ58/('11取引基本表'!BW58))</f>
        <v>1</v>
      </c>
      <c r="J60" s="73">
        <f t="shared" si="13"/>
        <v>0</v>
      </c>
      <c r="K60" s="74">
        <v>0.73668426276196364</v>
      </c>
      <c r="L60" s="73">
        <f t="shared" si="20"/>
        <v>0</v>
      </c>
      <c r="M60" s="74">
        <v>0.40181404976508756</v>
      </c>
      <c r="N60" s="75">
        <f t="shared" si="21"/>
        <v>0</v>
      </c>
      <c r="O60" s="76">
        <v>0</v>
      </c>
      <c r="P60" s="77">
        <f>1-(-'11取引基本表'!CQ58/('11取引基本表'!BW58))</f>
        <v>1</v>
      </c>
      <c r="Q60" s="75">
        <f t="shared" si="14"/>
        <v>0</v>
      </c>
      <c r="R60" s="75">
        <v>0</v>
      </c>
      <c r="S60" s="73">
        <f t="shared" si="22"/>
        <v>0</v>
      </c>
      <c r="T60" s="78">
        <f t="shared" si="23"/>
        <v>0</v>
      </c>
      <c r="U60" s="79"/>
      <c r="V60" s="75">
        <f t="shared" ca="1" si="24"/>
        <v>0</v>
      </c>
      <c r="W60" s="74">
        <f>'11取引基本表'!BQ58/'11取引基本表'!$BQ$70</f>
        <v>4.4561752305213725E-3</v>
      </c>
      <c r="X60" s="75">
        <f t="shared" ca="1" si="25"/>
        <v>0</v>
      </c>
      <c r="Y60" s="77">
        <f t="shared" si="15"/>
        <v>1</v>
      </c>
      <c r="Z60" s="75">
        <f t="shared" ca="1" si="16"/>
        <v>0</v>
      </c>
      <c r="AA60" s="75">
        <f ca="1"/>
        <v>0</v>
      </c>
      <c r="AB60" s="75">
        <f t="shared" ca="1" si="26"/>
        <v>0</v>
      </c>
      <c r="AC60" s="78">
        <f t="shared" ca="1" si="27"/>
        <v>0</v>
      </c>
      <c r="AD60" s="76">
        <f t="shared" ca="1" si="28"/>
        <v>0</v>
      </c>
      <c r="AE60" s="75">
        <f t="shared" ca="1" si="29"/>
        <v>0</v>
      </c>
      <c r="AF60" s="78">
        <f t="shared" ca="1" si="30"/>
        <v>0</v>
      </c>
      <c r="AG60" s="76">
        <f>J60*'20就業誘発係数'!$D57</f>
        <v>0</v>
      </c>
      <c r="AH60" s="75">
        <f>R60*'20就業誘発係数'!$D57</f>
        <v>0</v>
      </c>
      <c r="AI60" s="75">
        <f ca="1">AA60*'20就業誘発係数'!$D57</f>
        <v>0</v>
      </c>
      <c r="AJ60" s="78">
        <f t="shared" ca="1" si="18"/>
        <v>0</v>
      </c>
      <c r="AK60" s="76">
        <f>J60*'30雇用誘発係数'!$D57</f>
        <v>0</v>
      </c>
      <c r="AL60" s="75">
        <f>R60*'30雇用誘発係数'!$D57</f>
        <v>0</v>
      </c>
      <c r="AM60" s="75">
        <f ca="1">AA60*'30雇用誘発係数'!$D57</f>
        <v>0</v>
      </c>
      <c r="AN60" s="78">
        <f t="shared" ca="1" si="19"/>
        <v>0</v>
      </c>
      <c r="AO60" s="25" t="s">
        <v>95</v>
      </c>
    </row>
    <row r="61" spans="1:41" x14ac:dyDescent="0.2">
      <c r="A61" s="34" t="s">
        <v>290</v>
      </c>
      <c r="B61" s="35" t="s">
        <v>515</v>
      </c>
      <c r="C61" s="294"/>
      <c r="D61" s="272">
        <v>0</v>
      </c>
      <c r="E61" s="272">
        <v>1.4445592028322518E-5</v>
      </c>
      <c r="F61" s="277">
        <f t="shared" si="31"/>
        <v>0</v>
      </c>
      <c r="G61" s="347">
        <f t="shared" si="32"/>
        <v>0</v>
      </c>
      <c r="H61" s="283">
        <f t="shared" si="33"/>
        <v>0</v>
      </c>
      <c r="I61" s="279">
        <f>1-(-'11取引基本表'!CQ59/('11取引基本表'!BW59))</f>
        <v>0.95401989638248808</v>
      </c>
      <c r="J61" s="73">
        <f t="shared" si="13"/>
        <v>0</v>
      </c>
      <c r="K61" s="74">
        <v>0.77413591963869754</v>
      </c>
      <c r="L61" s="73">
        <f t="shared" si="20"/>
        <v>0</v>
      </c>
      <c r="M61" s="74">
        <v>0.62000100105110367</v>
      </c>
      <c r="N61" s="75">
        <f t="shared" si="21"/>
        <v>0</v>
      </c>
      <c r="O61" s="76">
        <v>0</v>
      </c>
      <c r="P61" s="77">
        <f>1-(-'11取引基本表'!CQ59/('11取引基本表'!BW59))</f>
        <v>0.95401989638248808</v>
      </c>
      <c r="Q61" s="75">
        <f t="shared" si="14"/>
        <v>0</v>
      </c>
      <c r="R61" s="75">
        <v>0</v>
      </c>
      <c r="S61" s="73">
        <f t="shared" si="22"/>
        <v>0</v>
      </c>
      <c r="T61" s="78">
        <f t="shared" si="23"/>
        <v>0</v>
      </c>
      <c r="U61" s="79"/>
      <c r="V61" s="75">
        <f t="shared" ca="1" si="24"/>
        <v>0</v>
      </c>
      <c r="W61" s="74">
        <f>'11取引基本表'!BQ59/'11取引基本表'!$BQ$70</f>
        <v>2.0467361588545625E-2</v>
      </c>
      <c r="X61" s="75">
        <f t="shared" ca="1" si="25"/>
        <v>0</v>
      </c>
      <c r="Y61" s="77">
        <f t="shared" si="15"/>
        <v>0.95401989638248808</v>
      </c>
      <c r="Z61" s="75">
        <f t="shared" ca="1" si="16"/>
        <v>0</v>
      </c>
      <c r="AA61" s="75">
        <f ca="1"/>
        <v>0</v>
      </c>
      <c r="AB61" s="75">
        <f t="shared" ca="1" si="26"/>
        <v>0</v>
      </c>
      <c r="AC61" s="78">
        <f t="shared" ca="1" si="27"/>
        <v>0</v>
      </c>
      <c r="AD61" s="76">
        <f t="shared" ca="1" si="28"/>
        <v>0</v>
      </c>
      <c r="AE61" s="75">
        <f t="shared" ca="1" si="29"/>
        <v>0</v>
      </c>
      <c r="AF61" s="78">
        <f t="shared" ca="1" si="30"/>
        <v>0</v>
      </c>
      <c r="AG61" s="76">
        <f>J61*'20就業誘発係数'!$D58</f>
        <v>0</v>
      </c>
      <c r="AH61" s="75">
        <f>R61*'20就業誘発係数'!$D58</f>
        <v>0</v>
      </c>
      <c r="AI61" s="75">
        <f ca="1">AA61*'20就業誘発係数'!$D58</f>
        <v>0</v>
      </c>
      <c r="AJ61" s="78">
        <f t="shared" ca="1" si="18"/>
        <v>0</v>
      </c>
      <c r="AK61" s="76">
        <f>J61*'30雇用誘発係数'!$D58</f>
        <v>0</v>
      </c>
      <c r="AL61" s="75">
        <f>R61*'30雇用誘発係数'!$D58</f>
        <v>0</v>
      </c>
      <c r="AM61" s="75">
        <f ca="1">AA61*'30雇用誘発係数'!$D58</f>
        <v>0</v>
      </c>
      <c r="AN61" s="78">
        <f t="shared" ca="1" si="19"/>
        <v>0</v>
      </c>
      <c r="AO61" s="25" t="s">
        <v>96</v>
      </c>
    </row>
    <row r="62" spans="1:41" x14ac:dyDescent="0.2">
      <c r="A62" s="36" t="s">
        <v>291</v>
      </c>
      <c r="B62" s="37" t="s">
        <v>516</v>
      </c>
      <c r="C62" s="294"/>
      <c r="D62" s="272">
        <v>0</v>
      </c>
      <c r="E62" s="272">
        <v>0</v>
      </c>
      <c r="F62" s="277">
        <f t="shared" si="31"/>
        <v>0</v>
      </c>
      <c r="G62" s="347">
        <f t="shared" si="32"/>
        <v>0</v>
      </c>
      <c r="H62" s="284">
        <f t="shared" si="33"/>
        <v>0</v>
      </c>
      <c r="I62" s="280">
        <f>1-(-'11取引基本表'!CQ60/('11取引基本表'!BW60))</f>
        <v>0.99997004838547188</v>
      </c>
      <c r="J62" s="80">
        <f t="shared" si="13"/>
        <v>0</v>
      </c>
      <c r="K62" s="81">
        <v>0.61311707351076761</v>
      </c>
      <c r="L62" s="80">
        <f t="shared" si="20"/>
        <v>0</v>
      </c>
      <c r="M62" s="81">
        <v>0.49291217744008436</v>
      </c>
      <c r="N62" s="82">
        <f t="shared" si="21"/>
        <v>0</v>
      </c>
      <c r="O62" s="83">
        <v>0</v>
      </c>
      <c r="P62" s="84">
        <f>1-(-'11取引基本表'!CQ60/('11取引基本表'!BW60))</f>
        <v>0.99997004838547188</v>
      </c>
      <c r="Q62" s="82">
        <f t="shared" si="14"/>
        <v>0</v>
      </c>
      <c r="R62" s="82">
        <v>0</v>
      </c>
      <c r="S62" s="80">
        <f t="shared" si="22"/>
        <v>0</v>
      </c>
      <c r="T62" s="85">
        <f t="shared" si="23"/>
        <v>0</v>
      </c>
      <c r="U62" s="86"/>
      <c r="V62" s="82">
        <f t="shared" ca="1" si="24"/>
        <v>0</v>
      </c>
      <c r="W62" s="81">
        <f>'11取引基本表'!BQ60/'11取引基本表'!$BQ$70</f>
        <v>5.7577276481419561E-2</v>
      </c>
      <c r="X62" s="82">
        <f t="shared" ca="1" si="25"/>
        <v>0</v>
      </c>
      <c r="Y62" s="84">
        <f t="shared" si="15"/>
        <v>0.99997004838547188</v>
      </c>
      <c r="Z62" s="82">
        <f t="shared" ca="1" si="16"/>
        <v>0</v>
      </c>
      <c r="AA62" s="82">
        <f ca="1"/>
        <v>0</v>
      </c>
      <c r="AB62" s="82">
        <f t="shared" ca="1" si="26"/>
        <v>0</v>
      </c>
      <c r="AC62" s="85">
        <f t="shared" ca="1" si="27"/>
        <v>0</v>
      </c>
      <c r="AD62" s="83">
        <f t="shared" ca="1" si="28"/>
        <v>0</v>
      </c>
      <c r="AE62" s="82">
        <f t="shared" ca="1" si="29"/>
        <v>0</v>
      </c>
      <c r="AF62" s="85">
        <f t="shared" ca="1" si="30"/>
        <v>0</v>
      </c>
      <c r="AG62" s="83">
        <f>J62*'20就業誘発係数'!$D59</f>
        <v>0</v>
      </c>
      <c r="AH62" s="82">
        <f>R62*'20就業誘発係数'!$D59</f>
        <v>0</v>
      </c>
      <c r="AI62" s="82">
        <f ca="1">AA62*'20就業誘発係数'!$D59</f>
        <v>0</v>
      </c>
      <c r="AJ62" s="85">
        <f t="shared" ca="1" si="18"/>
        <v>0</v>
      </c>
      <c r="AK62" s="83">
        <f>J62*'30雇用誘発係数'!$D59</f>
        <v>0</v>
      </c>
      <c r="AL62" s="82">
        <f>R62*'30雇用誘発係数'!$D59</f>
        <v>0</v>
      </c>
      <c r="AM62" s="82">
        <f ca="1">AA62*'30雇用誘発係数'!$D59</f>
        <v>0</v>
      </c>
      <c r="AN62" s="85">
        <f t="shared" ca="1" si="19"/>
        <v>0</v>
      </c>
      <c r="AO62" s="25" t="s">
        <v>96</v>
      </c>
    </row>
    <row r="63" spans="1:41" x14ac:dyDescent="0.2">
      <c r="A63" s="38" t="s">
        <v>292</v>
      </c>
      <c r="B63" s="39" t="s">
        <v>517</v>
      </c>
      <c r="C63" s="295"/>
      <c r="D63" s="271">
        <v>0</v>
      </c>
      <c r="E63" s="271">
        <v>0</v>
      </c>
      <c r="F63" s="276">
        <f t="shared" si="31"/>
        <v>0</v>
      </c>
      <c r="G63" s="345">
        <f t="shared" si="32"/>
        <v>0</v>
      </c>
      <c r="H63" s="285">
        <f t="shared" si="33"/>
        <v>0</v>
      </c>
      <c r="I63" s="281">
        <f>1-(-'11取引基本表'!CQ61/('11取引基本表'!BW61))</f>
        <v>1</v>
      </c>
      <c r="J63" s="87">
        <f t="shared" si="13"/>
        <v>0</v>
      </c>
      <c r="K63" s="88">
        <v>0.79216866238496852</v>
      </c>
      <c r="L63" s="87">
        <f t="shared" si="20"/>
        <v>0</v>
      </c>
      <c r="M63" s="88">
        <v>0.66441271100172927</v>
      </c>
      <c r="N63" s="89">
        <f t="shared" si="21"/>
        <v>0</v>
      </c>
      <c r="O63" s="90">
        <v>0</v>
      </c>
      <c r="P63" s="91">
        <f>1-(-'11取引基本表'!CQ61/('11取引基本表'!BW61))</f>
        <v>1</v>
      </c>
      <c r="Q63" s="89">
        <f t="shared" si="14"/>
        <v>0</v>
      </c>
      <c r="R63" s="89">
        <v>0</v>
      </c>
      <c r="S63" s="87">
        <f t="shared" si="22"/>
        <v>0</v>
      </c>
      <c r="T63" s="92">
        <f t="shared" si="23"/>
        <v>0</v>
      </c>
      <c r="U63" s="93"/>
      <c r="V63" s="89">
        <f t="shared" ca="1" si="24"/>
        <v>0</v>
      </c>
      <c r="W63" s="88">
        <f>'11取引基本表'!BQ61/'11取引基本表'!$BQ$70</f>
        <v>3.2009437519443218E-3</v>
      </c>
      <c r="X63" s="89">
        <f t="shared" ca="1" si="25"/>
        <v>0</v>
      </c>
      <c r="Y63" s="91">
        <f t="shared" si="15"/>
        <v>1</v>
      </c>
      <c r="Z63" s="89">
        <f t="shared" ca="1" si="16"/>
        <v>0</v>
      </c>
      <c r="AA63" s="89">
        <f ca="1"/>
        <v>0</v>
      </c>
      <c r="AB63" s="89">
        <f t="shared" ca="1" si="26"/>
        <v>0</v>
      </c>
      <c r="AC63" s="92">
        <f t="shared" ca="1" si="27"/>
        <v>0</v>
      </c>
      <c r="AD63" s="90">
        <f t="shared" ca="1" si="28"/>
        <v>0</v>
      </c>
      <c r="AE63" s="89">
        <f t="shared" ca="1" si="29"/>
        <v>0</v>
      </c>
      <c r="AF63" s="92">
        <f t="shared" ca="1" si="30"/>
        <v>0</v>
      </c>
      <c r="AG63" s="90">
        <f>J63*'20就業誘発係数'!$D60</f>
        <v>0</v>
      </c>
      <c r="AH63" s="89">
        <f>R63*'20就業誘発係数'!$D60</f>
        <v>0</v>
      </c>
      <c r="AI63" s="89">
        <f ca="1">AA63*'20就業誘発係数'!$D60</f>
        <v>0</v>
      </c>
      <c r="AJ63" s="92">
        <f t="shared" ca="1" si="18"/>
        <v>0</v>
      </c>
      <c r="AK63" s="90">
        <f>J63*'30雇用誘発係数'!$D60</f>
        <v>0</v>
      </c>
      <c r="AL63" s="89">
        <f>R63*'30雇用誘発係数'!$D60</f>
        <v>0</v>
      </c>
      <c r="AM63" s="89">
        <f ca="1">AA63*'30雇用誘発係数'!$D60</f>
        <v>0</v>
      </c>
      <c r="AN63" s="92">
        <f t="shared" ca="1" si="19"/>
        <v>0</v>
      </c>
      <c r="AO63" s="25" t="s">
        <v>302</v>
      </c>
    </row>
    <row r="64" spans="1:41" x14ac:dyDescent="0.2">
      <c r="A64" s="34" t="s">
        <v>294</v>
      </c>
      <c r="B64" s="35" t="s">
        <v>518</v>
      </c>
      <c r="C64" s="296"/>
      <c r="D64" s="269">
        <v>0</v>
      </c>
      <c r="E64" s="269">
        <v>0</v>
      </c>
      <c r="F64" s="274">
        <f t="shared" si="31"/>
        <v>0</v>
      </c>
      <c r="G64" s="344">
        <f t="shared" si="32"/>
        <v>0</v>
      </c>
      <c r="H64" s="283">
        <f t="shared" si="33"/>
        <v>0</v>
      </c>
      <c r="I64" s="279">
        <f>1-(-'11取引基本表'!CQ62/('11取引基本表'!BW62))</f>
        <v>0.99495230831197989</v>
      </c>
      <c r="J64" s="73">
        <f t="shared" si="13"/>
        <v>0</v>
      </c>
      <c r="K64" s="74">
        <v>0.61673375997797963</v>
      </c>
      <c r="L64" s="73">
        <f t="shared" si="20"/>
        <v>0</v>
      </c>
      <c r="M64" s="74">
        <v>0.51971511147811722</v>
      </c>
      <c r="N64" s="75">
        <f t="shared" si="21"/>
        <v>0</v>
      </c>
      <c r="O64" s="76">
        <v>0</v>
      </c>
      <c r="P64" s="77">
        <f>1-(-'11取引基本表'!CQ62/('11取引基本表'!BW62))</f>
        <v>0.99495230831197989</v>
      </c>
      <c r="Q64" s="75">
        <f t="shared" si="14"/>
        <v>0</v>
      </c>
      <c r="R64" s="75">
        <v>0</v>
      </c>
      <c r="S64" s="73">
        <f t="shared" si="22"/>
        <v>0</v>
      </c>
      <c r="T64" s="78">
        <f t="shared" si="23"/>
        <v>0</v>
      </c>
      <c r="U64" s="79"/>
      <c r="V64" s="75">
        <f t="shared" ca="1" si="24"/>
        <v>0</v>
      </c>
      <c r="W64" s="74">
        <f>'11取引基本表'!BQ62/'11取引基本表'!$BQ$70</f>
        <v>9.4591212215482268E-3</v>
      </c>
      <c r="X64" s="75">
        <f t="shared" ca="1" si="25"/>
        <v>0</v>
      </c>
      <c r="Y64" s="77">
        <f t="shared" si="15"/>
        <v>0.99495230831197989</v>
      </c>
      <c r="Z64" s="75">
        <f t="shared" ca="1" si="16"/>
        <v>0</v>
      </c>
      <c r="AA64" s="75">
        <f ca="1"/>
        <v>0</v>
      </c>
      <c r="AB64" s="75">
        <f t="shared" ca="1" si="26"/>
        <v>0</v>
      </c>
      <c r="AC64" s="78">
        <f t="shared" ca="1" si="27"/>
        <v>0</v>
      </c>
      <c r="AD64" s="76">
        <f t="shared" ca="1" si="28"/>
        <v>0</v>
      </c>
      <c r="AE64" s="75">
        <f t="shared" ca="1" si="29"/>
        <v>0</v>
      </c>
      <c r="AF64" s="78">
        <f t="shared" ca="1" si="30"/>
        <v>0</v>
      </c>
      <c r="AG64" s="76">
        <f>J64*'20就業誘発係数'!$D61</f>
        <v>0</v>
      </c>
      <c r="AH64" s="75">
        <f>R64*'20就業誘発係数'!$D61</f>
        <v>0</v>
      </c>
      <c r="AI64" s="75">
        <f ca="1">AA64*'20就業誘発係数'!$D61</f>
        <v>0</v>
      </c>
      <c r="AJ64" s="78">
        <f t="shared" ca="1" si="18"/>
        <v>0</v>
      </c>
      <c r="AK64" s="76">
        <f>J64*'30雇用誘発係数'!$D61</f>
        <v>0</v>
      </c>
      <c r="AL64" s="75">
        <f>R64*'30雇用誘発係数'!$D61</f>
        <v>0</v>
      </c>
      <c r="AM64" s="75">
        <f ca="1">AA64*'30雇用誘発係数'!$D61</f>
        <v>0</v>
      </c>
      <c r="AN64" s="78">
        <f t="shared" ca="1" si="19"/>
        <v>0</v>
      </c>
      <c r="AO64" s="25" t="s">
        <v>302</v>
      </c>
    </row>
    <row r="65" spans="1:41" x14ac:dyDescent="0.2">
      <c r="A65" s="34" t="s">
        <v>295</v>
      </c>
      <c r="B65" s="35" t="s">
        <v>519</v>
      </c>
      <c r="C65" s="296"/>
      <c r="D65" s="269">
        <v>0</v>
      </c>
      <c r="E65" s="269">
        <v>0</v>
      </c>
      <c r="F65" s="274">
        <f t="shared" si="31"/>
        <v>0</v>
      </c>
      <c r="G65" s="344">
        <f t="shared" si="32"/>
        <v>0</v>
      </c>
      <c r="H65" s="283">
        <f t="shared" si="33"/>
        <v>0</v>
      </c>
      <c r="I65" s="279">
        <f>1-(-'11取引基本表'!CQ63/('11取引基本表'!BW63))</f>
        <v>0.88628169402934442</v>
      </c>
      <c r="J65" s="73">
        <f t="shared" si="13"/>
        <v>0</v>
      </c>
      <c r="K65" s="74">
        <v>0.63834300212339845</v>
      </c>
      <c r="L65" s="73">
        <f t="shared" si="20"/>
        <v>0</v>
      </c>
      <c r="M65" s="74">
        <v>0.3452318354610418</v>
      </c>
      <c r="N65" s="75">
        <f t="shared" si="21"/>
        <v>0</v>
      </c>
      <c r="O65" s="76">
        <v>0</v>
      </c>
      <c r="P65" s="77">
        <f>1-(-'11取引基本表'!CQ63/('11取引基本表'!BW63))</f>
        <v>0.88628169402934442</v>
      </c>
      <c r="Q65" s="75">
        <f t="shared" si="14"/>
        <v>0</v>
      </c>
      <c r="R65" s="75">
        <v>0</v>
      </c>
      <c r="S65" s="73">
        <f t="shared" si="22"/>
        <v>0</v>
      </c>
      <c r="T65" s="78">
        <f t="shared" si="23"/>
        <v>0</v>
      </c>
      <c r="U65" s="79"/>
      <c r="V65" s="75">
        <f t="shared" ca="1" si="24"/>
        <v>0</v>
      </c>
      <c r="W65" s="74">
        <f>'11取引基本表'!BQ63/'11取引基本表'!$BQ$70</f>
        <v>1.8798203818599389E-2</v>
      </c>
      <c r="X65" s="75">
        <f t="shared" ca="1" si="25"/>
        <v>0</v>
      </c>
      <c r="Y65" s="77">
        <f t="shared" si="15"/>
        <v>0.88628169402934442</v>
      </c>
      <c r="Z65" s="75">
        <f t="shared" ca="1" si="16"/>
        <v>0</v>
      </c>
      <c r="AA65" s="75">
        <f ca="1"/>
        <v>0</v>
      </c>
      <c r="AB65" s="75">
        <f t="shared" ca="1" si="26"/>
        <v>0</v>
      </c>
      <c r="AC65" s="78">
        <f t="shared" ca="1" si="27"/>
        <v>0</v>
      </c>
      <c r="AD65" s="76">
        <f t="shared" ca="1" si="28"/>
        <v>0</v>
      </c>
      <c r="AE65" s="75">
        <f t="shared" ca="1" si="29"/>
        <v>0</v>
      </c>
      <c r="AF65" s="78">
        <f t="shared" ca="1" si="30"/>
        <v>0</v>
      </c>
      <c r="AG65" s="76">
        <f>J65*'20就業誘発係数'!$D62</f>
        <v>0</v>
      </c>
      <c r="AH65" s="75">
        <f>R65*'20就業誘発係数'!$D62</f>
        <v>0</v>
      </c>
      <c r="AI65" s="75">
        <f ca="1">AA65*'20就業誘発係数'!$D62</f>
        <v>0</v>
      </c>
      <c r="AJ65" s="78">
        <f t="shared" ca="1" si="18"/>
        <v>0</v>
      </c>
      <c r="AK65" s="76">
        <f>J65*'30雇用誘発係数'!$D62</f>
        <v>0</v>
      </c>
      <c r="AL65" s="75">
        <f>R65*'30雇用誘発係数'!$D62</f>
        <v>0</v>
      </c>
      <c r="AM65" s="75">
        <f ca="1">AA65*'30雇用誘発係数'!$D62</f>
        <v>0</v>
      </c>
      <c r="AN65" s="78">
        <f t="shared" ca="1" si="19"/>
        <v>0</v>
      </c>
      <c r="AO65" s="25" t="s">
        <v>302</v>
      </c>
    </row>
    <row r="66" spans="1:41" x14ac:dyDescent="0.2">
      <c r="A66" s="34" t="s">
        <v>296</v>
      </c>
      <c r="B66" s="35" t="s">
        <v>520</v>
      </c>
      <c r="C66" s="296"/>
      <c r="D66" s="269">
        <v>0</v>
      </c>
      <c r="E66" s="269">
        <v>0</v>
      </c>
      <c r="F66" s="274">
        <f t="shared" si="31"/>
        <v>0</v>
      </c>
      <c r="G66" s="344">
        <f t="shared" si="32"/>
        <v>0</v>
      </c>
      <c r="H66" s="283">
        <f t="shared" si="33"/>
        <v>0</v>
      </c>
      <c r="I66" s="279">
        <f>1-(-'11取引基本表'!CQ64/('11取引基本表'!BW64))</f>
        <v>0.56170012570109606</v>
      </c>
      <c r="J66" s="73">
        <f t="shared" si="13"/>
        <v>0</v>
      </c>
      <c r="K66" s="74">
        <v>0.46913276629437239</v>
      </c>
      <c r="L66" s="73">
        <f t="shared" si="20"/>
        <v>0</v>
      </c>
      <c r="M66" s="74">
        <v>0.25071679642981393</v>
      </c>
      <c r="N66" s="75">
        <f t="shared" si="21"/>
        <v>0</v>
      </c>
      <c r="O66" s="76">
        <v>0</v>
      </c>
      <c r="P66" s="77">
        <f>1-(-'11取引基本表'!CQ64/('11取引基本表'!BW64))</f>
        <v>0.56170012570109606</v>
      </c>
      <c r="Q66" s="75">
        <f t="shared" si="14"/>
        <v>0</v>
      </c>
      <c r="R66" s="75">
        <v>0</v>
      </c>
      <c r="S66" s="73">
        <f t="shared" si="22"/>
        <v>0</v>
      </c>
      <c r="T66" s="78">
        <f t="shared" si="23"/>
        <v>0</v>
      </c>
      <c r="U66" s="79"/>
      <c r="V66" s="75">
        <f t="shared" ca="1" si="24"/>
        <v>0</v>
      </c>
      <c r="W66" s="74">
        <f>'11取引基本表'!BQ64/'11取引基本表'!$BQ$70</f>
        <v>1.2823953914481535E-2</v>
      </c>
      <c r="X66" s="75">
        <f t="shared" ca="1" si="25"/>
        <v>0</v>
      </c>
      <c r="Y66" s="77">
        <f t="shared" si="15"/>
        <v>0.56170012570109606</v>
      </c>
      <c r="Z66" s="75">
        <f t="shared" ca="1" si="16"/>
        <v>0</v>
      </c>
      <c r="AA66" s="75">
        <f ca="1"/>
        <v>0</v>
      </c>
      <c r="AB66" s="75">
        <f t="shared" ca="1" si="26"/>
        <v>0</v>
      </c>
      <c r="AC66" s="78">
        <f t="shared" ca="1" si="27"/>
        <v>0</v>
      </c>
      <c r="AD66" s="76">
        <f t="shared" ca="1" si="28"/>
        <v>0</v>
      </c>
      <c r="AE66" s="75">
        <f t="shared" ca="1" si="29"/>
        <v>0</v>
      </c>
      <c r="AF66" s="78">
        <f t="shared" ca="1" si="30"/>
        <v>0</v>
      </c>
      <c r="AG66" s="76">
        <f>J66*'20就業誘発係数'!$D63</f>
        <v>0</v>
      </c>
      <c r="AH66" s="75">
        <f>R66*'20就業誘発係数'!$D63</f>
        <v>0</v>
      </c>
      <c r="AI66" s="75">
        <f ca="1">AA66*'20就業誘発係数'!$D63</f>
        <v>0</v>
      </c>
      <c r="AJ66" s="78">
        <f t="shared" ca="1" si="18"/>
        <v>0</v>
      </c>
      <c r="AK66" s="76">
        <f>J66*'30雇用誘発係数'!$D63</f>
        <v>0</v>
      </c>
      <c r="AL66" s="75">
        <f>R66*'30雇用誘発係数'!$D63</f>
        <v>0</v>
      </c>
      <c r="AM66" s="75">
        <f ca="1">AA66*'30雇用誘発係数'!$D63</f>
        <v>0</v>
      </c>
      <c r="AN66" s="78">
        <f t="shared" ca="1" si="19"/>
        <v>0</v>
      </c>
      <c r="AO66" s="25" t="s">
        <v>302</v>
      </c>
    </row>
    <row r="67" spans="1:41" x14ac:dyDescent="0.2">
      <c r="A67" s="36" t="s">
        <v>297</v>
      </c>
      <c r="B67" s="37" t="s">
        <v>521</v>
      </c>
      <c r="C67" s="297"/>
      <c r="D67" s="270">
        <v>0</v>
      </c>
      <c r="E67" s="270">
        <v>0</v>
      </c>
      <c r="F67" s="275">
        <f t="shared" si="31"/>
        <v>0</v>
      </c>
      <c r="G67" s="346">
        <f t="shared" si="32"/>
        <v>0</v>
      </c>
      <c r="H67" s="284">
        <f t="shared" si="33"/>
        <v>0</v>
      </c>
      <c r="I67" s="280">
        <f>1-(-'11取引基本表'!CQ65/('11取引基本表'!BW65))</f>
        <v>0.89472426580399689</v>
      </c>
      <c r="J67" s="80">
        <f t="shared" si="13"/>
        <v>0</v>
      </c>
      <c r="K67" s="81">
        <v>0.38236489141305902</v>
      </c>
      <c r="L67" s="80">
        <f t="shared" si="20"/>
        <v>0</v>
      </c>
      <c r="M67" s="81">
        <v>0.26955859765680812</v>
      </c>
      <c r="N67" s="82">
        <f t="shared" si="21"/>
        <v>0</v>
      </c>
      <c r="O67" s="83">
        <v>0</v>
      </c>
      <c r="P67" s="84">
        <f>1-(-'11取引基本表'!CQ65/('11取引基本表'!BW65))</f>
        <v>0.89472426580399689</v>
      </c>
      <c r="Q67" s="82">
        <f t="shared" si="14"/>
        <v>0</v>
      </c>
      <c r="R67" s="82">
        <v>0</v>
      </c>
      <c r="S67" s="80">
        <f t="shared" si="22"/>
        <v>0</v>
      </c>
      <c r="T67" s="85">
        <f t="shared" si="23"/>
        <v>0</v>
      </c>
      <c r="U67" s="86"/>
      <c r="V67" s="82">
        <f t="shared" ca="1" si="24"/>
        <v>0</v>
      </c>
      <c r="W67" s="81">
        <f>'11取引基本表'!BQ65/'11取引基本表'!$BQ$70</f>
        <v>3.5362111127567555E-2</v>
      </c>
      <c r="X67" s="82">
        <f t="shared" ca="1" si="25"/>
        <v>0</v>
      </c>
      <c r="Y67" s="84">
        <f t="shared" si="15"/>
        <v>0.89472426580399689</v>
      </c>
      <c r="Z67" s="82">
        <f t="shared" ca="1" si="16"/>
        <v>0</v>
      </c>
      <c r="AA67" s="82">
        <f ca="1"/>
        <v>0</v>
      </c>
      <c r="AB67" s="82">
        <f t="shared" ca="1" si="26"/>
        <v>0</v>
      </c>
      <c r="AC67" s="85">
        <f t="shared" ca="1" si="27"/>
        <v>0</v>
      </c>
      <c r="AD67" s="83">
        <f t="shared" ca="1" si="28"/>
        <v>0</v>
      </c>
      <c r="AE67" s="82">
        <f t="shared" ca="1" si="29"/>
        <v>0</v>
      </c>
      <c r="AF67" s="85">
        <f t="shared" ca="1" si="30"/>
        <v>0</v>
      </c>
      <c r="AG67" s="83">
        <f>J67*'20就業誘発係数'!$D64</f>
        <v>0</v>
      </c>
      <c r="AH67" s="82">
        <f>R67*'20就業誘発係数'!$D64</f>
        <v>0</v>
      </c>
      <c r="AI67" s="82">
        <f ca="1">AA67*'20就業誘発係数'!$D64</f>
        <v>0</v>
      </c>
      <c r="AJ67" s="85">
        <f t="shared" ca="1" si="18"/>
        <v>0</v>
      </c>
      <c r="AK67" s="83">
        <f>J67*'30雇用誘発係数'!$D64</f>
        <v>0</v>
      </c>
      <c r="AL67" s="82">
        <f>R67*'30雇用誘発係数'!$D64</f>
        <v>0</v>
      </c>
      <c r="AM67" s="82">
        <f ca="1">AA67*'30雇用誘発係数'!$D64</f>
        <v>0</v>
      </c>
      <c r="AN67" s="85">
        <f t="shared" ca="1" si="19"/>
        <v>0</v>
      </c>
      <c r="AO67" s="25" t="s">
        <v>302</v>
      </c>
    </row>
    <row r="68" spans="1:41" x14ac:dyDescent="0.2">
      <c r="A68" s="38" t="s">
        <v>298</v>
      </c>
      <c r="B68" s="39" t="s">
        <v>522</v>
      </c>
      <c r="C68" s="294"/>
      <c r="D68" s="272">
        <v>0</v>
      </c>
      <c r="E68" s="272">
        <v>0</v>
      </c>
      <c r="F68" s="277">
        <f t="shared" si="31"/>
        <v>0</v>
      </c>
      <c r="G68" s="347">
        <f t="shared" si="32"/>
        <v>0</v>
      </c>
      <c r="H68" s="285">
        <f t="shared" si="33"/>
        <v>0</v>
      </c>
      <c r="I68" s="281">
        <f>1-(-'11取引基本表'!CQ66/('11取引基本表'!BW66))</f>
        <v>0.80510638297872339</v>
      </c>
      <c r="J68" s="87">
        <f t="shared" si="13"/>
        <v>0</v>
      </c>
      <c r="K68" s="88">
        <v>0.69346555772643348</v>
      </c>
      <c r="L68" s="87">
        <f t="shared" si="20"/>
        <v>0</v>
      </c>
      <c r="M68" s="88">
        <v>0.21549050888167917</v>
      </c>
      <c r="N68" s="89">
        <f t="shared" si="21"/>
        <v>0</v>
      </c>
      <c r="O68" s="90">
        <v>0</v>
      </c>
      <c r="P68" s="91">
        <f>1-(-'11取引基本表'!CQ66/('11取引基本表'!BW66))</f>
        <v>0.80510638297872339</v>
      </c>
      <c r="Q68" s="89">
        <f t="shared" si="14"/>
        <v>0</v>
      </c>
      <c r="R68" s="89">
        <v>0</v>
      </c>
      <c r="S68" s="87">
        <f t="shared" si="22"/>
        <v>0</v>
      </c>
      <c r="T68" s="92">
        <f t="shared" si="23"/>
        <v>0</v>
      </c>
      <c r="U68" s="93"/>
      <c r="V68" s="89">
        <f t="shared" ca="1" si="24"/>
        <v>0</v>
      </c>
      <c r="W68" s="88">
        <f>'11取引基本表'!BQ66/'11取引基本表'!$BQ$70</f>
        <v>2.7109585045360502E-2</v>
      </c>
      <c r="X68" s="89">
        <f t="shared" ca="1" si="25"/>
        <v>0</v>
      </c>
      <c r="Y68" s="91">
        <f t="shared" si="15"/>
        <v>0.80510638297872339</v>
      </c>
      <c r="Z68" s="89">
        <f t="shared" ca="1" si="16"/>
        <v>0</v>
      </c>
      <c r="AA68" s="89">
        <f ca="1"/>
        <v>0</v>
      </c>
      <c r="AB68" s="89">
        <f t="shared" ca="1" si="26"/>
        <v>0</v>
      </c>
      <c r="AC68" s="92">
        <f t="shared" ca="1" si="27"/>
        <v>0</v>
      </c>
      <c r="AD68" s="90">
        <f t="shared" ca="1" si="28"/>
        <v>0</v>
      </c>
      <c r="AE68" s="89">
        <f t="shared" ca="1" si="29"/>
        <v>0</v>
      </c>
      <c r="AF68" s="92">
        <f t="shared" ca="1" si="30"/>
        <v>0</v>
      </c>
      <c r="AG68" s="90">
        <f>J68*'20就業誘発係数'!$D65</f>
        <v>0</v>
      </c>
      <c r="AH68" s="89">
        <f>R68*'20就業誘発係数'!$D65</f>
        <v>0</v>
      </c>
      <c r="AI68" s="89">
        <f ca="1">AA68*'20就業誘発係数'!$D65</f>
        <v>0</v>
      </c>
      <c r="AJ68" s="92">
        <f t="shared" ca="1" si="18"/>
        <v>0</v>
      </c>
      <c r="AK68" s="90">
        <f>J68*'30雇用誘発係数'!$D65</f>
        <v>0</v>
      </c>
      <c r="AL68" s="89">
        <f>R68*'30雇用誘発係数'!$D65</f>
        <v>0</v>
      </c>
      <c r="AM68" s="89">
        <f ca="1">AA68*'30雇用誘発係数'!$D65</f>
        <v>0</v>
      </c>
      <c r="AN68" s="92">
        <f t="shared" ca="1" si="19"/>
        <v>0</v>
      </c>
      <c r="AO68" s="25" t="s">
        <v>302</v>
      </c>
    </row>
    <row r="69" spans="1:41" x14ac:dyDescent="0.2">
      <c r="A69" s="34" t="s">
        <v>299</v>
      </c>
      <c r="B69" s="35" t="s">
        <v>523</v>
      </c>
      <c r="C69" s="294"/>
      <c r="D69" s="272">
        <v>7.8959306765999065E-5</v>
      </c>
      <c r="E69" s="272">
        <v>2.7994663307945123E-5</v>
      </c>
      <c r="F69" s="277">
        <f t="shared" si="31"/>
        <v>0</v>
      </c>
      <c r="G69" s="347">
        <f t="shared" si="32"/>
        <v>0</v>
      </c>
      <c r="H69" s="283">
        <f t="shared" si="33"/>
        <v>0</v>
      </c>
      <c r="I69" s="279">
        <f>1-(-'11取引基本表'!CQ67/('11取引基本表'!BW67))</f>
        <v>0.98154293748911015</v>
      </c>
      <c r="J69" s="73">
        <f t="shared" si="13"/>
        <v>0</v>
      </c>
      <c r="K69" s="74">
        <v>0.68142427425515661</v>
      </c>
      <c r="L69" s="73">
        <f t="shared" si="20"/>
        <v>0</v>
      </c>
      <c r="M69" s="74">
        <v>0.26853354978354976</v>
      </c>
      <c r="N69" s="75">
        <f t="shared" si="21"/>
        <v>0</v>
      </c>
      <c r="O69" s="76">
        <v>0</v>
      </c>
      <c r="P69" s="77">
        <f>1-(-'11取引基本表'!CQ67/('11取引基本表'!BW67))</f>
        <v>0.98154293748911015</v>
      </c>
      <c r="Q69" s="75">
        <f t="shared" si="14"/>
        <v>0</v>
      </c>
      <c r="R69" s="75">
        <v>0</v>
      </c>
      <c r="S69" s="73">
        <f t="shared" si="22"/>
        <v>0</v>
      </c>
      <c r="T69" s="78">
        <f t="shared" si="23"/>
        <v>0</v>
      </c>
      <c r="U69" s="79"/>
      <c r="V69" s="75">
        <f t="shared" ca="1" si="24"/>
        <v>0</v>
      </c>
      <c r="W69" s="74">
        <f>'11取引基本表'!BQ67/'11取引基本表'!$BQ$70</f>
        <v>2.6315363973795879E-2</v>
      </c>
      <c r="X69" s="75">
        <f t="shared" ca="1" si="25"/>
        <v>0</v>
      </c>
      <c r="Y69" s="77">
        <f t="shared" si="15"/>
        <v>0.98154293748911015</v>
      </c>
      <c r="Z69" s="75">
        <f t="shared" ca="1" si="16"/>
        <v>0</v>
      </c>
      <c r="AA69" s="75">
        <f ca="1"/>
        <v>0</v>
      </c>
      <c r="AB69" s="75">
        <f t="shared" ca="1" si="26"/>
        <v>0</v>
      </c>
      <c r="AC69" s="78">
        <f t="shared" ca="1" si="27"/>
        <v>0</v>
      </c>
      <c r="AD69" s="76">
        <f t="shared" ca="1" si="28"/>
        <v>0</v>
      </c>
      <c r="AE69" s="75">
        <f t="shared" ca="1" si="29"/>
        <v>0</v>
      </c>
      <c r="AF69" s="78">
        <f t="shared" ca="1" si="30"/>
        <v>0</v>
      </c>
      <c r="AG69" s="76">
        <f>J69*'20就業誘発係数'!$D67</f>
        <v>0</v>
      </c>
      <c r="AH69" s="75">
        <f>R69*'20就業誘発係数'!$D67</f>
        <v>0</v>
      </c>
      <c r="AI69" s="75">
        <f ca="1">AA69*'20就業誘発係数'!$D67</f>
        <v>0</v>
      </c>
      <c r="AJ69" s="78">
        <f t="shared" ca="1" si="18"/>
        <v>0</v>
      </c>
      <c r="AK69" s="76">
        <f>J69*'30雇用誘発係数'!$D67</f>
        <v>0</v>
      </c>
      <c r="AL69" s="75">
        <f>R69*'30雇用誘発係数'!$D67</f>
        <v>0</v>
      </c>
      <c r="AM69" s="75">
        <f ca="1">AA69*'30雇用誘発係数'!$D67</f>
        <v>0</v>
      </c>
      <c r="AN69" s="78">
        <f t="shared" ca="1" si="19"/>
        <v>0</v>
      </c>
      <c r="AO69" s="25" t="s">
        <v>96</v>
      </c>
    </row>
    <row r="70" spans="1:41" x14ac:dyDescent="0.2">
      <c r="A70" s="34" t="s">
        <v>300</v>
      </c>
      <c r="B70" s="35" t="s">
        <v>524</v>
      </c>
      <c r="C70" s="294"/>
      <c r="D70" s="272">
        <v>0</v>
      </c>
      <c r="E70" s="272">
        <v>0</v>
      </c>
      <c r="F70" s="277">
        <f t="shared" si="31"/>
        <v>0</v>
      </c>
      <c r="G70" s="347">
        <f t="shared" si="32"/>
        <v>0</v>
      </c>
      <c r="H70" s="283">
        <f t="shared" si="33"/>
        <v>0</v>
      </c>
      <c r="I70" s="279">
        <f>1-(-'11取引基本表'!CQ68/('11取引基本表'!BW68))</f>
        <v>1</v>
      </c>
      <c r="J70" s="73">
        <f t="shared" si="13"/>
        <v>0</v>
      </c>
      <c r="K70" s="74">
        <v>0</v>
      </c>
      <c r="L70" s="73">
        <f t="shared" si="20"/>
        <v>0</v>
      </c>
      <c r="M70" s="74">
        <v>0</v>
      </c>
      <c r="N70" s="75">
        <f t="shared" si="21"/>
        <v>0</v>
      </c>
      <c r="O70" s="76">
        <v>0</v>
      </c>
      <c r="P70" s="77">
        <f>1-(-'11取引基本表'!CQ68/('11取引基本表'!BW68))</f>
        <v>1</v>
      </c>
      <c r="Q70" s="75">
        <f t="shared" ref="Q70" si="34">O70*P70</f>
        <v>0</v>
      </c>
      <c r="R70" s="75">
        <v>0</v>
      </c>
      <c r="S70" s="73">
        <f t="shared" ref="S70" si="35">R70*K70</f>
        <v>0</v>
      </c>
      <c r="T70" s="78">
        <f t="shared" ref="T70" si="36">R70*M70</f>
        <v>0</v>
      </c>
      <c r="U70" s="79"/>
      <c r="V70" s="75">
        <f t="shared" ca="1" si="24"/>
        <v>0</v>
      </c>
      <c r="W70" s="74">
        <f>'11取引基本表'!BQ68/'11取引基本表'!$BQ$70</f>
        <v>0</v>
      </c>
      <c r="X70" s="75">
        <f t="shared" ca="1" si="25"/>
        <v>0</v>
      </c>
      <c r="Y70" s="77">
        <f t="shared" ref="Y70" si="37">P70</f>
        <v>1</v>
      </c>
      <c r="Z70" s="75">
        <f t="shared" ca="1" si="16"/>
        <v>0</v>
      </c>
      <c r="AA70" s="75">
        <f ca="1"/>
        <v>0</v>
      </c>
      <c r="AB70" s="75">
        <f t="shared" ref="AB70" ca="1" si="38">K70*AA70</f>
        <v>0</v>
      </c>
      <c r="AC70" s="78">
        <f t="shared" ref="AC70" ca="1" si="39">M70*AA70</f>
        <v>0</v>
      </c>
      <c r="AD70" s="76">
        <f t="shared" ref="AD70" ca="1" si="40">J70+R70+AA70</f>
        <v>0</v>
      </c>
      <c r="AE70" s="75">
        <f t="shared" ref="AE70" ca="1" si="41">L70+S70+AB70</f>
        <v>0</v>
      </c>
      <c r="AF70" s="78">
        <f t="shared" ref="AF70" ca="1" si="42">N70+T70+AC70</f>
        <v>0</v>
      </c>
      <c r="AG70" s="76">
        <f>J70*'20就業誘発係数'!$D68</f>
        <v>0</v>
      </c>
      <c r="AH70" s="75">
        <f>R70*'20就業誘発係数'!$D68</f>
        <v>0</v>
      </c>
      <c r="AI70" s="75">
        <f ca="1">AA70*'20就業誘発係数'!$D68</f>
        <v>0</v>
      </c>
      <c r="AJ70" s="78">
        <f t="shared" ref="AJ70" ca="1" si="43">SUM(AG70:AI70)</f>
        <v>0</v>
      </c>
      <c r="AK70" s="76">
        <f>J70*'30雇用誘発係数'!$D68</f>
        <v>0</v>
      </c>
      <c r="AL70" s="75">
        <f>R70*'30雇用誘発係数'!$D68</f>
        <v>0</v>
      </c>
      <c r="AM70" s="75">
        <f ca="1">AA70*'30雇用誘発係数'!$D68</f>
        <v>0</v>
      </c>
      <c r="AN70" s="78">
        <f t="shared" ref="AN70" ca="1" si="44">SUM(AK70:AM70)</f>
        <v>0</v>
      </c>
      <c r="AO70" s="25" t="s">
        <v>89</v>
      </c>
    </row>
    <row r="71" spans="1:41" ht="12.5" thickBot="1" x14ac:dyDescent="0.25">
      <c r="A71" s="34" t="s">
        <v>462</v>
      </c>
      <c r="B71" s="35" t="s">
        <v>525</v>
      </c>
      <c r="C71" s="294"/>
      <c r="D71" s="272">
        <v>2.3745062895242985E-2</v>
      </c>
      <c r="E71" s="272">
        <v>3.0405128280578508E-2</v>
      </c>
      <c r="F71" s="277">
        <f t="shared" si="31"/>
        <v>0</v>
      </c>
      <c r="G71" s="347">
        <f t="shared" si="32"/>
        <v>0</v>
      </c>
      <c r="H71" s="286">
        <f t="shared" si="33"/>
        <v>0</v>
      </c>
      <c r="I71" s="279">
        <f>1-(-'11取引基本表'!CQ69/('11取引基本表'!BW69))</f>
        <v>0.91975384078212286</v>
      </c>
      <c r="J71" s="73">
        <f t="shared" si="13"/>
        <v>0</v>
      </c>
      <c r="K71" s="74">
        <v>0.47494846441424127</v>
      </c>
      <c r="L71" s="73">
        <f t="shared" si="20"/>
        <v>0</v>
      </c>
      <c r="M71" s="74">
        <v>1.2857691904545613E-2</v>
      </c>
      <c r="N71" s="75">
        <f t="shared" si="21"/>
        <v>0</v>
      </c>
      <c r="O71" s="76">
        <v>0</v>
      </c>
      <c r="P71" s="77">
        <f>1-(-'11取引基本表'!CQ69/('11取引基本表'!BW69))</f>
        <v>0.91975384078212286</v>
      </c>
      <c r="Q71" s="75">
        <f t="shared" si="14"/>
        <v>0</v>
      </c>
      <c r="R71" s="75">
        <v>0</v>
      </c>
      <c r="S71" s="73">
        <f t="shared" si="22"/>
        <v>0</v>
      </c>
      <c r="T71" s="78">
        <f t="shared" si="23"/>
        <v>0</v>
      </c>
      <c r="U71" s="79"/>
      <c r="V71" s="75">
        <f t="shared" ca="1" si="24"/>
        <v>0</v>
      </c>
      <c r="W71" s="74">
        <f>'11取引基本表'!BQ69/'11取引基本表'!$BQ$70</f>
        <v>3.7512070155332311E-5</v>
      </c>
      <c r="X71" s="75">
        <f t="shared" ca="1" si="25"/>
        <v>0</v>
      </c>
      <c r="Y71" s="77">
        <f t="shared" si="15"/>
        <v>0.91975384078212286</v>
      </c>
      <c r="Z71" s="75">
        <f t="shared" ca="1" si="16"/>
        <v>0</v>
      </c>
      <c r="AA71" s="75">
        <f ca="1"/>
        <v>0</v>
      </c>
      <c r="AB71" s="75">
        <f t="shared" ca="1" si="26"/>
        <v>0</v>
      </c>
      <c r="AC71" s="78">
        <f t="shared" ca="1" si="27"/>
        <v>0</v>
      </c>
      <c r="AD71" s="76">
        <f t="shared" ca="1" si="28"/>
        <v>0</v>
      </c>
      <c r="AE71" s="75">
        <f t="shared" ca="1" si="29"/>
        <v>0</v>
      </c>
      <c r="AF71" s="78">
        <f t="shared" ca="1" si="30"/>
        <v>0</v>
      </c>
      <c r="AG71" s="76">
        <f>J71*'20就業誘発係数'!$D69</f>
        <v>0</v>
      </c>
      <c r="AH71" s="75">
        <f>R71*'20就業誘発係数'!$D69</f>
        <v>0</v>
      </c>
      <c r="AI71" s="75">
        <f ca="1">AA71*'20就業誘発係数'!$D69</f>
        <v>0</v>
      </c>
      <c r="AJ71" s="78">
        <f t="shared" ca="1" si="18"/>
        <v>0</v>
      </c>
      <c r="AK71" s="76">
        <f>J71*'30雇用誘発係数'!$D69</f>
        <v>0</v>
      </c>
      <c r="AL71" s="75">
        <f>R71*'30雇用誘発係数'!$D69</f>
        <v>0</v>
      </c>
      <c r="AM71" s="75">
        <f ca="1">AA71*'30雇用誘発係数'!$D69</f>
        <v>0</v>
      </c>
      <c r="AN71" s="78">
        <f t="shared" ca="1" si="19"/>
        <v>0</v>
      </c>
      <c r="AO71" s="25" t="s">
        <v>352</v>
      </c>
    </row>
    <row r="72" spans="1:41" ht="13" thickTop="1" thickBot="1" x14ac:dyDescent="0.25">
      <c r="A72" s="40"/>
      <c r="B72" s="41" t="s">
        <v>8</v>
      </c>
      <c r="C72" s="266">
        <f>SUM(C8:C71)</f>
        <v>0</v>
      </c>
      <c r="D72" s="265"/>
      <c r="E72" s="265"/>
      <c r="F72" s="326">
        <f>SUM(F8:F71)</f>
        <v>0</v>
      </c>
      <c r="G72" s="266">
        <f t="shared" ref="G72" si="45">SUM(G8:G71)</f>
        <v>0</v>
      </c>
      <c r="H72" s="97">
        <f>SUM(H8:H71)</f>
        <v>0</v>
      </c>
      <c r="I72" s="94"/>
      <c r="J72" s="95">
        <f>SUM(J8:J71)</f>
        <v>0</v>
      </c>
      <c r="K72" s="94"/>
      <c r="L72" s="95">
        <f>SUM(L8:L71)</f>
        <v>0</v>
      </c>
      <c r="M72" s="94"/>
      <c r="N72" s="96">
        <f>SUM(N8:N71)</f>
        <v>0</v>
      </c>
      <c r="O72" s="97">
        <v>0</v>
      </c>
      <c r="P72" s="98"/>
      <c r="Q72" s="96">
        <f>SUM(Q8:Q71)</f>
        <v>0</v>
      </c>
      <c r="R72" s="96">
        <f>SUM(R8:R71)</f>
        <v>0</v>
      </c>
      <c r="S72" s="95">
        <f>SUM(S8:S71)</f>
        <v>0</v>
      </c>
      <c r="T72" s="99">
        <f>SUM(T8:T71)</f>
        <v>0</v>
      </c>
      <c r="U72" s="100">
        <f ca="1">'13消費性向'!D2</f>
        <v>0.65816824510667427</v>
      </c>
      <c r="V72" s="96">
        <f ca="1">(T72+N72)*U72</f>
        <v>0</v>
      </c>
      <c r="W72" s="101">
        <v>1</v>
      </c>
      <c r="X72" s="96">
        <f ca="1">SUM(X8:X71)</f>
        <v>0</v>
      </c>
      <c r="Y72" s="102"/>
      <c r="Z72" s="96">
        <f t="shared" ref="Z72:AN72" ca="1" si="46">SUM(Z8:Z71)</f>
        <v>0</v>
      </c>
      <c r="AA72" s="96">
        <f t="shared" ca="1" si="46"/>
        <v>0</v>
      </c>
      <c r="AB72" s="96">
        <f t="shared" ca="1" si="46"/>
        <v>0</v>
      </c>
      <c r="AC72" s="99">
        <f t="shared" ca="1" si="46"/>
        <v>0</v>
      </c>
      <c r="AD72" s="97">
        <f t="shared" ca="1" si="46"/>
        <v>0</v>
      </c>
      <c r="AE72" s="96">
        <f t="shared" ca="1" si="46"/>
        <v>0</v>
      </c>
      <c r="AF72" s="124">
        <f t="shared" ca="1" si="46"/>
        <v>0</v>
      </c>
      <c r="AG72" s="97">
        <f t="shared" si="46"/>
        <v>0</v>
      </c>
      <c r="AH72" s="96">
        <f t="shared" si="46"/>
        <v>0</v>
      </c>
      <c r="AI72" s="96">
        <f t="shared" ca="1" si="46"/>
        <v>0</v>
      </c>
      <c r="AJ72" s="124">
        <f t="shared" ca="1" si="46"/>
        <v>0</v>
      </c>
      <c r="AK72" s="97">
        <f t="shared" si="46"/>
        <v>0</v>
      </c>
      <c r="AL72" s="96">
        <f t="shared" si="46"/>
        <v>0</v>
      </c>
      <c r="AM72" s="96">
        <f t="shared" ca="1" si="46"/>
        <v>0</v>
      </c>
      <c r="AN72" s="124">
        <f t="shared" ca="1" si="46"/>
        <v>0</v>
      </c>
    </row>
    <row r="73" spans="1:41" ht="12.5" thickTop="1" x14ac:dyDescent="0.2">
      <c r="A73" s="42"/>
      <c r="B73" s="35" t="s">
        <v>9</v>
      </c>
      <c r="H73" s="103"/>
      <c r="I73" s="104"/>
      <c r="J73" s="105"/>
      <c r="K73" s="106"/>
      <c r="L73" s="106"/>
      <c r="M73" s="104" t="s">
        <v>196</v>
      </c>
      <c r="N73" s="135">
        <f>O74-N72</f>
        <v>0</v>
      </c>
      <c r="O73" s="79">
        <v>0</v>
      </c>
      <c r="P73" s="103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</row>
    <row r="74" spans="1:41" x14ac:dyDescent="0.2">
      <c r="A74" s="42"/>
      <c r="B74" s="35" t="s">
        <v>10</v>
      </c>
      <c r="H74" s="103"/>
      <c r="I74" s="104"/>
      <c r="J74" s="105"/>
      <c r="K74" s="106"/>
      <c r="L74" s="106"/>
      <c r="M74" s="106"/>
      <c r="N74" s="106"/>
      <c r="O74" s="75">
        <v>0</v>
      </c>
      <c r="P74" s="103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</row>
    <row r="75" spans="1:41" x14ac:dyDescent="0.2">
      <c r="A75" s="42"/>
      <c r="B75" s="35" t="s">
        <v>11</v>
      </c>
      <c r="H75" s="103"/>
      <c r="I75" s="104"/>
      <c r="J75" s="105"/>
      <c r="K75" s="106"/>
      <c r="L75" s="106"/>
      <c r="M75" s="106"/>
      <c r="N75" s="106"/>
      <c r="O75" s="75">
        <v>0</v>
      </c>
      <c r="P75" s="103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</row>
    <row r="76" spans="1:41" x14ac:dyDescent="0.2">
      <c r="A76" s="42"/>
      <c r="B76" s="35" t="s">
        <v>12</v>
      </c>
      <c r="H76" s="103"/>
      <c r="I76" s="104"/>
      <c r="J76" s="105"/>
      <c r="K76" s="106"/>
      <c r="L76" s="106"/>
      <c r="M76" s="106"/>
      <c r="N76" s="106"/>
      <c r="O76" s="75">
        <v>0</v>
      </c>
      <c r="P76" s="103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</row>
    <row r="77" spans="1:41" x14ac:dyDescent="0.2">
      <c r="A77" s="42"/>
      <c r="B77" s="35" t="s">
        <v>13</v>
      </c>
      <c r="H77" s="103"/>
      <c r="I77" s="104"/>
      <c r="J77" s="105"/>
      <c r="K77" s="106"/>
      <c r="L77" s="106"/>
      <c r="M77" s="106"/>
      <c r="N77" s="106"/>
      <c r="O77" s="75">
        <v>0</v>
      </c>
      <c r="P77" s="103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</row>
    <row r="78" spans="1:41" x14ac:dyDescent="0.2">
      <c r="A78" s="42"/>
      <c r="B78" s="35" t="s">
        <v>14</v>
      </c>
      <c r="H78" s="103"/>
      <c r="I78" s="104"/>
      <c r="J78" s="105"/>
      <c r="K78" s="106"/>
      <c r="L78" s="106"/>
      <c r="M78" s="106"/>
      <c r="N78" s="106"/>
      <c r="O78" s="75">
        <v>0</v>
      </c>
      <c r="P78" s="103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</row>
    <row r="79" spans="1:41" s="43" customFormat="1" x14ac:dyDescent="0.2">
      <c r="A79" s="42"/>
      <c r="B79" s="35" t="s">
        <v>15</v>
      </c>
      <c r="C79" s="25"/>
      <c r="D79" s="25"/>
      <c r="E79" s="25"/>
      <c r="F79" s="25"/>
      <c r="G79" s="328"/>
      <c r="H79" s="103"/>
      <c r="I79" s="104"/>
      <c r="J79" s="105"/>
      <c r="K79" s="106"/>
      <c r="L79" s="106"/>
      <c r="M79" s="106"/>
      <c r="N79" s="106"/>
      <c r="O79" s="75">
        <v>0</v>
      </c>
      <c r="P79" s="103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</row>
    <row r="80" spans="1:41" s="43" customFormat="1" ht="12.5" thickBot="1" x14ac:dyDescent="0.25">
      <c r="A80" s="44"/>
      <c r="B80" s="45" t="s">
        <v>301</v>
      </c>
      <c r="C80" s="25"/>
      <c r="D80" s="25"/>
      <c r="E80" s="25"/>
      <c r="F80" s="25"/>
      <c r="G80" s="328"/>
      <c r="H80" s="103"/>
      <c r="I80" s="104"/>
      <c r="J80" s="105"/>
      <c r="K80" s="106"/>
      <c r="L80" s="106"/>
      <c r="M80" s="106"/>
      <c r="N80" s="106"/>
      <c r="O80" s="82">
        <v>0</v>
      </c>
      <c r="P80" s="103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</row>
    <row r="81" spans="1:40" ht="12.5" thickTop="1" x14ac:dyDescent="0.2">
      <c r="AG81" s="104"/>
      <c r="AH81" s="104"/>
      <c r="AI81" s="104"/>
      <c r="AJ81" s="104"/>
      <c r="AK81" s="104"/>
      <c r="AL81" s="104"/>
      <c r="AM81" s="104"/>
      <c r="AN81" s="104"/>
    </row>
    <row r="82" spans="1:40" x14ac:dyDescent="0.2">
      <c r="A82" s="17" t="s">
        <v>199</v>
      </c>
    </row>
    <row r="83" spans="1:40" x14ac:dyDescent="0.2">
      <c r="A83" s="17" t="s">
        <v>436</v>
      </c>
    </row>
    <row r="86" spans="1:40" ht="12.5" thickBot="1" x14ac:dyDescent="0.25"/>
    <row r="87" spans="1:40" ht="12.5" thickTop="1" x14ac:dyDescent="0.2">
      <c r="A87" s="609"/>
      <c r="B87" s="49" t="s">
        <v>0</v>
      </c>
      <c r="C87" s="611" t="s">
        <v>420</v>
      </c>
      <c r="H87" s="611" t="s">
        <v>16</v>
      </c>
      <c r="I87" s="604" t="s">
        <v>77</v>
      </c>
      <c r="J87" s="605"/>
      <c r="K87" s="605"/>
      <c r="L87" s="606"/>
      <c r="M87" s="604" t="s">
        <v>81</v>
      </c>
      <c r="N87" s="605"/>
      <c r="O87" s="605"/>
      <c r="P87" s="606"/>
      <c r="Q87" s="604" t="s">
        <v>82</v>
      </c>
      <c r="R87" s="605"/>
      <c r="S87" s="605"/>
      <c r="T87" s="606"/>
      <c r="U87" s="604" t="s">
        <v>101</v>
      </c>
      <c r="V87" s="605"/>
      <c r="W87" s="605"/>
      <c r="X87" s="606"/>
      <c r="Y87" s="604" t="s">
        <v>429</v>
      </c>
      <c r="Z87" s="605"/>
      <c r="AA87" s="605"/>
      <c r="AB87" s="606"/>
    </row>
    <row r="88" spans="1:40" x14ac:dyDescent="0.2">
      <c r="A88" s="610"/>
      <c r="B88" s="48" t="s">
        <v>76</v>
      </c>
      <c r="C88" s="612"/>
      <c r="H88" s="612"/>
      <c r="I88" s="47" t="s">
        <v>18</v>
      </c>
      <c r="J88" s="46" t="s">
        <v>78</v>
      </c>
      <c r="K88" s="46" t="s">
        <v>79</v>
      </c>
      <c r="L88" s="48" t="s">
        <v>80</v>
      </c>
      <c r="M88" s="47" t="s">
        <v>18</v>
      </c>
      <c r="N88" s="46" t="s">
        <v>78</v>
      </c>
      <c r="O88" s="46" t="s">
        <v>79</v>
      </c>
      <c r="P88" s="48" t="s">
        <v>80</v>
      </c>
      <c r="Q88" s="47" t="s">
        <v>18</v>
      </c>
      <c r="R88" s="46" t="s">
        <v>78</v>
      </c>
      <c r="S88" s="46" t="s">
        <v>79</v>
      </c>
      <c r="T88" s="48" t="s">
        <v>80</v>
      </c>
      <c r="U88" s="46" t="s">
        <v>18</v>
      </c>
      <c r="V88" s="46" t="s">
        <v>78</v>
      </c>
      <c r="W88" s="46" t="s">
        <v>79</v>
      </c>
      <c r="X88" s="48" t="s">
        <v>80</v>
      </c>
      <c r="Y88" s="46" t="s">
        <v>18</v>
      </c>
      <c r="Z88" s="46" t="s">
        <v>78</v>
      </c>
      <c r="AA88" s="46" t="s">
        <v>79</v>
      </c>
      <c r="AB88" s="48" t="s">
        <v>80</v>
      </c>
    </row>
    <row r="89" spans="1:40" x14ac:dyDescent="0.2">
      <c r="A89" s="610"/>
      <c r="B89" s="48" t="s">
        <v>83</v>
      </c>
      <c r="C89" s="287"/>
      <c r="H89" s="50"/>
      <c r="I89" s="51"/>
      <c r="J89" s="52"/>
      <c r="K89" s="52"/>
      <c r="L89" s="53"/>
      <c r="M89" s="54"/>
      <c r="N89" s="55"/>
      <c r="O89" s="55"/>
      <c r="P89" s="56"/>
      <c r="Q89" s="54"/>
      <c r="R89" s="55"/>
      <c r="S89" s="55"/>
      <c r="T89" s="56"/>
      <c r="U89" s="55"/>
      <c r="V89" s="55"/>
      <c r="W89" s="55"/>
      <c r="X89" s="56"/>
      <c r="Y89" s="55"/>
      <c r="Z89" s="55"/>
      <c r="AA89" s="55"/>
      <c r="AB89" s="56"/>
    </row>
    <row r="90" spans="1:40" x14ac:dyDescent="0.2">
      <c r="A90" s="54" t="s">
        <v>85</v>
      </c>
      <c r="B90" s="56" t="s">
        <v>64</v>
      </c>
      <c r="C90" s="107">
        <f t="shared" ref="C90:C102" si="47">ROUND(SUMIF($AO$8:$AO$71,$A90,$C$8:$C$71),)</f>
        <v>0</v>
      </c>
      <c r="H90" s="107">
        <f t="shared" ref="H90:H102" si="48">ROUND(SUMIF($AO$8:$AO$71,$A90,$H$8:$H$71),)</f>
        <v>0</v>
      </c>
      <c r="I90" s="51">
        <f t="shared" ref="I90:I102" si="49">ROUND(SUMIF($AO$8:$AO$71,$A90,$J$8:$J$71),)</f>
        <v>0</v>
      </c>
      <c r="J90" s="52">
        <f t="shared" ref="J90:J102" si="50">ROUND(SUMIF($AO$8:$AO$71,$A90,$R$8:$R$71),)</f>
        <v>0</v>
      </c>
      <c r="K90" s="52">
        <f t="shared" ref="K90:K102" ca="1" si="51">ROUND(SUMIF($AO$8:$AO$71,$A90,$AA$8:$AA$71),)</f>
        <v>0</v>
      </c>
      <c r="L90" s="53">
        <f t="shared" ref="L90:L102" ca="1" si="52">SUM(I90:K90)</f>
        <v>0</v>
      </c>
      <c r="M90" s="51">
        <f t="shared" ref="M90:M102" si="53">ROUND(SUMIF($AO$8:$AO$71,$A90,$L$8:$L$71),)</f>
        <v>0</v>
      </c>
      <c r="N90" s="52">
        <f t="shared" ref="N90:N102" si="54">ROUND(SUMIF($AO$8:$AO$71,$A90,$S$8:$S$71),)</f>
        <v>0</v>
      </c>
      <c r="O90" s="52">
        <f t="shared" ref="O90:O102" ca="1" si="55">ROUND(SUMIF($AO$8:$AO$71,$A90,$AB$8:$AB$71),)</f>
        <v>0</v>
      </c>
      <c r="P90" s="53">
        <f ca="1">SUM(M90:O90)</f>
        <v>0</v>
      </c>
      <c r="Q90" s="108">
        <f t="shared" ref="Q90:Q102" si="56">ROUND(SUMIF($AO$8:$AO$71,$A90,$N$8:$N$71),)</f>
        <v>0</v>
      </c>
      <c r="R90" s="52">
        <f t="shared" ref="R90:R102" si="57">ROUND(SUMIF($AO$8:$AO$71,$A90,$T$8:$T$71),)</f>
        <v>0</v>
      </c>
      <c r="S90" s="52">
        <f t="shared" ref="S90:S102" ca="1" si="58">ROUND(SUMIF($AO$8:$AO$71,$A90,$AC$8:$AC$71),)</f>
        <v>0</v>
      </c>
      <c r="T90" s="53">
        <f ca="1">SUM(Q90:S90)</f>
        <v>0</v>
      </c>
      <c r="U90" s="52">
        <f t="shared" ref="U90:U102" si="59">ROUND(SUMIF($AO$8:$AO$71,$A90,$AG$8:$AG$71),)</f>
        <v>0</v>
      </c>
      <c r="V90" s="52">
        <f t="shared" ref="V90:V102" si="60">ROUND(SUMIF($AO$8:$AO$71,$A90,$AH$8:$AH$71),)</f>
        <v>0</v>
      </c>
      <c r="W90" s="52">
        <f t="shared" ref="W90:W102" ca="1" si="61">ROUND(SUMIF($AO$8:$AO$71,$A90,$AI$8:$AI$71),)</f>
        <v>0</v>
      </c>
      <c r="X90" s="53">
        <f ca="1">SUM(U90:W90)</f>
        <v>0</v>
      </c>
      <c r="Y90" s="52">
        <f t="shared" ref="Y90:Y102" si="62">ROUND(SUMIF($AO$8:$AO$71,$A90,$AK$8:$AK$71),)</f>
        <v>0</v>
      </c>
      <c r="Z90" s="52">
        <f t="shared" ref="Z90:Z102" si="63">ROUND(SUMIF($AO$8:$AO$71,$A90,$AL$8:$AL$71),)</f>
        <v>0</v>
      </c>
      <c r="AA90" s="52">
        <f t="shared" ref="AA90:AA102" ca="1" si="64">ROUND(SUMIF($AO$8:$AO$71,$A90,$AM$8:$AM$71),)</f>
        <v>0</v>
      </c>
      <c r="AB90" s="53">
        <f ca="1">SUM(Y90:AA90)</f>
        <v>0</v>
      </c>
    </row>
    <row r="91" spans="1:40" x14ac:dyDescent="0.2">
      <c r="A91" s="54" t="s">
        <v>86</v>
      </c>
      <c r="B91" s="56" t="s">
        <v>65</v>
      </c>
      <c r="C91" s="107">
        <f t="shared" si="47"/>
        <v>0</v>
      </c>
      <c r="H91" s="107">
        <f t="shared" si="48"/>
        <v>0</v>
      </c>
      <c r="I91" s="51">
        <f t="shared" si="49"/>
        <v>0</v>
      </c>
      <c r="J91" s="52">
        <f t="shared" si="50"/>
        <v>0</v>
      </c>
      <c r="K91" s="52">
        <f t="shared" ca="1" si="51"/>
        <v>0</v>
      </c>
      <c r="L91" s="53">
        <f t="shared" ca="1" si="52"/>
        <v>0</v>
      </c>
      <c r="M91" s="51">
        <f t="shared" si="53"/>
        <v>0</v>
      </c>
      <c r="N91" s="52">
        <f t="shared" si="54"/>
        <v>0</v>
      </c>
      <c r="O91" s="52">
        <f t="shared" ca="1" si="55"/>
        <v>0</v>
      </c>
      <c r="P91" s="53">
        <f t="shared" ref="P91:P102" ca="1" si="65">SUM(M91:O91)</f>
        <v>0</v>
      </c>
      <c r="Q91" s="108">
        <f t="shared" si="56"/>
        <v>0</v>
      </c>
      <c r="R91" s="52">
        <f t="shared" si="57"/>
        <v>0</v>
      </c>
      <c r="S91" s="52">
        <f t="shared" ca="1" si="58"/>
        <v>0</v>
      </c>
      <c r="T91" s="53">
        <f t="shared" ref="T91:T101" ca="1" si="66">SUM(Q91:S91)</f>
        <v>0</v>
      </c>
      <c r="U91" s="52">
        <f t="shared" si="59"/>
        <v>0</v>
      </c>
      <c r="V91" s="52">
        <f t="shared" si="60"/>
        <v>0</v>
      </c>
      <c r="W91" s="52">
        <f t="shared" ca="1" si="61"/>
        <v>0</v>
      </c>
      <c r="X91" s="53">
        <f t="shared" ref="X91:X102" ca="1" si="67">SUM(U91:W91)</f>
        <v>0</v>
      </c>
      <c r="Y91" s="52">
        <f t="shared" si="62"/>
        <v>0</v>
      </c>
      <c r="Z91" s="52">
        <f t="shared" si="63"/>
        <v>0</v>
      </c>
      <c r="AA91" s="52">
        <f t="shared" ca="1" si="64"/>
        <v>0</v>
      </c>
      <c r="AB91" s="53">
        <f t="shared" ref="AB91:AB102" ca="1" si="68">SUM(Y91:AA91)</f>
        <v>0</v>
      </c>
    </row>
    <row r="92" spans="1:40" x14ac:dyDescent="0.2">
      <c r="A92" s="54" t="s">
        <v>98</v>
      </c>
      <c r="B92" s="56" t="s">
        <v>66</v>
      </c>
      <c r="C92" s="107">
        <f t="shared" si="47"/>
        <v>0</v>
      </c>
      <c r="H92" s="107">
        <f t="shared" si="48"/>
        <v>0</v>
      </c>
      <c r="I92" s="51">
        <f t="shared" si="49"/>
        <v>0</v>
      </c>
      <c r="J92" s="52">
        <f t="shared" si="50"/>
        <v>0</v>
      </c>
      <c r="K92" s="52">
        <f t="shared" ca="1" si="51"/>
        <v>0</v>
      </c>
      <c r="L92" s="53">
        <f t="shared" ca="1" si="52"/>
        <v>0</v>
      </c>
      <c r="M92" s="51">
        <f t="shared" si="53"/>
        <v>0</v>
      </c>
      <c r="N92" s="52">
        <f t="shared" si="54"/>
        <v>0</v>
      </c>
      <c r="O92" s="52">
        <f t="shared" ca="1" si="55"/>
        <v>0</v>
      </c>
      <c r="P92" s="53">
        <f t="shared" ca="1" si="65"/>
        <v>0</v>
      </c>
      <c r="Q92" s="108">
        <f t="shared" si="56"/>
        <v>0</v>
      </c>
      <c r="R92" s="52">
        <f t="shared" si="57"/>
        <v>0</v>
      </c>
      <c r="S92" s="52">
        <f t="shared" ca="1" si="58"/>
        <v>0</v>
      </c>
      <c r="T92" s="53">
        <f t="shared" ca="1" si="66"/>
        <v>0</v>
      </c>
      <c r="U92" s="52">
        <f t="shared" si="59"/>
        <v>0</v>
      </c>
      <c r="V92" s="52">
        <f t="shared" si="60"/>
        <v>0</v>
      </c>
      <c r="W92" s="52">
        <f t="shared" ca="1" si="61"/>
        <v>0</v>
      </c>
      <c r="X92" s="53">
        <f t="shared" ca="1" si="67"/>
        <v>0</v>
      </c>
      <c r="Y92" s="52">
        <f t="shared" si="62"/>
        <v>0</v>
      </c>
      <c r="Z92" s="52">
        <f t="shared" si="63"/>
        <v>0</v>
      </c>
      <c r="AA92" s="52">
        <f t="shared" ca="1" si="64"/>
        <v>0</v>
      </c>
      <c r="AB92" s="53">
        <f t="shared" ca="1" si="68"/>
        <v>0</v>
      </c>
    </row>
    <row r="93" spans="1:40" x14ac:dyDescent="0.2">
      <c r="A93" s="54" t="s">
        <v>88</v>
      </c>
      <c r="B93" s="56" t="s">
        <v>67</v>
      </c>
      <c r="C93" s="107">
        <f t="shared" si="47"/>
        <v>0</v>
      </c>
      <c r="H93" s="107">
        <f t="shared" si="48"/>
        <v>0</v>
      </c>
      <c r="I93" s="51">
        <f t="shared" si="49"/>
        <v>0</v>
      </c>
      <c r="J93" s="52">
        <f t="shared" si="50"/>
        <v>0</v>
      </c>
      <c r="K93" s="52">
        <f t="shared" ca="1" si="51"/>
        <v>0</v>
      </c>
      <c r="L93" s="53">
        <f t="shared" ca="1" si="52"/>
        <v>0</v>
      </c>
      <c r="M93" s="51">
        <f t="shared" si="53"/>
        <v>0</v>
      </c>
      <c r="N93" s="52">
        <f t="shared" si="54"/>
        <v>0</v>
      </c>
      <c r="O93" s="52">
        <f t="shared" ca="1" si="55"/>
        <v>0</v>
      </c>
      <c r="P93" s="53">
        <f t="shared" ca="1" si="65"/>
        <v>0</v>
      </c>
      <c r="Q93" s="108">
        <f t="shared" si="56"/>
        <v>0</v>
      </c>
      <c r="R93" s="52">
        <f t="shared" si="57"/>
        <v>0</v>
      </c>
      <c r="S93" s="52">
        <f t="shared" ca="1" si="58"/>
        <v>0</v>
      </c>
      <c r="T93" s="53">
        <f t="shared" ca="1" si="66"/>
        <v>0</v>
      </c>
      <c r="U93" s="52">
        <f t="shared" si="59"/>
        <v>0</v>
      </c>
      <c r="V93" s="52">
        <f t="shared" si="60"/>
        <v>0</v>
      </c>
      <c r="W93" s="52">
        <f t="shared" ca="1" si="61"/>
        <v>0</v>
      </c>
      <c r="X93" s="53">
        <f t="shared" ca="1" si="67"/>
        <v>0</v>
      </c>
      <c r="Y93" s="52">
        <f t="shared" si="62"/>
        <v>0</v>
      </c>
      <c r="Z93" s="52">
        <f t="shared" si="63"/>
        <v>0</v>
      </c>
      <c r="AA93" s="52">
        <f t="shared" ca="1" si="64"/>
        <v>0</v>
      </c>
      <c r="AB93" s="53">
        <f t="shared" ca="1" si="68"/>
        <v>0</v>
      </c>
    </row>
    <row r="94" spans="1:40" x14ac:dyDescent="0.2">
      <c r="A94" s="54" t="s">
        <v>89</v>
      </c>
      <c r="B94" s="56" t="s">
        <v>68</v>
      </c>
      <c r="C94" s="107">
        <f t="shared" si="47"/>
        <v>0</v>
      </c>
      <c r="H94" s="107">
        <f t="shared" si="48"/>
        <v>0</v>
      </c>
      <c r="I94" s="51">
        <f t="shared" si="49"/>
        <v>0</v>
      </c>
      <c r="J94" s="52">
        <f t="shared" si="50"/>
        <v>0</v>
      </c>
      <c r="K94" s="52">
        <f t="shared" ca="1" si="51"/>
        <v>0</v>
      </c>
      <c r="L94" s="53">
        <f t="shared" ca="1" si="52"/>
        <v>0</v>
      </c>
      <c r="M94" s="51">
        <f t="shared" si="53"/>
        <v>0</v>
      </c>
      <c r="N94" s="52">
        <f t="shared" si="54"/>
        <v>0</v>
      </c>
      <c r="O94" s="52">
        <f t="shared" ca="1" si="55"/>
        <v>0</v>
      </c>
      <c r="P94" s="53">
        <f t="shared" ca="1" si="65"/>
        <v>0</v>
      </c>
      <c r="Q94" s="108">
        <f t="shared" si="56"/>
        <v>0</v>
      </c>
      <c r="R94" s="52">
        <f t="shared" si="57"/>
        <v>0</v>
      </c>
      <c r="S94" s="52">
        <f t="shared" ca="1" si="58"/>
        <v>0</v>
      </c>
      <c r="T94" s="53">
        <f t="shared" ca="1" si="66"/>
        <v>0</v>
      </c>
      <c r="U94" s="52">
        <f t="shared" si="59"/>
        <v>0</v>
      </c>
      <c r="V94" s="52">
        <f t="shared" si="60"/>
        <v>0</v>
      </c>
      <c r="W94" s="52">
        <f t="shared" ca="1" si="61"/>
        <v>0</v>
      </c>
      <c r="X94" s="53">
        <f t="shared" ca="1" si="67"/>
        <v>0</v>
      </c>
      <c r="Y94" s="52">
        <f t="shared" si="62"/>
        <v>0</v>
      </c>
      <c r="Z94" s="52">
        <f t="shared" si="63"/>
        <v>0</v>
      </c>
      <c r="AA94" s="52">
        <f t="shared" ca="1" si="64"/>
        <v>0</v>
      </c>
      <c r="AB94" s="53">
        <f t="shared" ca="1" si="68"/>
        <v>0</v>
      </c>
    </row>
    <row r="95" spans="1:40" x14ac:dyDescent="0.2">
      <c r="A95" s="54" t="s">
        <v>90</v>
      </c>
      <c r="B95" s="56" t="s">
        <v>604</v>
      </c>
      <c r="C95" s="107">
        <f t="shared" si="47"/>
        <v>0</v>
      </c>
      <c r="H95" s="107">
        <f t="shared" si="48"/>
        <v>0</v>
      </c>
      <c r="I95" s="51">
        <f t="shared" si="49"/>
        <v>0</v>
      </c>
      <c r="J95" s="52">
        <f t="shared" si="50"/>
        <v>0</v>
      </c>
      <c r="K95" s="52">
        <f t="shared" ca="1" si="51"/>
        <v>0</v>
      </c>
      <c r="L95" s="53">
        <f t="shared" ca="1" si="52"/>
        <v>0</v>
      </c>
      <c r="M95" s="51">
        <f t="shared" si="53"/>
        <v>0</v>
      </c>
      <c r="N95" s="52">
        <f t="shared" si="54"/>
        <v>0</v>
      </c>
      <c r="O95" s="52">
        <f t="shared" ca="1" si="55"/>
        <v>0</v>
      </c>
      <c r="P95" s="53">
        <f t="shared" ca="1" si="65"/>
        <v>0</v>
      </c>
      <c r="Q95" s="108">
        <f t="shared" si="56"/>
        <v>0</v>
      </c>
      <c r="R95" s="52">
        <f t="shared" si="57"/>
        <v>0</v>
      </c>
      <c r="S95" s="52">
        <f t="shared" ca="1" si="58"/>
        <v>0</v>
      </c>
      <c r="T95" s="53">
        <f t="shared" ca="1" si="66"/>
        <v>0</v>
      </c>
      <c r="U95" s="52">
        <f t="shared" si="59"/>
        <v>0</v>
      </c>
      <c r="V95" s="52">
        <f t="shared" si="60"/>
        <v>0</v>
      </c>
      <c r="W95" s="52">
        <f t="shared" ca="1" si="61"/>
        <v>0</v>
      </c>
      <c r="X95" s="53">
        <f t="shared" ca="1" si="67"/>
        <v>0</v>
      </c>
      <c r="Y95" s="52">
        <f t="shared" si="62"/>
        <v>0</v>
      </c>
      <c r="Z95" s="52">
        <f t="shared" si="63"/>
        <v>0</v>
      </c>
      <c r="AA95" s="52">
        <f t="shared" ca="1" si="64"/>
        <v>0</v>
      </c>
      <c r="AB95" s="53">
        <f t="shared" ca="1" si="68"/>
        <v>0</v>
      </c>
    </row>
    <row r="96" spans="1:40" x14ac:dyDescent="0.2">
      <c r="A96" s="54" t="s">
        <v>91</v>
      </c>
      <c r="B96" s="56" t="s">
        <v>603</v>
      </c>
      <c r="C96" s="107">
        <f t="shared" si="47"/>
        <v>0</v>
      </c>
      <c r="H96" s="107">
        <f t="shared" si="48"/>
        <v>0</v>
      </c>
      <c r="I96" s="51">
        <f t="shared" si="49"/>
        <v>0</v>
      </c>
      <c r="J96" s="52">
        <f t="shared" si="50"/>
        <v>0</v>
      </c>
      <c r="K96" s="52">
        <f t="shared" ca="1" si="51"/>
        <v>0</v>
      </c>
      <c r="L96" s="53">
        <f t="shared" ca="1" si="52"/>
        <v>0</v>
      </c>
      <c r="M96" s="51">
        <f t="shared" si="53"/>
        <v>0</v>
      </c>
      <c r="N96" s="52">
        <f t="shared" si="54"/>
        <v>0</v>
      </c>
      <c r="O96" s="52">
        <f t="shared" ca="1" si="55"/>
        <v>0</v>
      </c>
      <c r="P96" s="53">
        <f t="shared" ca="1" si="65"/>
        <v>0</v>
      </c>
      <c r="Q96" s="108">
        <f t="shared" si="56"/>
        <v>0</v>
      </c>
      <c r="R96" s="52">
        <f t="shared" si="57"/>
        <v>0</v>
      </c>
      <c r="S96" s="52">
        <f t="shared" ca="1" si="58"/>
        <v>0</v>
      </c>
      <c r="T96" s="53">
        <f t="shared" ca="1" si="66"/>
        <v>0</v>
      </c>
      <c r="U96" s="52">
        <f t="shared" si="59"/>
        <v>0</v>
      </c>
      <c r="V96" s="52">
        <f t="shared" si="60"/>
        <v>0</v>
      </c>
      <c r="W96" s="52">
        <f t="shared" ca="1" si="61"/>
        <v>0</v>
      </c>
      <c r="X96" s="53">
        <f t="shared" ca="1" si="67"/>
        <v>0</v>
      </c>
      <c r="Y96" s="52">
        <f t="shared" si="62"/>
        <v>0</v>
      </c>
      <c r="Z96" s="52">
        <f t="shared" si="63"/>
        <v>0</v>
      </c>
      <c r="AA96" s="52">
        <f t="shared" ca="1" si="64"/>
        <v>0</v>
      </c>
      <c r="AB96" s="53">
        <f t="shared" ca="1" si="68"/>
        <v>0</v>
      </c>
    </row>
    <row r="97" spans="1:28" x14ac:dyDescent="0.2">
      <c r="A97" s="54" t="s">
        <v>92</v>
      </c>
      <c r="B97" s="56" t="s">
        <v>69</v>
      </c>
      <c r="C97" s="107">
        <f t="shared" si="47"/>
        <v>0</v>
      </c>
      <c r="H97" s="107">
        <f t="shared" si="48"/>
        <v>0</v>
      </c>
      <c r="I97" s="51">
        <f t="shared" si="49"/>
        <v>0</v>
      </c>
      <c r="J97" s="52">
        <f t="shared" si="50"/>
        <v>0</v>
      </c>
      <c r="K97" s="52">
        <f t="shared" ca="1" si="51"/>
        <v>0</v>
      </c>
      <c r="L97" s="53">
        <f t="shared" ca="1" si="52"/>
        <v>0</v>
      </c>
      <c r="M97" s="51">
        <f t="shared" si="53"/>
        <v>0</v>
      </c>
      <c r="N97" s="52">
        <f t="shared" si="54"/>
        <v>0</v>
      </c>
      <c r="O97" s="52">
        <f t="shared" ca="1" si="55"/>
        <v>0</v>
      </c>
      <c r="P97" s="53">
        <f t="shared" ca="1" si="65"/>
        <v>0</v>
      </c>
      <c r="Q97" s="108">
        <f t="shared" si="56"/>
        <v>0</v>
      </c>
      <c r="R97" s="52">
        <f t="shared" si="57"/>
        <v>0</v>
      </c>
      <c r="S97" s="52">
        <f t="shared" ca="1" si="58"/>
        <v>0</v>
      </c>
      <c r="T97" s="53">
        <f t="shared" ca="1" si="66"/>
        <v>0</v>
      </c>
      <c r="U97" s="52">
        <f t="shared" si="59"/>
        <v>0</v>
      </c>
      <c r="V97" s="52">
        <f t="shared" si="60"/>
        <v>0</v>
      </c>
      <c r="W97" s="52">
        <f t="shared" ca="1" si="61"/>
        <v>0</v>
      </c>
      <c r="X97" s="53">
        <f t="shared" ca="1" si="67"/>
        <v>0</v>
      </c>
      <c r="Y97" s="52">
        <f t="shared" si="62"/>
        <v>0</v>
      </c>
      <c r="Z97" s="52">
        <f t="shared" si="63"/>
        <v>0</v>
      </c>
      <c r="AA97" s="52">
        <f t="shared" ca="1" si="64"/>
        <v>0</v>
      </c>
      <c r="AB97" s="53">
        <f t="shared" ca="1" si="68"/>
        <v>0</v>
      </c>
    </row>
    <row r="98" spans="1:28" x14ac:dyDescent="0.2">
      <c r="A98" s="54" t="s">
        <v>93</v>
      </c>
      <c r="B98" s="56" t="s">
        <v>70</v>
      </c>
      <c r="C98" s="107">
        <f t="shared" si="47"/>
        <v>0</v>
      </c>
      <c r="H98" s="107">
        <f t="shared" si="48"/>
        <v>0</v>
      </c>
      <c r="I98" s="51">
        <f t="shared" si="49"/>
        <v>0</v>
      </c>
      <c r="J98" s="52">
        <f t="shared" si="50"/>
        <v>0</v>
      </c>
      <c r="K98" s="52">
        <f t="shared" ca="1" si="51"/>
        <v>0</v>
      </c>
      <c r="L98" s="53">
        <f t="shared" ca="1" si="52"/>
        <v>0</v>
      </c>
      <c r="M98" s="51">
        <f t="shared" si="53"/>
        <v>0</v>
      </c>
      <c r="N98" s="52">
        <f t="shared" si="54"/>
        <v>0</v>
      </c>
      <c r="O98" s="52">
        <f t="shared" ca="1" si="55"/>
        <v>0</v>
      </c>
      <c r="P98" s="53">
        <f t="shared" ca="1" si="65"/>
        <v>0</v>
      </c>
      <c r="Q98" s="108">
        <f t="shared" si="56"/>
        <v>0</v>
      </c>
      <c r="R98" s="52">
        <f t="shared" si="57"/>
        <v>0</v>
      </c>
      <c r="S98" s="52">
        <f t="shared" ca="1" si="58"/>
        <v>0</v>
      </c>
      <c r="T98" s="53">
        <f t="shared" ca="1" si="66"/>
        <v>0</v>
      </c>
      <c r="U98" s="52">
        <f t="shared" si="59"/>
        <v>0</v>
      </c>
      <c r="V98" s="52">
        <f t="shared" si="60"/>
        <v>0</v>
      </c>
      <c r="W98" s="52">
        <f t="shared" ca="1" si="61"/>
        <v>0</v>
      </c>
      <c r="X98" s="53">
        <f t="shared" ca="1" si="67"/>
        <v>0</v>
      </c>
      <c r="Y98" s="52">
        <f t="shared" si="62"/>
        <v>0</v>
      </c>
      <c r="Z98" s="52">
        <f t="shared" si="63"/>
        <v>0</v>
      </c>
      <c r="AA98" s="52">
        <f t="shared" ca="1" si="64"/>
        <v>0</v>
      </c>
      <c r="AB98" s="53">
        <f t="shared" ca="1" si="68"/>
        <v>0</v>
      </c>
    </row>
    <row r="99" spans="1:28" x14ac:dyDescent="0.2">
      <c r="A99" s="54" t="s">
        <v>94</v>
      </c>
      <c r="B99" s="56" t="s">
        <v>71</v>
      </c>
      <c r="C99" s="107">
        <f t="shared" si="47"/>
        <v>0</v>
      </c>
      <c r="H99" s="107">
        <f t="shared" si="48"/>
        <v>0</v>
      </c>
      <c r="I99" s="51">
        <f t="shared" si="49"/>
        <v>0</v>
      </c>
      <c r="J99" s="52">
        <f t="shared" si="50"/>
        <v>0</v>
      </c>
      <c r="K99" s="52">
        <f t="shared" ca="1" si="51"/>
        <v>0</v>
      </c>
      <c r="L99" s="53">
        <f t="shared" ca="1" si="52"/>
        <v>0</v>
      </c>
      <c r="M99" s="51">
        <f t="shared" si="53"/>
        <v>0</v>
      </c>
      <c r="N99" s="52">
        <f t="shared" si="54"/>
        <v>0</v>
      </c>
      <c r="O99" s="52">
        <f t="shared" ca="1" si="55"/>
        <v>0</v>
      </c>
      <c r="P99" s="53">
        <f t="shared" ca="1" si="65"/>
        <v>0</v>
      </c>
      <c r="Q99" s="108">
        <f t="shared" si="56"/>
        <v>0</v>
      </c>
      <c r="R99" s="52">
        <f t="shared" si="57"/>
        <v>0</v>
      </c>
      <c r="S99" s="52">
        <f t="shared" ca="1" si="58"/>
        <v>0</v>
      </c>
      <c r="T99" s="53">
        <f t="shared" ca="1" si="66"/>
        <v>0</v>
      </c>
      <c r="U99" s="52">
        <f t="shared" si="59"/>
        <v>0</v>
      </c>
      <c r="V99" s="52">
        <f t="shared" si="60"/>
        <v>0</v>
      </c>
      <c r="W99" s="52">
        <f t="shared" ca="1" si="61"/>
        <v>0</v>
      </c>
      <c r="X99" s="53">
        <f t="shared" ca="1" si="67"/>
        <v>0</v>
      </c>
      <c r="Y99" s="52">
        <f t="shared" si="62"/>
        <v>0</v>
      </c>
      <c r="Z99" s="52">
        <f t="shared" si="63"/>
        <v>0</v>
      </c>
      <c r="AA99" s="52">
        <f t="shared" ca="1" si="64"/>
        <v>0</v>
      </c>
      <c r="AB99" s="53">
        <f t="shared" ca="1" si="68"/>
        <v>0</v>
      </c>
    </row>
    <row r="100" spans="1:28" x14ac:dyDescent="0.2">
      <c r="A100" s="54" t="s">
        <v>95</v>
      </c>
      <c r="B100" s="56" t="s">
        <v>72</v>
      </c>
      <c r="C100" s="107">
        <f t="shared" si="47"/>
        <v>0</v>
      </c>
      <c r="H100" s="107">
        <f t="shared" si="48"/>
        <v>0</v>
      </c>
      <c r="I100" s="51">
        <f t="shared" si="49"/>
        <v>0</v>
      </c>
      <c r="J100" s="52">
        <f t="shared" si="50"/>
        <v>0</v>
      </c>
      <c r="K100" s="52">
        <f t="shared" ca="1" si="51"/>
        <v>0</v>
      </c>
      <c r="L100" s="53">
        <f t="shared" ca="1" si="52"/>
        <v>0</v>
      </c>
      <c r="M100" s="51">
        <f t="shared" si="53"/>
        <v>0</v>
      </c>
      <c r="N100" s="52">
        <f t="shared" si="54"/>
        <v>0</v>
      </c>
      <c r="O100" s="52">
        <f t="shared" ca="1" si="55"/>
        <v>0</v>
      </c>
      <c r="P100" s="53">
        <f t="shared" ca="1" si="65"/>
        <v>0</v>
      </c>
      <c r="Q100" s="108">
        <f t="shared" si="56"/>
        <v>0</v>
      </c>
      <c r="R100" s="52">
        <f t="shared" si="57"/>
        <v>0</v>
      </c>
      <c r="S100" s="52">
        <f t="shared" ca="1" si="58"/>
        <v>0</v>
      </c>
      <c r="T100" s="53">
        <f t="shared" ca="1" si="66"/>
        <v>0</v>
      </c>
      <c r="U100" s="52">
        <f t="shared" si="59"/>
        <v>0</v>
      </c>
      <c r="V100" s="52">
        <f t="shared" si="60"/>
        <v>0</v>
      </c>
      <c r="W100" s="52">
        <f t="shared" ca="1" si="61"/>
        <v>0</v>
      </c>
      <c r="X100" s="53">
        <f t="shared" ca="1" si="67"/>
        <v>0</v>
      </c>
      <c r="Y100" s="52">
        <f t="shared" si="62"/>
        <v>0</v>
      </c>
      <c r="Z100" s="52">
        <f t="shared" si="63"/>
        <v>0</v>
      </c>
      <c r="AA100" s="52">
        <f t="shared" ca="1" si="64"/>
        <v>0</v>
      </c>
      <c r="AB100" s="53">
        <f t="shared" ca="1" si="68"/>
        <v>0</v>
      </c>
    </row>
    <row r="101" spans="1:28" x14ac:dyDescent="0.2">
      <c r="A101" s="54" t="s">
        <v>197</v>
      </c>
      <c r="B101" s="56" t="s">
        <v>73</v>
      </c>
      <c r="C101" s="107">
        <f t="shared" si="47"/>
        <v>0</v>
      </c>
      <c r="H101" s="107">
        <f t="shared" si="48"/>
        <v>0</v>
      </c>
      <c r="I101" s="51">
        <f t="shared" si="49"/>
        <v>0</v>
      </c>
      <c r="J101" s="52">
        <f t="shared" si="50"/>
        <v>0</v>
      </c>
      <c r="K101" s="52">
        <f t="shared" ca="1" si="51"/>
        <v>0</v>
      </c>
      <c r="L101" s="53">
        <f t="shared" ca="1" si="52"/>
        <v>0</v>
      </c>
      <c r="M101" s="51">
        <f t="shared" si="53"/>
        <v>0</v>
      </c>
      <c r="N101" s="52">
        <f t="shared" si="54"/>
        <v>0</v>
      </c>
      <c r="O101" s="52">
        <f t="shared" ca="1" si="55"/>
        <v>0</v>
      </c>
      <c r="P101" s="53">
        <f t="shared" ca="1" si="65"/>
        <v>0</v>
      </c>
      <c r="Q101" s="108">
        <f t="shared" si="56"/>
        <v>0</v>
      </c>
      <c r="R101" s="52">
        <f t="shared" si="57"/>
        <v>0</v>
      </c>
      <c r="S101" s="52">
        <f t="shared" ca="1" si="58"/>
        <v>0</v>
      </c>
      <c r="T101" s="53">
        <f t="shared" ca="1" si="66"/>
        <v>0</v>
      </c>
      <c r="U101" s="52">
        <f t="shared" si="59"/>
        <v>0</v>
      </c>
      <c r="V101" s="52">
        <f t="shared" si="60"/>
        <v>0</v>
      </c>
      <c r="W101" s="52">
        <f t="shared" ca="1" si="61"/>
        <v>0</v>
      </c>
      <c r="X101" s="53">
        <f t="shared" ca="1" si="67"/>
        <v>0</v>
      </c>
      <c r="Y101" s="52">
        <f t="shared" si="62"/>
        <v>0</v>
      </c>
      <c r="Z101" s="52">
        <f t="shared" si="63"/>
        <v>0</v>
      </c>
      <c r="AA101" s="52">
        <f t="shared" ca="1" si="64"/>
        <v>0</v>
      </c>
      <c r="AB101" s="53">
        <f t="shared" ca="1" si="68"/>
        <v>0</v>
      </c>
    </row>
    <row r="102" spans="1:28" x14ac:dyDescent="0.2">
      <c r="A102" s="54" t="s">
        <v>97</v>
      </c>
      <c r="B102" s="56" t="s">
        <v>74</v>
      </c>
      <c r="C102" s="107">
        <f t="shared" si="47"/>
        <v>0</v>
      </c>
      <c r="H102" s="107">
        <f t="shared" si="48"/>
        <v>0</v>
      </c>
      <c r="I102" s="51">
        <f t="shared" si="49"/>
        <v>0</v>
      </c>
      <c r="J102" s="52">
        <f t="shared" si="50"/>
        <v>0</v>
      </c>
      <c r="K102" s="52">
        <f t="shared" ca="1" si="51"/>
        <v>0</v>
      </c>
      <c r="L102" s="53">
        <f t="shared" ca="1" si="52"/>
        <v>0</v>
      </c>
      <c r="M102" s="51">
        <f t="shared" si="53"/>
        <v>0</v>
      </c>
      <c r="N102" s="52">
        <f t="shared" si="54"/>
        <v>0</v>
      </c>
      <c r="O102" s="52">
        <f t="shared" ca="1" si="55"/>
        <v>0</v>
      </c>
      <c r="P102" s="53">
        <f t="shared" ca="1" si="65"/>
        <v>0</v>
      </c>
      <c r="Q102" s="108">
        <f t="shared" si="56"/>
        <v>0</v>
      </c>
      <c r="R102" s="52">
        <f t="shared" si="57"/>
        <v>0</v>
      </c>
      <c r="S102" s="52">
        <f t="shared" ca="1" si="58"/>
        <v>0</v>
      </c>
      <c r="T102" s="53">
        <f ca="1">SUM(Q102:S102)</f>
        <v>0</v>
      </c>
      <c r="U102" s="52">
        <f t="shared" si="59"/>
        <v>0</v>
      </c>
      <c r="V102" s="52">
        <f t="shared" si="60"/>
        <v>0</v>
      </c>
      <c r="W102" s="52">
        <f t="shared" ca="1" si="61"/>
        <v>0</v>
      </c>
      <c r="X102" s="53">
        <f t="shared" ca="1" si="67"/>
        <v>0</v>
      </c>
      <c r="Y102" s="52">
        <f t="shared" si="62"/>
        <v>0</v>
      </c>
      <c r="Z102" s="52">
        <f t="shared" si="63"/>
        <v>0</v>
      </c>
      <c r="AA102" s="52">
        <f t="shared" ca="1" si="64"/>
        <v>0</v>
      </c>
      <c r="AB102" s="53">
        <f t="shared" ca="1" si="68"/>
        <v>0</v>
      </c>
    </row>
    <row r="103" spans="1:28" x14ac:dyDescent="0.2">
      <c r="A103" s="109"/>
      <c r="B103" s="110" t="s">
        <v>75</v>
      </c>
      <c r="C103" s="111">
        <f>SUM(C90:C102)</f>
        <v>0</v>
      </c>
      <c r="H103" s="111">
        <f>SUM(H90:H102)</f>
        <v>0</v>
      </c>
      <c r="I103" s="112">
        <f>SUM(I90:I102)</f>
        <v>0</v>
      </c>
      <c r="J103" s="113">
        <f t="shared" ref="J103" si="69">SUM(J90:J102)</f>
        <v>0</v>
      </c>
      <c r="K103" s="113">
        <f ca="1">SUM(K90:K102)</f>
        <v>0</v>
      </c>
      <c r="L103" s="114">
        <f ca="1">SUM(L90:L102)</f>
        <v>0</v>
      </c>
      <c r="M103" s="112">
        <f t="shared" ref="M103" si="70">SUM(M90:M102)</f>
        <v>0</v>
      </c>
      <c r="N103" s="113">
        <f t="shared" ref="N103" si="71">SUM(N90:N102)</f>
        <v>0</v>
      </c>
      <c r="O103" s="113">
        <f ca="1">SUM(O90:O102)</f>
        <v>0</v>
      </c>
      <c r="P103" s="114">
        <f ca="1">SUM(M103:O103)</f>
        <v>0</v>
      </c>
      <c r="Q103" s="115">
        <f>SUM(Q90:Q102)</f>
        <v>0</v>
      </c>
      <c r="R103" s="113">
        <f>SUM(R90:R102)</f>
        <v>0</v>
      </c>
      <c r="S103" s="113">
        <f ca="1">SUM(S90:S102)</f>
        <v>0</v>
      </c>
      <c r="T103" s="114">
        <f ca="1">SUM(Q103:S103)</f>
        <v>0</v>
      </c>
      <c r="U103" s="113">
        <f>SUM(U90:U102)</f>
        <v>0</v>
      </c>
      <c r="V103" s="113">
        <f t="shared" ref="V103:X103" si="72">SUM(V90:V102)</f>
        <v>0</v>
      </c>
      <c r="W103" s="113">
        <f t="shared" ca="1" si="72"/>
        <v>0</v>
      </c>
      <c r="X103" s="114">
        <f t="shared" ca="1" si="72"/>
        <v>0</v>
      </c>
      <c r="Y103" s="52">
        <f>SUM(Y90:Y102)</f>
        <v>0</v>
      </c>
      <c r="Z103" s="52">
        <f t="shared" ref="Z103:AB103" si="73">SUM(Z90:Z102)</f>
        <v>0</v>
      </c>
      <c r="AA103" s="52">
        <f t="shared" ca="1" si="73"/>
        <v>0</v>
      </c>
      <c r="AB103" s="114">
        <f t="shared" ca="1" si="73"/>
        <v>0</v>
      </c>
    </row>
    <row r="104" spans="1:28" ht="12.5" thickBot="1" x14ac:dyDescent="0.25">
      <c r="A104" s="116"/>
      <c r="B104" s="117" t="s">
        <v>198</v>
      </c>
      <c r="C104" s="118">
        <f>ROUND(C71,)</f>
        <v>0</v>
      </c>
      <c r="H104" s="118">
        <f>ROUND(H72,)</f>
        <v>0</v>
      </c>
      <c r="I104" s="119">
        <f>ROUND(J72,)</f>
        <v>0</v>
      </c>
      <c r="J104" s="120">
        <f>ROUND(R72,)</f>
        <v>0</v>
      </c>
      <c r="K104" s="120">
        <f ca="1">ROUND(AA72,)</f>
        <v>0</v>
      </c>
      <c r="L104" s="121">
        <f ca="1">ROUND(AD72,)</f>
        <v>0</v>
      </c>
      <c r="M104" s="119">
        <f>ROUND(L72,)</f>
        <v>0</v>
      </c>
      <c r="N104" s="120">
        <f>ROUND(S72,)</f>
        <v>0</v>
      </c>
      <c r="O104" s="120">
        <f ca="1">ROUND(AB72,)</f>
        <v>0</v>
      </c>
      <c r="P104" s="121">
        <f ca="1">ROUND(AE72,)</f>
        <v>0</v>
      </c>
      <c r="Q104" s="119">
        <f>ROUND(N72,)</f>
        <v>0</v>
      </c>
      <c r="R104" s="120">
        <f>ROUND(T72,)</f>
        <v>0</v>
      </c>
      <c r="S104" s="120">
        <f ca="1">ROUND(AC72,)</f>
        <v>0</v>
      </c>
      <c r="T104" s="121">
        <f ca="1">ROUND(AF72,)</f>
        <v>0</v>
      </c>
      <c r="U104" s="120"/>
      <c r="V104" s="120"/>
      <c r="W104" s="120"/>
      <c r="X104" s="121">
        <f ca="1">U103+V103+W103</f>
        <v>0</v>
      </c>
      <c r="Y104" s="120"/>
      <c r="Z104" s="120"/>
      <c r="AA104" s="120"/>
      <c r="AB104" s="121">
        <f ca="1">Y103+Z103+AA103</f>
        <v>0</v>
      </c>
    </row>
    <row r="105" spans="1:28" ht="12.5" thickTop="1" x14ac:dyDescent="0.2"/>
  </sheetData>
  <mergeCells count="19">
    <mergeCell ref="A5:B5"/>
    <mergeCell ref="A4:B4"/>
    <mergeCell ref="H4:N4"/>
    <mergeCell ref="A1:B3"/>
    <mergeCell ref="U4:AC4"/>
    <mergeCell ref="AG4:AJ4"/>
    <mergeCell ref="AK4:AN4"/>
    <mergeCell ref="U87:X87"/>
    <mergeCell ref="Y87:AB87"/>
    <mergeCell ref="AD4:AF4"/>
    <mergeCell ref="I87:L87"/>
    <mergeCell ref="M87:P87"/>
    <mergeCell ref="Q87:T87"/>
    <mergeCell ref="O4:T4"/>
    <mergeCell ref="A87:A89"/>
    <mergeCell ref="H87:H88"/>
    <mergeCell ref="A7:B7"/>
    <mergeCell ref="C87:C88"/>
    <mergeCell ref="A6:B6"/>
  </mergeCells>
  <phoneticPr fontId="4"/>
  <pageMargins left="0.70866141732283472" right="0.70866141732283472" top="0.74803149606299213" bottom="0.74803149606299213" header="0.31496062992125984" footer="0.31496062992125984"/>
  <pageSetup paperSize="9" scale="47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78"/>
  <sheetViews>
    <sheetView zoomScale="115" zoomScaleNormal="115" workbookViewId="0">
      <pane xSplit="2" ySplit="5" topLeftCell="C6" activePane="bottomRight" state="frozen"/>
      <selection activeCell="A3" sqref="A3:B77"/>
      <selection pane="topRight" activeCell="A3" sqref="A3:B77"/>
      <selection pane="bottomLeft" activeCell="A3" sqref="A3:B77"/>
      <selection pane="bottomRight" activeCell="D24" sqref="D24"/>
    </sheetView>
  </sheetViews>
  <sheetFormatPr defaultColWidth="7" defaultRowHeight="10.9" customHeight="1" x14ac:dyDescent="0.15"/>
  <cols>
    <col min="1" max="1" width="3.26953125" style="260" customWidth="1"/>
    <col min="2" max="2" width="17" style="261" customWidth="1"/>
    <col min="3" max="67" width="8.453125" style="261" customWidth="1"/>
    <col min="68" max="68" width="8.453125" style="262" customWidth="1"/>
    <col min="69" max="97" width="8.453125" style="261" customWidth="1"/>
    <col min="98" max="256" width="7" style="261"/>
    <col min="257" max="257" width="3.26953125" style="261" customWidth="1"/>
    <col min="258" max="258" width="17" style="261" customWidth="1"/>
    <col min="259" max="353" width="8.453125" style="261" customWidth="1"/>
    <col min="354" max="512" width="7" style="261"/>
    <col min="513" max="513" width="3.26953125" style="261" customWidth="1"/>
    <col min="514" max="514" width="17" style="261" customWidth="1"/>
    <col min="515" max="609" width="8.453125" style="261" customWidth="1"/>
    <col min="610" max="768" width="7" style="261"/>
    <col min="769" max="769" width="3.26953125" style="261" customWidth="1"/>
    <col min="770" max="770" width="17" style="261" customWidth="1"/>
    <col min="771" max="865" width="8.453125" style="261" customWidth="1"/>
    <col min="866" max="1024" width="7" style="261"/>
    <col min="1025" max="1025" width="3.26953125" style="261" customWidth="1"/>
    <col min="1026" max="1026" width="17" style="261" customWidth="1"/>
    <col min="1027" max="1121" width="8.453125" style="261" customWidth="1"/>
    <col min="1122" max="1280" width="7" style="261"/>
    <col min="1281" max="1281" width="3.26953125" style="261" customWidth="1"/>
    <col min="1282" max="1282" width="17" style="261" customWidth="1"/>
    <col min="1283" max="1377" width="8.453125" style="261" customWidth="1"/>
    <col min="1378" max="1536" width="7" style="261"/>
    <col min="1537" max="1537" width="3.26953125" style="261" customWidth="1"/>
    <col min="1538" max="1538" width="17" style="261" customWidth="1"/>
    <col min="1539" max="1633" width="8.453125" style="261" customWidth="1"/>
    <col min="1634" max="1792" width="7" style="261"/>
    <col min="1793" max="1793" width="3.26953125" style="261" customWidth="1"/>
    <col min="1794" max="1794" width="17" style="261" customWidth="1"/>
    <col min="1795" max="1889" width="8.453125" style="261" customWidth="1"/>
    <col min="1890" max="2048" width="7" style="261"/>
    <col min="2049" max="2049" width="3.26953125" style="261" customWidth="1"/>
    <col min="2050" max="2050" width="17" style="261" customWidth="1"/>
    <col min="2051" max="2145" width="8.453125" style="261" customWidth="1"/>
    <col min="2146" max="2304" width="7" style="261"/>
    <col min="2305" max="2305" width="3.26953125" style="261" customWidth="1"/>
    <col min="2306" max="2306" width="17" style="261" customWidth="1"/>
    <col min="2307" max="2401" width="8.453125" style="261" customWidth="1"/>
    <col min="2402" max="2560" width="7" style="261"/>
    <col min="2561" max="2561" width="3.26953125" style="261" customWidth="1"/>
    <col min="2562" max="2562" width="17" style="261" customWidth="1"/>
    <col min="2563" max="2657" width="8.453125" style="261" customWidth="1"/>
    <col min="2658" max="2816" width="7" style="261"/>
    <col min="2817" max="2817" width="3.26953125" style="261" customWidth="1"/>
    <col min="2818" max="2818" width="17" style="261" customWidth="1"/>
    <col min="2819" max="2913" width="8.453125" style="261" customWidth="1"/>
    <col min="2914" max="3072" width="7" style="261"/>
    <col min="3073" max="3073" width="3.26953125" style="261" customWidth="1"/>
    <col min="3074" max="3074" width="17" style="261" customWidth="1"/>
    <col min="3075" max="3169" width="8.453125" style="261" customWidth="1"/>
    <col min="3170" max="3328" width="7" style="261"/>
    <col min="3329" max="3329" width="3.26953125" style="261" customWidth="1"/>
    <col min="3330" max="3330" width="17" style="261" customWidth="1"/>
    <col min="3331" max="3425" width="8.453125" style="261" customWidth="1"/>
    <col min="3426" max="3584" width="7" style="261"/>
    <col min="3585" max="3585" width="3.26953125" style="261" customWidth="1"/>
    <col min="3586" max="3586" width="17" style="261" customWidth="1"/>
    <col min="3587" max="3681" width="8.453125" style="261" customWidth="1"/>
    <col min="3682" max="3840" width="7" style="261"/>
    <col min="3841" max="3841" width="3.26953125" style="261" customWidth="1"/>
    <col min="3842" max="3842" width="17" style="261" customWidth="1"/>
    <col min="3843" max="3937" width="8.453125" style="261" customWidth="1"/>
    <col min="3938" max="4096" width="7" style="261"/>
    <col min="4097" max="4097" width="3.26953125" style="261" customWidth="1"/>
    <col min="4098" max="4098" width="17" style="261" customWidth="1"/>
    <col min="4099" max="4193" width="8.453125" style="261" customWidth="1"/>
    <col min="4194" max="4352" width="7" style="261"/>
    <col min="4353" max="4353" width="3.26953125" style="261" customWidth="1"/>
    <col min="4354" max="4354" width="17" style="261" customWidth="1"/>
    <col min="4355" max="4449" width="8.453125" style="261" customWidth="1"/>
    <col min="4450" max="4608" width="7" style="261"/>
    <col min="4609" max="4609" width="3.26953125" style="261" customWidth="1"/>
    <col min="4610" max="4610" width="17" style="261" customWidth="1"/>
    <col min="4611" max="4705" width="8.453125" style="261" customWidth="1"/>
    <col min="4706" max="4864" width="7" style="261"/>
    <col min="4865" max="4865" width="3.26953125" style="261" customWidth="1"/>
    <col min="4866" max="4866" width="17" style="261" customWidth="1"/>
    <col min="4867" max="4961" width="8.453125" style="261" customWidth="1"/>
    <col min="4962" max="5120" width="7" style="261"/>
    <col min="5121" max="5121" width="3.26953125" style="261" customWidth="1"/>
    <col min="5122" max="5122" width="17" style="261" customWidth="1"/>
    <col min="5123" max="5217" width="8.453125" style="261" customWidth="1"/>
    <col min="5218" max="5376" width="7" style="261"/>
    <col min="5377" max="5377" width="3.26953125" style="261" customWidth="1"/>
    <col min="5378" max="5378" width="17" style="261" customWidth="1"/>
    <col min="5379" max="5473" width="8.453125" style="261" customWidth="1"/>
    <col min="5474" max="5632" width="7" style="261"/>
    <col min="5633" max="5633" width="3.26953125" style="261" customWidth="1"/>
    <col min="5634" max="5634" width="17" style="261" customWidth="1"/>
    <col min="5635" max="5729" width="8.453125" style="261" customWidth="1"/>
    <col min="5730" max="5888" width="7" style="261"/>
    <col min="5889" max="5889" width="3.26953125" style="261" customWidth="1"/>
    <col min="5890" max="5890" width="17" style="261" customWidth="1"/>
    <col min="5891" max="5985" width="8.453125" style="261" customWidth="1"/>
    <col min="5986" max="6144" width="7" style="261"/>
    <col min="6145" max="6145" width="3.26953125" style="261" customWidth="1"/>
    <col min="6146" max="6146" width="17" style="261" customWidth="1"/>
    <col min="6147" max="6241" width="8.453125" style="261" customWidth="1"/>
    <col min="6242" max="6400" width="7" style="261"/>
    <col min="6401" max="6401" width="3.26953125" style="261" customWidth="1"/>
    <col min="6402" max="6402" width="17" style="261" customWidth="1"/>
    <col min="6403" max="6497" width="8.453125" style="261" customWidth="1"/>
    <col min="6498" max="6656" width="7" style="261"/>
    <col min="6657" max="6657" width="3.26953125" style="261" customWidth="1"/>
    <col min="6658" max="6658" width="17" style="261" customWidth="1"/>
    <col min="6659" max="6753" width="8.453125" style="261" customWidth="1"/>
    <col min="6754" max="6912" width="7" style="261"/>
    <col min="6913" max="6913" width="3.26953125" style="261" customWidth="1"/>
    <col min="6914" max="6914" width="17" style="261" customWidth="1"/>
    <col min="6915" max="7009" width="8.453125" style="261" customWidth="1"/>
    <col min="7010" max="7168" width="7" style="261"/>
    <col min="7169" max="7169" width="3.26953125" style="261" customWidth="1"/>
    <col min="7170" max="7170" width="17" style="261" customWidth="1"/>
    <col min="7171" max="7265" width="8.453125" style="261" customWidth="1"/>
    <col min="7266" max="7424" width="7" style="261"/>
    <col min="7425" max="7425" width="3.26953125" style="261" customWidth="1"/>
    <col min="7426" max="7426" width="17" style="261" customWidth="1"/>
    <col min="7427" max="7521" width="8.453125" style="261" customWidth="1"/>
    <col min="7522" max="7680" width="7" style="261"/>
    <col min="7681" max="7681" width="3.26953125" style="261" customWidth="1"/>
    <col min="7682" max="7682" width="17" style="261" customWidth="1"/>
    <col min="7683" max="7777" width="8.453125" style="261" customWidth="1"/>
    <col min="7778" max="7936" width="7" style="261"/>
    <col min="7937" max="7937" width="3.26953125" style="261" customWidth="1"/>
    <col min="7938" max="7938" width="17" style="261" customWidth="1"/>
    <col min="7939" max="8033" width="8.453125" style="261" customWidth="1"/>
    <col min="8034" max="8192" width="7" style="261"/>
    <col min="8193" max="8193" width="3.26953125" style="261" customWidth="1"/>
    <col min="8194" max="8194" width="17" style="261" customWidth="1"/>
    <col min="8195" max="8289" width="8.453125" style="261" customWidth="1"/>
    <col min="8290" max="8448" width="7" style="261"/>
    <col min="8449" max="8449" width="3.26953125" style="261" customWidth="1"/>
    <col min="8450" max="8450" width="17" style="261" customWidth="1"/>
    <col min="8451" max="8545" width="8.453125" style="261" customWidth="1"/>
    <col min="8546" max="8704" width="7" style="261"/>
    <col min="8705" max="8705" width="3.26953125" style="261" customWidth="1"/>
    <col min="8706" max="8706" width="17" style="261" customWidth="1"/>
    <col min="8707" max="8801" width="8.453125" style="261" customWidth="1"/>
    <col min="8802" max="8960" width="7" style="261"/>
    <col min="8961" max="8961" width="3.26953125" style="261" customWidth="1"/>
    <col min="8962" max="8962" width="17" style="261" customWidth="1"/>
    <col min="8963" max="9057" width="8.453125" style="261" customWidth="1"/>
    <col min="9058" max="9216" width="7" style="261"/>
    <col min="9217" max="9217" width="3.26953125" style="261" customWidth="1"/>
    <col min="9218" max="9218" width="17" style="261" customWidth="1"/>
    <col min="9219" max="9313" width="8.453125" style="261" customWidth="1"/>
    <col min="9314" max="9472" width="7" style="261"/>
    <col min="9473" max="9473" width="3.26953125" style="261" customWidth="1"/>
    <col min="9474" max="9474" width="17" style="261" customWidth="1"/>
    <col min="9475" max="9569" width="8.453125" style="261" customWidth="1"/>
    <col min="9570" max="9728" width="7" style="261"/>
    <col min="9729" max="9729" width="3.26953125" style="261" customWidth="1"/>
    <col min="9730" max="9730" width="17" style="261" customWidth="1"/>
    <col min="9731" max="9825" width="8.453125" style="261" customWidth="1"/>
    <col min="9826" max="9984" width="7" style="261"/>
    <col min="9985" max="9985" width="3.26953125" style="261" customWidth="1"/>
    <col min="9986" max="9986" width="17" style="261" customWidth="1"/>
    <col min="9987" max="10081" width="8.453125" style="261" customWidth="1"/>
    <col min="10082" max="10240" width="7" style="261"/>
    <col min="10241" max="10241" width="3.26953125" style="261" customWidth="1"/>
    <col min="10242" max="10242" width="17" style="261" customWidth="1"/>
    <col min="10243" max="10337" width="8.453125" style="261" customWidth="1"/>
    <col min="10338" max="10496" width="7" style="261"/>
    <col min="10497" max="10497" width="3.26953125" style="261" customWidth="1"/>
    <col min="10498" max="10498" width="17" style="261" customWidth="1"/>
    <col min="10499" max="10593" width="8.453125" style="261" customWidth="1"/>
    <col min="10594" max="10752" width="7" style="261"/>
    <col min="10753" max="10753" width="3.26953125" style="261" customWidth="1"/>
    <col min="10754" max="10754" width="17" style="261" customWidth="1"/>
    <col min="10755" max="10849" width="8.453125" style="261" customWidth="1"/>
    <col min="10850" max="11008" width="7" style="261"/>
    <col min="11009" max="11009" width="3.26953125" style="261" customWidth="1"/>
    <col min="11010" max="11010" width="17" style="261" customWidth="1"/>
    <col min="11011" max="11105" width="8.453125" style="261" customWidth="1"/>
    <col min="11106" max="11264" width="7" style="261"/>
    <col min="11265" max="11265" width="3.26953125" style="261" customWidth="1"/>
    <col min="11266" max="11266" width="17" style="261" customWidth="1"/>
    <col min="11267" max="11361" width="8.453125" style="261" customWidth="1"/>
    <col min="11362" max="11520" width="7" style="261"/>
    <col min="11521" max="11521" width="3.26953125" style="261" customWidth="1"/>
    <col min="11522" max="11522" width="17" style="261" customWidth="1"/>
    <col min="11523" max="11617" width="8.453125" style="261" customWidth="1"/>
    <col min="11618" max="11776" width="7" style="261"/>
    <col min="11777" max="11777" width="3.26953125" style="261" customWidth="1"/>
    <col min="11778" max="11778" width="17" style="261" customWidth="1"/>
    <col min="11779" max="11873" width="8.453125" style="261" customWidth="1"/>
    <col min="11874" max="12032" width="7" style="261"/>
    <col min="12033" max="12033" width="3.26953125" style="261" customWidth="1"/>
    <col min="12034" max="12034" width="17" style="261" customWidth="1"/>
    <col min="12035" max="12129" width="8.453125" style="261" customWidth="1"/>
    <col min="12130" max="12288" width="7" style="261"/>
    <col min="12289" max="12289" width="3.26953125" style="261" customWidth="1"/>
    <col min="12290" max="12290" width="17" style="261" customWidth="1"/>
    <col min="12291" max="12385" width="8.453125" style="261" customWidth="1"/>
    <col min="12386" max="12544" width="7" style="261"/>
    <col min="12545" max="12545" width="3.26953125" style="261" customWidth="1"/>
    <col min="12546" max="12546" width="17" style="261" customWidth="1"/>
    <col min="12547" max="12641" width="8.453125" style="261" customWidth="1"/>
    <col min="12642" max="12800" width="7" style="261"/>
    <col min="12801" max="12801" width="3.26953125" style="261" customWidth="1"/>
    <col min="12802" max="12802" width="17" style="261" customWidth="1"/>
    <col min="12803" max="12897" width="8.453125" style="261" customWidth="1"/>
    <col min="12898" max="13056" width="7" style="261"/>
    <col min="13057" max="13057" width="3.26953125" style="261" customWidth="1"/>
    <col min="13058" max="13058" width="17" style="261" customWidth="1"/>
    <col min="13059" max="13153" width="8.453125" style="261" customWidth="1"/>
    <col min="13154" max="13312" width="7" style="261"/>
    <col min="13313" max="13313" width="3.26953125" style="261" customWidth="1"/>
    <col min="13314" max="13314" width="17" style="261" customWidth="1"/>
    <col min="13315" max="13409" width="8.453125" style="261" customWidth="1"/>
    <col min="13410" max="13568" width="7" style="261"/>
    <col min="13569" max="13569" width="3.26953125" style="261" customWidth="1"/>
    <col min="13570" max="13570" width="17" style="261" customWidth="1"/>
    <col min="13571" max="13665" width="8.453125" style="261" customWidth="1"/>
    <col min="13666" max="13824" width="7" style="261"/>
    <col min="13825" max="13825" width="3.26953125" style="261" customWidth="1"/>
    <col min="13826" max="13826" width="17" style="261" customWidth="1"/>
    <col min="13827" max="13921" width="8.453125" style="261" customWidth="1"/>
    <col min="13922" max="14080" width="7" style="261"/>
    <col min="14081" max="14081" width="3.26953125" style="261" customWidth="1"/>
    <col min="14082" max="14082" width="17" style="261" customWidth="1"/>
    <col min="14083" max="14177" width="8.453125" style="261" customWidth="1"/>
    <col min="14178" max="14336" width="7" style="261"/>
    <col min="14337" max="14337" width="3.26953125" style="261" customWidth="1"/>
    <col min="14338" max="14338" width="17" style="261" customWidth="1"/>
    <col min="14339" max="14433" width="8.453125" style="261" customWidth="1"/>
    <col min="14434" max="14592" width="7" style="261"/>
    <col min="14593" max="14593" width="3.26953125" style="261" customWidth="1"/>
    <col min="14594" max="14594" width="17" style="261" customWidth="1"/>
    <col min="14595" max="14689" width="8.453125" style="261" customWidth="1"/>
    <col min="14690" max="14848" width="7" style="261"/>
    <col min="14849" max="14849" width="3.26953125" style="261" customWidth="1"/>
    <col min="14850" max="14850" width="17" style="261" customWidth="1"/>
    <col min="14851" max="14945" width="8.453125" style="261" customWidth="1"/>
    <col min="14946" max="15104" width="7" style="261"/>
    <col min="15105" max="15105" width="3.26953125" style="261" customWidth="1"/>
    <col min="15106" max="15106" width="17" style="261" customWidth="1"/>
    <col min="15107" max="15201" width="8.453125" style="261" customWidth="1"/>
    <col min="15202" max="15360" width="7" style="261"/>
    <col min="15361" max="15361" width="3.26953125" style="261" customWidth="1"/>
    <col min="15362" max="15362" width="17" style="261" customWidth="1"/>
    <col min="15363" max="15457" width="8.453125" style="261" customWidth="1"/>
    <col min="15458" max="15616" width="7" style="261"/>
    <col min="15617" max="15617" width="3.26953125" style="261" customWidth="1"/>
    <col min="15618" max="15618" width="17" style="261" customWidth="1"/>
    <col min="15619" max="15713" width="8.453125" style="261" customWidth="1"/>
    <col min="15714" max="15872" width="7" style="261"/>
    <col min="15873" max="15873" width="3.26953125" style="261" customWidth="1"/>
    <col min="15874" max="15874" width="17" style="261" customWidth="1"/>
    <col min="15875" max="15969" width="8.453125" style="261" customWidth="1"/>
    <col min="15970" max="16128" width="7" style="261"/>
    <col min="16129" max="16129" width="3.26953125" style="261" customWidth="1"/>
    <col min="16130" max="16130" width="17" style="261" customWidth="1"/>
    <col min="16131" max="16225" width="8.453125" style="261" customWidth="1"/>
    <col min="16226" max="16384" width="7" style="261"/>
  </cols>
  <sheetData>
    <row r="1" spans="1:97" s="210" customFormat="1" ht="14" x14ac:dyDescent="0.2">
      <c r="A1" s="208"/>
      <c r="B1" s="209" t="s">
        <v>353</v>
      </c>
      <c r="BP1" s="211"/>
    </row>
    <row r="2" spans="1:97" s="210" customFormat="1" ht="10.9" customHeight="1" x14ac:dyDescent="0.2">
      <c r="A2" s="208"/>
      <c r="BP2" s="211"/>
      <c r="CH2" s="212"/>
      <c r="CI2" s="212"/>
      <c r="CJ2" s="212"/>
      <c r="CS2" s="213" t="s">
        <v>354</v>
      </c>
    </row>
    <row r="3" spans="1:97" s="210" customFormat="1" ht="12.75" customHeight="1" x14ac:dyDescent="0.2">
      <c r="A3" s="214"/>
      <c r="B3" s="215"/>
      <c r="C3" s="216" t="s">
        <v>233</v>
      </c>
      <c r="D3" s="216" t="s">
        <v>234</v>
      </c>
      <c r="E3" s="216" t="s">
        <v>235</v>
      </c>
      <c r="F3" s="216" t="s">
        <v>236</v>
      </c>
      <c r="G3" s="216" t="s">
        <v>237</v>
      </c>
      <c r="H3" s="216" t="s">
        <v>238</v>
      </c>
      <c r="I3" s="216" t="s">
        <v>239</v>
      </c>
      <c r="J3" s="216" t="s">
        <v>240</v>
      </c>
      <c r="K3" s="216" t="s">
        <v>241</v>
      </c>
      <c r="L3" s="216" t="s">
        <v>242</v>
      </c>
      <c r="M3" s="216" t="s">
        <v>243</v>
      </c>
      <c r="N3" s="216" t="s">
        <v>244</v>
      </c>
      <c r="O3" s="216" t="s">
        <v>245</v>
      </c>
      <c r="P3" s="216" t="s">
        <v>246</v>
      </c>
      <c r="Q3" s="216" t="s">
        <v>247</v>
      </c>
      <c r="R3" s="216" t="s">
        <v>248</v>
      </c>
      <c r="S3" s="216" t="s">
        <v>249</v>
      </c>
      <c r="T3" s="216" t="s">
        <v>250</v>
      </c>
      <c r="U3" s="216" t="s">
        <v>251</v>
      </c>
      <c r="V3" s="216" t="s">
        <v>252</v>
      </c>
      <c r="W3" s="216" t="s">
        <v>253</v>
      </c>
      <c r="X3" s="216" t="s">
        <v>254</v>
      </c>
      <c r="Y3" s="216" t="s">
        <v>255</v>
      </c>
      <c r="Z3" s="216" t="s">
        <v>256</v>
      </c>
      <c r="AA3" s="216" t="s">
        <v>257</v>
      </c>
      <c r="AB3" s="216" t="s">
        <v>258</v>
      </c>
      <c r="AC3" s="216" t="s">
        <v>259</v>
      </c>
      <c r="AD3" s="216" t="s">
        <v>260</v>
      </c>
      <c r="AE3" s="216" t="s">
        <v>261</v>
      </c>
      <c r="AF3" s="216" t="s">
        <v>262</v>
      </c>
      <c r="AG3" s="216" t="s">
        <v>263</v>
      </c>
      <c r="AH3" s="216" t="s">
        <v>264</v>
      </c>
      <c r="AI3" s="216" t="s">
        <v>265</v>
      </c>
      <c r="AJ3" s="216" t="s">
        <v>266</v>
      </c>
      <c r="AK3" s="216" t="s">
        <v>267</v>
      </c>
      <c r="AL3" s="216" t="s">
        <v>268</v>
      </c>
      <c r="AM3" s="216" t="s">
        <v>269</v>
      </c>
      <c r="AN3" s="216" t="s">
        <v>271</v>
      </c>
      <c r="AO3" s="216" t="s">
        <v>273</v>
      </c>
      <c r="AP3" s="216" t="s">
        <v>274</v>
      </c>
      <c r="AQ3" s="216" t="s">
        <v>275</v>
      </c>
      <c r="AR3" s="216" t="s">
        <v>276</v>
      </c>
      <c r="AS3" s="216" t="s">
        <v>277</v>
      </c>
      <c r="AT3" s="216" t="s">
        <v>278</v>
      </c>
      <c r="AU3" s="216" t="s">
        <v>279</v>
      </c>
      <c r="AV3" s="216" t="s">
        <v>280</v>
      </c>
      <c r="AW3" s="216" t="s">
        <v>281</v>
      </c>
      <c r="AX3" s="216" t="s">
        <v>282</v>
      </c>
      <c r="AY3" s="216" t="s">
        <v>283</v>
      </c>
      <c r="AZ3" s="216" t="s">
        <v>284</v>
      </c>
      <c r="BA3" s="216" t="s">
        <v>285</v>
      </c>
      <c r="BB3" s="216" t="s">
        <v>287</v>
      </c>
      <c r="BC3" s="216" t="s">
        <v>288</v>
      </c>
      <c r="BD3" s="216" t="s">
        <v>290</v>
      </c>
      <c r="BE3" s="216" t="s">
        <v>291</v>
      </c>
      <c r="BF3" s="216" t="s">
        <v>292</v>
      </c>
      <c r="BG3" s="216" t="s">
        <v>294</v>
      </c>
      <c r="BH3" s="216" t="s">
        <v>295</v>
      </c>
      <c r="BI3" s="216" t="s">
        <v>296</v>
      </c>
      <c r="BJ3" s="216" t="s">
        <v>297</v>
      </c>
      <c r="BK3" s="216" t="s">
        <v>298</v>
      </c>
      <c r="BL3" s="216" t="s">
        <v>299</v>
      </c>
      <c r="BM3" s="216" t="s">
        <v>300</v>
      </c>
      <c r="BN3" s="216" t="s">
        <v>462</v>
      </c>
      <c r="BO3" s="217"/>
      <c r="BP3" s="218"/>
      <c r="BQ3" s="218"/>
      <c r="BR3" s="216" t="s">
        <v>355</v>
      </c>
      <c r="BS3" s="216" t="s">
        <v>355</v>
      </c>
      <c r="BT3" s="216"/>
      <c r="BU3" s="218"/>
      <c r="BV3" s="217"/>
      <c r="BW3" s="217"/>
      <c r="BX3" s="219"/>
      <c r="BY3" s="218"/>
      <c r="BZ3" s="218"/>
      <c r="CA3" s="218"/>
      <c r="CB3" s="218"/>
      <c r="CC3" s="218"/>
      <c r="CD3" s="218"/>
      <c r="CE3" s="218"/>
      <c r="CF3" s="217"/>
      <c r="CG3" s="217"/>
      <c r="CH3" s="216"/>
      <c r="CI3" s="214" t="s">
        <v>356</v>
      </c>
      <c r="CJ3" s="216" t="s">
        <v>356</v>
      </c>
      <c r="CK3" s="216" t="s">
        <v>356</v>
      </c>
      <c r="CL3" s="216" t="s">
        <v>356</v>
      </c>
      <c r="CM3" s="216" t="s">
        <v>356</v>
      </c>
      <c r="CN3" s="216" t="s">
        <v>356</v>
      </c>
      <c r="CO3" s="216" t="s">
        <v>356</v>
      </c>
      <c r="CP3" s="216" t="s">
        <v>356</v>
      </c>
      <c r="CQ3" s="220" t="s">
        <v>356</v>
      </c>
      <c r="CR3" s="217"/>
      <c r="CS3" s="220"/>
    </row>
    <row r="4" spans="1:97" s="208" customFormat="1" ht="12.75" customHeight="1" x14ac:dyDescent="0.2">
      <c r="A4" s="221"/>
      <c r="B4" s="222"/>
      <c r="C4" s="223" t="s">
        <v>526</v>
      </c>
      <c r="D4" s="223" t="s">
        <v>527</v>
      </c>
      <c r="E4" s="223"/>
      <c r="F4" s="223" t="s">
        <v>528</v>
      </c>
      <c r="G4" s="223"/>
      <c r="H4" s="223"/>
      <c r="I4" s="223" t="s">
        <v>529</v>
      </c>
      <c r="J4" s="223" t="s">
        <v>530</v>
      </c>
      <c r="K4" s="223" t="s">
        <v>595</v>
      </c>
      <c r="L4" s="223" t="s">
        <v>304</v>
      </c>
      <c r="M4" s="223"/>
      <c r="N4" s="223" t="s">
        <v>305</v>
      </c>
      <c r="O4" s="223"/>
      <c r="P4" s="224" t="s">
        <v>531</v>
      </c>
      <c r="Q4" s="223" t="s">
        <v>532</v>
      </c>
      <c r="R4" s="223" t="s">
        <v>533</v>
      </c>
      <c r="S4" s="223" t="s">
        <v>534</v>
      </c>
      <c r="T4" s="223" t="s">
        <v>535</v>
      </c>
      <c r="U4" s="224" t="s">
        <v>536</v>
      </c>
      <c r="V4" s="223"/>
      <c r="W4" s="223" t="s">
        <v>537</v>
      </c>
      <c r="X4" s="223"/>
      <c r="Y4" s="223" t="s">
        <v>306</v>
      </c>
      <c r="Z4" s="223" t="s">
        <v>306</v>
      </c>
      <c r="AA4" s="223" t="s">
        <v>538</v>
      </c>
      <c r="AB4" s="223" t="s">
        <v>539</v>
      </c>
      <c r="AC4" s="223"/>
      <c r="AD4" s="223" t="s">
        <v>540</v>
      </c>
      <c r="AE4" s="223" t="s">
        <v>541</v>
      </c>
      <c r="AF4" s="223"/>
      <c r="AG4" s="223" t="s">
        <v>542</v>
      </c>
      <c r="AH4" s="223" t="s">
        <v>543</v>
      </c>
      <c r="AI4" s="223"/>
      <c r="AJ4" s="223"/>
      <c r="AK4" s="223"/>
      <c r="AL4" s="223"/>
      <c r="AM4" s="223" t="s">
        <v>530</v>
      </c>
      <c r="AN4" s="224" t="s">
        <v>544</v>
      </c>
      <c r="AO4" s="223"/>
      <c r="AP4" s="223"/>
      <c r="AQ4" s="224"/>
      <c r="AR4" s="223" t="s">
        <v>545</v>
      </c>
      <c r="AS4" s="223"/>
      <c r="AT4" s="223" t="s">
        <v>546</v>
      </c>
      <c r="AU4" s="223"/>
      <c r="AV4" s="223"/>
      <c r="AW4" s="223"/>
      <c r="AX4" s="223"/>
      <c r="AY4" s="224"/>
      <c r="AZ4" s="223" t="s">
        <v>547</v>
      </c>
      <c r="BA4" s="223"/>
      <c r="BB4" s="223" t="s">
        <v>548</v>
      </c>
      <c r="BC4" s="223"/>
      <c r="BD4" s="223"/>
      <c r="BE4" s="223" t="s">
        <v>549</v>
      </c>
      <c r="BF4" s="225"/>
      <c r="BG4" s="337" t="s">
        <v>550</v>
      </c>
      <c r="BH4" s="223" t="s">
        <v>551</v>
      </c>
      <c r="BI4" s="223"/>
      <c r="BJ4" s="223" t="s">
        <v>552</v>
      </c>
      <c r="BK4" s="224" t="s">
        <v>553</v>
      </c>
      <c r="BL4" s="224" t="s">
        <v>530</v>
      </c>
      <c r="BM4" s="223"/>
      <c r="BN4" s="224"/>
      <c r="BO4" s="226" t="s">
        <v>357</v>
      </c>
      <c r="BP4" s="223" t="s">
        <v>358</v>
      </c>
      <c r="BQ4" s="223" t="s">
        <v>359</v>
      </c>
      <c r="BR4" s="223" t="s">
        <v>360</v>
      </c>
      <c r="BS4" s="223" t="s">
        <v>361</v>
      </c>
      <c r="BT4" s="223" t="s">
        <v>361</v>
      </c>
      <c r="BU4" s="223"/>
      <c r="BV4" s="226" t="s">
        <v>362</v>
      </c>
      <c r="BW4" s="222" t="s">
        <v>363</v>
      </c>
      <c r="BX4" s="221"/>
      <c r="BY4" s="223"/>
      <c r="BZ4" s="223" t="s">
        <v>364</v>
      </c>
      <c r="CA4" s="223"/>
      <c r="CB4" s="223"/>
      <c r="CC4" s="223"/>
      <c r="CD4" s="223"/>
      <c r="CE4" s="223"/>
      <c r="CF4" s="226"/>
      <c r="CG4" s="226"/>
      <c r="CH4" s="226"/>
      <c r="CI4" s="223"/>
      <c r="CJ4" s="223"/>
      <c r="CK4" s="223" t="s">
        <v>365</v>
      </c>
      <c r="CL4" s="223"/>
      <c r="CM4" s="223"/>
      <c r="CN4" s="223"/>
      <c r="CO4" s="223"/>
      <c r="CP4" s="223"/>
      <c r="CQ4" s="226"/>
      <c r="CR4" s="226" t="s">
        <v>366</v>
      </c>
      <c r="CS4" s="226" t="s">
        <v>367</v>
      </c>
    </row>
    <row r="5" spans="1:97" s="208" customFormat="1" ht="12.75" customHeight="1" x14ac:dyDescent="0.2">
      <c r="A5" s="227"/>
      <c r="B5" s="228"/>
      <c r="C5" s="229" t="s">
        <v>554</v>
      </c>
      <c r="D5" s="229" t="s">
        <v>554</v>
      </c>
      <c r="E5" s="229" t="s">
        <v>555</v>
      </c>
      <c r="F5" s="229" t="s">
        <v>308</v>
      </c>
      <c r="G5" s="229" t="s">
        <v>556</v>
      </c>
      <c r="H5" s="229" t="s">
        <v>557</v>
      </c>
      <c r="I5" s="229" t="s">
        <v>558</v>
      </c>
      <c r="J5" s="229" t="s">
        <v>559</v>
      </c>
      <c r="K5" s="229" t="s">
        <v>561</v>
      </c>
      <c r="L5" s="229" t="s">
        <v>561</v>
      </c>
      <c r="M5" s="229" t="s">
        <v>1</v>
      </c>
      <c r="N5" s="229" t="s">
        <v>561</v>
      </c>
      <c r="O5" s="229" t="s">
        <v>309</v>
      </c>
      <c r="P5" s="230" t="s">
        <v>562</v>
      </c>
      <c r="Q5" s="229" t="s">
        <v>563</v>
      </c>
      <c r="R5" s="229" t="s">
        <v>564</v>
      </c>
      <c r="S5" s="229" t="s">
        <v>565</v>
      </c>
      <c r="T5" s="229" t="s">
        <v>566</v>
      </c>
      <c r="U5" s="230" t="s">
        <v>567</v>
      </c>
      <c r="V5" s="229" t="s">
        <v>2</v>
      </c>
      <c r="W5" s="229" t="s">
        <v>310</v>
      </c>
      <c r="X5" s="229" t="s">
        <v>3</v>
      </c>
      <c r="Y5" s="229" t="s">
        <v>568</v>
      </c>
      <c r="Z5" s="229" t="s">
        <v>569</v>
      </c>
      <c r="AA5" s="229" t="s">
        <v>570</v>
      </c>
      <c r="AB5" s="229" t="s">
        <v>571</v>
      </c>
      <c r="AC5" s="229" t="s">
        <v>4</v>
      </c>
      <c r="AD5" s="229" t="s">
        <v>572</v>
      </c>
      <c r="AE5" s="229" t="s">
        <v>311</v>
      </c>
      <c r="AF5" s="229" t="s">
        <v>5</v>
      </c>
      <c r="AG5" s="229" t="s">
        <v>312</v>
      </c>
      <c r="AH5" s="229" t="s">
        <v>573</v>
      </c>
      <c r="AI5" s="229" t="s">
        <v>37</v>
      </c>
      <c r="AJ5" s="229" t="s">
        <v>270</v>
      </c>
      <c r="AK5" s="229" t="s">
        <v>272</v>
      </c>
      <c r="AL5" s="229" t="s">
        <v>36</v>
      </c>
      <c r="AM5" s="229" t="s">
        <v>313</v>
      </c>
      <c r="AN5" s="230" t="s">
        <v>574</v>
      </c>
      <c r="AO5" s="229" t="s">
        <v>314</v>
      </c>
      <c r="AP5" s="229" t="s">
        <v>6</v>
      </c>
      <c r="AQ5" s="230" t="s">
        <v>575</v>
      </c>
      <c r="AR5" s="229" t="s">
        <v>576</v>
      </c>
      <c r="AS5" s="229" t="s">
        <v>315</v>
      </c>
      <c r="AT5" s="229" t="s">
        <v>577</v>
      </c>
      <c r="AU5" s="229" t="s">
        <v>316</v>
      </c>
      <c r="AV5" s="229" t="s">
        <v>317</v>
      </c>
      <c r="AW5" s="229" t="s">
        <v>7</v>
      </c>
      <c r="AX5" s="229" t="s">
        <v>286</v>
      </c>
      <c r="AY5" s="230" t="s">
        <v>318</v>
      </c>
      <c r="AZ5" s="229" t="s">
        <v>578</v>
      </c>
      <c r="BA5" s="229" t="s">
        <v>289</v>
      </c>
      <c r="BB5" s="229" t="s">
        <v>308</v>
      </c>
      <c r="BC5" s="229" t="s">
        <v>319</v>
      </c>
      <c r="BD5" s="229" t="s">
        <v>293</v>
      </c>
      <c r="BE5" s="229" t="s">
        <v>320</v>
      </c>
      <c r="BF5" s="230" t="s">
        <v>321</v>
      </c>
      <c r="BG5" s="338" t="s">
        <v>579</v>
      </c>
      <c r="BH5" s="229" t="s">
        <v>308</v>
      </c>
      <c r="BI5" s="229" t="s">
        <v>580</v>
      </c>
      <c r="BJ5" s="229" t="s">
        <v>308</v>
      </c>
      <c r="BK5" s="230" t="s">
        <v>308</v>
      </c>
      <c r="BL5" s="230" t="s">
        <v>581</v>
      </c>
      <c r="BM5" s="229" t="s">
        <v>582</v>
      </c>
      <c r="BN5" s="230" t="s">
        <v>583</v>
      </c>
      <c r="BO5" s="231" t="s">
        <v>368</v>
      </c>
      <c r="BP5" s="229" t="s">
        <v>369</v>
      </c>
      <c r="BQ5" s="229" t="s">
        <v>369</v>
      </c>
      <c r="BR5" s="229" t="s">
        <v>369</v>
      </c>
      <c r="BS5" s="229" t="s">
        <v>370</v>
      </c>
      <c r="BT5" s="229" t="s">
        <v>371</v>
      </c>
      <c r="BU5" s="229" t="s">
        <v>372</v>
      </c>
      <c r="BV5" s="231" t="s">
        <v>373</v>
      </c>
      <c r="BW5" s="228" t="s">
        <v>374</v>
      </c>
      <c r="BX5" s="227" t="s">
        <v>375</v>
      </c>
      <c r="BY5" s="229" t="s">
        <v>376</v>
      </c>
      <c r="BZ5" s="229" t="s">
        <v>377</v>
      </c>
      <c r="CA5" s="229" t="s">
        <v>378</v>
      </c>
      <c r="CB5" s="229" t="s">
        <v>379</v>
      </c>
      <c r="CC5" s="229" t="s">
        <v>380</v>
      </c>
      <c r="CD5" s="229" t="s">
        <v>381</v>
      </c>
      <c r="CE5" s="229" t="s">
        <v>382</v>
      </c>
      <c r="CF5" s="231" t="s">
        <v>383</v>
      </c>
      <c r="CG5" s="231" t="s">
        <v>373</v>
      </c>
      <c r="CH5" s="231" t="s">
        <v>384</v>
      </c>
      <c r="CI5" s="229" t="s">
        <v>385</v>
      </c>
      <c r="CJ5" s="229" t="s">
        <v>386</v>
      </c>
      <c r="CK5" s="229" t="s">
        <v>387</v>
      </c>
      <c r="CL5" s="229" t="s">
        <v>388</v>
      </c>
      <c r="CM5" s="229" t="s">
        <v>389</v>
      </c>
      <c r="CN5" s="229" t="s">
        <v>390</v>
      </c>
      <c r="CO5" s="229" t="s">
        <v>391</v>
      </c>
      <c r="CP5" s="229" t="s">
        <v>392</v>
      </c>
      <c r="CQ5" s="231" t="s">
        <v>393</v>
      </c>
      <c r="CR5" s="231" t="s">
        <v>394</v>
      </c>
      <c r="CS5" s="231" t="s">
        <v>395</v>
      </c>
    </row>
    <row r="6" spans="1:97" s="210" customFormat="1" ht="12.75" customHeight="1" x14ac:dyDescent="0.2">
      <c r="A6" s="221" t="s">
        <v>233</v>
      </c>
      <c r="B6" s="232" t="s">
        <v>463</v>
      </c>
      <c r="C6" s="233">
        <v>7826</v>
      </c>
      <c r="D6" s="233">
        <v>220</v>
      </c>
      <c r="E6" s="233">
        <v>1171</v>
      </c>
      <c r="F6" s="233">
        <v>255</v>
      </c>
      <c r="G6" s="233">
        <v>20</v>
      </c>
      <c r="H6" s="233">
        <v>0</v>
      </c>
      <c r="I6" s="233">
        <v>0</v>
      </c>
      <c r="J6" s="233">
        <v>0</v>
      </c>
      <c r="K6" s="233">
        <v>67</v>
      </c>
      <c r="L6" s="233">
        <v>134</v>
      </c>
      <c r="M6" s="233">
        <v>43119</v>
      </c>
      <c r="N6" s="233">
        <v>30275</v>
      </c>
      <c r="O6" s="233">
        <v>3122</v>
      </c>
      <c r="P6" s="233">
        <v>24402</v>
      </c>
      <c r="Q6" s="233">
        <v>0</v>
      </c>
      <c r="R6" s="233">
        <v>0</v>
      </c>
      <c r="S6" s="233">
        <v>0</v>
      </c>
      <c r="T6" s="233">
        <v>0</v>
      </c>
      <c r="U6" s="233">
        <v>0</v>
      </c>
      <c r="V6" s="233">
        <v>0</v>
      </c>
      <c r="W6" s="233">
        <v>0</v>
      </c>
      <c r="X6" s="233">
        <v>0</v>
      </c>
      <c r="Y6" s="233">
        <v>0</v>
      </c>
      <c r="Z6" s="233">
        <v>0</v>
      </c>
      <c r="AA6" s="233">
        <v>0</v>
      </c>
      <c r="AB6" s="233">
        <v>0</v>
      </c>
      <c r="AC6" s="233">
        <v>0</v>
      </c>
      <c r="AD6" s="233">
        <v>0</v>
      </c>
      <c r="AE6" s="233">
        <v>0</v>
      </c>
      <c r="AF6" s="233">
        <v>0</v>
      </c>
      <c r="AG6" s="233">
        <v>0</v>
      </c>
      <c r="AH6" s="233">
        <v>0</v>
      </c>
      <c r="AI6" s="233">
        <v>0</v>
      </c>
      <c r="AJ6" s="233">
        <v>0</v>
      </c>
      <c r="AK6" s="233">
        <v>0</v>
      </c>
      <c r="AL6" s="233">
        <v>0</v>
      </c>
      <c r="AM6" s="233">
        <v>77</v>
      </c>
      <c r="AN6" s="233">
        <v>0</v>
      </c>
      <c r="AO6" s="233">
        <v>0</v>
      </c>
      <c r="AP6" s="233">
        <v>5</v>
      </c>
      <c r="AQ6" s="233">
        <v>0</v>
      </c>
      <c r="AR6" s="233">
        <v>0</v>
      </c>
      <c r="AS6" s="233">
        <v>0</v>
      </c>
      <c r="AT6" s="233">
        <v>0</v>
      </c>
      <c r="AU6" s="233">
        <v>0</v>
      </c>
      <c r="AV6" s="233">
        <v>0</v>
      </c>
      <c r="AW6" s="233">
        <v>0</v>
      </c>
      <c r="AX6" s="233">
        <v>0</v>
      </c>
      <c r="AY6" s="233">
        <v>243</v>
      </c>
      <c r="AZ6" s="233">
        <v>0</v>
      </c>
      <c r="BA6" s="233">
        <v>0</v>
      </c>
      <c r="BB6" s="233">
        <v>0</v>
      </c>
      <c r="BC6" s="233">
        <v>125</v>
      </c>
      <c r="BD6" s="233">
        <v>1601</v>
      </c>
      <c r="BE6" s="233">
        <v>2276</v>
      </c>
      <c r="BF6" s="233">
        <v>1875</v>
      </c>
      <c r="BG6" s="233">
        <v>143</v>
      </c>
      <c r="BH6" s="233">
        <v>0</v>
      </c>
      <c r="BI6" s="233">
        <v>2820</v>
      </c>
      <c r="BJ6" s="233">
        <v>10464</v>
      </c>
      <c r="BK6" s="233">
        <v>29</v>
      </c>
      <c r="BL6" s="233">
        <v>169</v>
      </c>
      <c r="BM6" s="233">
        <v>0</v>
      </c>
      <c r="BN6" s="233">
        <v>0</v>
      </c>
      <c r="BO6" s="236">
        <v>130438</v>
      </c>
      <c r="BP6" s="235">
        <v>587</v>
      </c>
      <c r="BQ6" s="233">
        <v>64724</v>
      </c>
      <c r="BR6" s="233">
        <v>0</v>
      </c>
      <c r="BS6" s="233">
        <v>0</v>
      </c>
      <c r="BT6" s="233">
        <v>291</v>
      </c>
      <c r="BU6" s="233">
        <v>1091</v>
      </c>
      <c r="BV6" s="236">
        <v>66693</v>
      </c>
      <c r="BW6" s="234">
        <v>197131</v>
      </c>
      <c r="BX6" s="237">
        <v>600</v>
      </c>
      <c r="BY6" s="233">
        <v>113670</v>
      </c>
      <c r="BZ6" s="233">
        <v>0</v>
      </c>
      <c r="CA6" s="233">
        <v>6573</v>
      </c>
      <c r="CB6" s="233">
        <v>2210</v>
      </c>
      <c r="CC6" s="233">
        <v>239</v>
      </c>
      <c r="CD6" s="233">
        <v>1440</v>
      </c>
      <c r="CE6" s="233">
        <v>576</v>
      </c>
      <c r="CF6" s="236">
        <v>125308</v>
      </c>
      <c r="CG6" s="236">
        <v>192001</v>
      </c>
      <c r="CH6" s="236">
        <v>322439</v>
      </c>
      <c r="CI6" s="233">
        <v>-64450</v>
      </c>
      <c r="CJ6" s="233">
        <v>-44514</v>
      </c>
      <c r="CK6" s="233">
        <v>0</v>
      </c>
      <c r="CL6" s="233">
        <v>-19</v>
      </c>
      <c r="CM6" s="233">
        <v>-7769</v>
      </c>
      <c r="CN6" s="233">
        <v>-936</v>
      </c>
      <c r="CO6" s="233">
        <v>-7714</v>
      </c>
      <c r="CP6" s="233">
        <v>-21</v>
      </c>
      <c r="CQ6" s="236">
        <v>-125423</v>
      </c>
      <c r="CR6" s="236">
        <v>66578</v>
      </c>
      <c r="CS6" s="236">
        <v>197016</v>
      </c>
    </row>
    <row r="7" spans="1:97" s="210" customFormat="1" ht="12.75" customHeight="1" x14ac:dyDescent="0.2">
      <c r="A7" s="221" t="s">
        <v>234</v>
      </c>
      <c r="B7" s="232" t="s">
        <v>464</v>
      </c>
      <c r="C7" s="233">
        <v>2739</v>
      </c>
      <c r="D7" s="233">
        <v>1441</v>
      </c>
      <c r="E7" s="233">
        <v>16663</v>
      </c>
      <c r="F7" s="233">
        <v>31</v>
      </c>
      <c r="G7" s="233">
        <v>0</v>
      </c>
      <c r="H7" s="233">
        <v>0</v>
      </c>
      <c r="I7" s="233">
        <v>0</v>
      </c>
      <c r="J7" s="233">
        <v>0</v>
      </c>
      <c r="K7" s="233">
        <v>0</v>
      </c>
      <c r="L7" s="233">
        <v>0</v>
      </c>
      <c r="M7" s="233">
        <v>0</v>
      </c>
      <c r="N7" s="233">
        <v>16</v>
      </c>
      <c r="O7" s="233">
        <v>0</v>
      </c>
      <c r="P7" s="233">
        <v>3036</v>
      </c>
      <c r="Q7" s="233">
        <v>21</v>
      </c>
      <c r="R7" s="233">
        <v>35</v>
      </c>
      <c r="S7" s="233">
        <v>2</v>
      </c>
      <c r="T7" s="233">
        <v>0</v>
      </c>
      <c r="U7" s="233">
        <v>137</v>
      </c>
      <c r="V7" s="233">
        <v>1</v>
      </c>
      <c r="W7" s="233">
        <v>0</v>
      </c>
      <c r="X7" s="233">
        <v>0</v>
      </c>
      <c r="Y7" s="233">
        <v>1</v>
      </c>
      <c r="Z7" s="233">
        <v>199</v>
      </c>
      <c r="AA7" s="233">
        <v>0</v>
      </c>
      <c r="AB7" s="233">
        <v>0</v>
      </c>
      <c r="AC7" s="233">
        <v>260</v>
      </c>
      <c r="AD7" s="233">
        <v>0</v>
      </c>
      <c r="AE7" s="233">
        <v>1</v>
      </c>
      <c r="AF7" s="233">
        <v>0</v>
      </c>
      <c r="AG7" s="233">
        <v>0</v>
      </c>
      <c r="AH7" s="233">
        <v>0</v>
      </c>
      <c r="AI7" s="233">
        <v>0</v>
      </c>
      <c r="AJ7" s="233">
        <v>0</v>
      </c>
      <c r="AK7" s="233">
        <v>0</v>
      </c>
      <c r="AL7" s="233">
        <v>0</v>
      </c>
      <c r="AM7" s="233">
        <v>42</v>
      </c>
      <c r="AN7" s="233">
        <v>0</v>
      </c>
      <c r="AO7" s="233">
        <v>458</v>
      </c>
      <c r="AP7" s="233">
        <v>0</v>
      </c>
      <c r="AQ7" s="233">
        <v>1555</v>
      </c>
      <c r="AR7" s="233">
        <v>212</v>
      </c>
      <c r="AS7" s="233">
        <v>0</v>
      </c>
      <c r="AT7" s="233">
        <v>0</v>
      </c>
      <c r="AU7" s="233">
        <v>0</v>
      </c>
      <c r="AV7" s="233">
        <v>321</v>
      </c>
      <c r="AW7" s="233">
        <v>0</v>
      </c>
      <c r="AX7" s="233">
        <v>8</v>
      </c>
      <c r="AY7" s="233">
        <v>0</v>
      </c>
      <c r="AZ7" s="233">
        <v>0</v>
      </c>
      <c r="BA7" s="233">
        <v>0</v>
      </c>
      <c r="BB7" s="233">
        <v>0</v>
      </c>
      <c r="BC7" s="233">
        <v>4</v>
      </c>
      <c r="BD7" s="233">
        <v>81</v>
      </c>
      <c r="BE7" s="233">
        <v>74</v>
      </c>
      <c r="BF7" s="233">
        <v>8</v>
      </c>
      <c r="BG7" s="233">
        <v>96</v>
      </c>
      <c r="BH7" s="233">
        <v>18</v>
      </c>
      <c r="BI7" s="233">
        <v>54</v>
      </c>
      <c r="BJ7" s="233">
        <v>158</v>
      </c>
      <c r="BK7" s="233">
        <v>512</v>
      </c>
      <c r="BL7" s="233">
        <v>513</v>
      </c>
      <c r="BM7" s="233">
        <v>0</v>
      </c>
      <c r="BN7" s="233">
        <v>0</v>
      </c>
      <c r="BO7" s="236">
        <v>28697</v>
      </c>
      <c r="BP7" s="235">
        <v>427</v>
      </c>
      <c r="BQ7" s="233">
        <v>8081</v>
      </c>
      <c r="BR7" s="233">
        <v>0</v>
      </c>
      <c r="BS7" s="233">
        <v>0</v>
      </c>
      <c r="BT7" s="233">
        <v>0</v>
      </c>
      <c r="BU7" s="233">
        <v>1</v>
      </c>
      <c r="BV7" s="236">
        <v>8509</v>
      </c>
      <c r="BW7" s="234">
        <v>37206</v>
      </c>
      <c r="BX7" s="235">
        <v>852</v>
      </c>
      <c r="BY7" s="233">
        <v>11648</v>
      </c>
      <c r="BZ7" s="233">
        <v>0</v>
      </c>
      <c r="CA7" s="233">
        <v>373</v>
      </c>
      <c r="CB7" s="233">
        <v>2430</v>
      </c>
      <c r="CC7" s="233">
        <v>1775</v>
      </c>
      <c r="CD7" s="233">
        <v>8029</v>
      </c>
      <c r="CE7" s="233">
        <v>255</v>
      </c>
      <c r="CF7" s="236">
        <v>25362</v>
      </c>
      <c r="CG7" s="236">
        <v>33871</v>
      </c>
      <c r="CH7" s="236">
        <v>62568</v>
      </c>
      <c r="CI7" s="233">
        <v>-32115</v>
      </c>
      <c r="CJ7" s="233">
        <v>-4525</v>
      </c>
      <c r="CK7" s="233">
        <v>0</v>
      </c>
      <c r="CL7" s="233">
        <v>-2</v>
      </c>
      <c r="CM7" s="233">
        <v>-7</v>
      </c>
      <c r="CN7" s="233">
        <v>-1</v>
      </c>
      <c r="CO7" s="233">
        <v>-1</v>
      </c>
      <c r="CP7" s="233">
        <v>-11</v>
      </c>
      <c r="CQ7" s="236">
        <v>-36662</v>
      </c>
      <c r="CR7" s="236">
        <v>-2791</v>
      </c>
      <c r="CS7" s="236">
        <v>25906</v>
      </c>
    </row>
    <row r="8" spans="1:97" s="210" customFormat="1" ht="12.75" customHeight="1" x14ac:dyDescent="0.2">
      <c r="A8" s="221" t="s">
        <v>235</v>
      </c>
      <c r="B8" s="232" t="s">
        <v>465</v>
      </c>
      <c r="C8" s="233">
        <v>1733</v>
      </c>
      <c r="D8" s="233">
        <v>1080</v>
      </c>
      <c r="E8" s="233">
        <v>8548</v>
      </c>
      <c r="F8" s="233">
        <v>1210</v>
      </c>
      <c r="G8" s="233">
        <v>1</v>
      </c>
      <c r="H8" s="233">
        <v>0</v>
      </c>
      <c r="I8" s="233">
        <v>0</v>
      </c>
      <c r="J8" s="233">
        <v>0</v>
      </c>
      <c r="K8" s="233">
        <v>99527</v>
      </c>
      <c r="L8" s="233">
        <v>35</v>
      </c>
      <c r="M8" s="233">
        <v>0</v>
      </c>
      <c r="N8" s="233">
        <v>1773</v>
      </c>
      <c r="O8" s="233">
        <v>0</v>
      </c>
      <c r="P8" s="233">
        <v>127</v>
      </c>
      <c r="Q8" s="233">
        <v>8</v>
      </c>
      <c r="R8" s="233">
        <v>23</v>
      </c>
      <c r="S8" s="233">
        <v>0</v>
      </c>
      <c r="T8" s="233">
        <v>0</v>
      </c>
      <c r="U8" s="233">
        <v>0</v>
      </c>
      <c r="V8" s="233">
        <v>0</v>
      </c>
      <c r="W8" s="233">
        <v>0</v>
      </c>
      <c r="X8" s="233">
        <v>46</v>
      </c>
      <c r="Y8" s="233">
        <v>0</v>
      </c>
      <c r="Z8" s="233">
        <v>1</v>
      </c>
      <c r="AA8" s="233">
        <v>0</v>
      </c>
      <c r="AB8" s="233">
        <v>0</v>
      </c>
      <c r="AC8" s="233">
        <v>0</v>
      </c>
      <c r="AD8" s="233">
        <v>295</v>
      </c>
      <c r="AE8" s="233">
        <v>0</v>
      </c>
      <c r="AF8" s="233">
        <v>0</v>
      </c>
      <c r="AG8" s="233">
        <v>0</v>
      </c>
      <c r="AH8" s="233">
        <v>0</v>
      </c>
      <c r="AI8" s="233">
        <v>0</v>
      </c>
      <c r="AJ8" s="233">
        <v>0</v>
      </c>
      <c r="AK8" s="233">
        <v>0</v>
      </c>
      <c r="AL8" s="233">
        <v>0</v>
      </c>
      <c r="AM8" s="233">
        <v>0</v>
      </c>
      <c r="AN8" s="233">
        <v>0</v>
      </c>
      <c r="AO8" s="233">
        <v>0</v>
      </c>
      <c r="AP8" s="233">
        <v>0</v>
      </c>
      <c r="AQ8" s="233">
        <v>0</v>
      </c>
      <c r="AR8" s="233">
        <v>0</v>
      </c>
      <c r="AS8" s="233">
        <v>0</v>
      </c>
      <c r="AT8" s="233">
        <v>0</v>
      </c>
      <c r="AU8" s="233">
        <v>0</v>
      </c>
      <c r="AV8" s="233">
        <v>0</v>
      </c>
      <c r="AW8" s="233">
        <v>0</v>
      </c>
      <c r="AX8" s="233">
        <v>0</v>
      </c>
      <c r="AY8" s="233">
        <v>32</v>
      </c>
      <c r="AZ8" s="233">
        <v>0</v>
      </c>
      <c r="BA8" s="233">
        <v>0</v>
      </c>
      <c r="BB8" s="233">
        <v>0</v>
      </c>
      <c r="BC8" s="233">
        <v>11</v>
      </c>
      <c r="BD8" s="233">
        <v>722</v>
      </c>
      <c r="BE8" s="233">
        <v>361</v>
      </c>
      <c r="BF8" s="233">
        <v>302</v>
      </c>
      <c r="BG8" s="233">
        <v>0</v>
      </c>
      <c r="BH8" s="233">
        <v>0</v>
      </c>
      <c r="BI8" s="233">
        <v>496</v>
      </c>
      <c r="BJ8" s="233">
        <v>2763</v>
      </c>
      <c r="BK8" s="233">
        <v>3</v>
      </c>
      <c r="BL8" s="233">
        <v>28</v>
      </c>
      <c r="BM8" s="233">
        <v>0</v>
      </c>
      <c r="BN8" s="233">
        <v>0</v>
      </c>
      <c r="BO8" s="236">
        <v>119125</v>
      </c>
      <c r="BP8" s="235">
        <v>0</v>
      </c>
      <c r="BQ8" s="233">
        <v>5849</v>
      </c>
      <c r="BR8" s="233">
        <v>0</v>
      </c>
      <c r="BS8" s="233">
        <v>0</v>
      </c>
      <c r="BT8" s="233">
        <v>8212</v>
      </c>
      <c r="BU8" s="233">
        <v>-144</v>
      </c>
      <c r="BV8" s="236">
        <v>13917</v>
      </c>
      <c r="BW8" s="234">
        <v>133042</v>
      </c>
      <c r="BX8" s="235">
        <v>684</v>
      </c>
      <c r="BY8" s="233">
        <v>45040</v>
      </c>
      <c r="BZ8" s="233">
        <v>0</v>
      </c>
      <c r="CA8" s="233">
        <v>6783</v>
      </c>
      <c r="CB8" s="233">
        <v>1591</v>
      </c>
      <c r="CC8" s="233">
        <v>0</v>
      </c>
      <c r="CD8" s="233">
        <v>145</v>
      </c>
      <c r="CE8" s="233">
        <v>0</v>
      </c>
      <c r="CF8" s="236">
        <v>54243</v>
      </c>
      <c r="CG8" s="236">
        <v>68160</v>
      </c>
      <c r="CH8" s="236">
        <v>187285</v>
      </c>
      <c r="CI8" s="233">
        <v>-4898</v>
      </c>
      <c r="CJ8" s="233">
        <v>-4290</v>
      </c>
      <c r="CK8" s="233">
        <v>0</v>
      </c>
      <c r="CL8" s="233">
        <v>-87</v>
      </c>
      <c r="CM8" s="233">
        <v>-9290</v>
      </c>
      <c r="CN8" s="233">
        <v>-6560</v>
      </c>
      <c r="CO8" s="233">
        <v>-35044</v>
      </c>
      <c r="CP8" s="233">
        <v>-14076</v>
      </c>
      <c r="CQ8" s="236">
        <v>-74245</v>
      </c>
      <c r="CR8" s="236">
        <v>-6085</v>
      </c>
      <c r="CS8" s="236">
        <v>113040</v>
      </c>
    </row>
    <row r="9" spans="1:97" s="210" customFormat="1" ht="12.75" customHeight="1" x14ac:dyDescent="0.2">
      <c r="A9" s="221" t="s">
        <v>236</v>
      </c>
      <c r="B9" s="232" t="s">
        <v>466</v>
      </c>
      <c r="C9" s="233">
        <v>17475</v>
      </c>
      <c r="D9" s="233">
        <v>1180</v>
      </c>
      <c r="E9" s="233">
        <v>3999</v>
      </c>
      <c r="F9" s="233">
        <v>0</v>
      </c>
      <c r="G9" s="233">
        <v>1</v>
      </c>
      <c r="H9" s="233">
        <v>0</v>
      </c>
      <c r="I9" s="233">
        <v>0</v>
      </c>
      <c r="J9" s="233">
        <v>0</v>
      </c>
      <c r="K9" s="233">
        <v>0</v>
      </c>
      <c r="L9" s="233">
        <v>0</v>
      </c>
      <c r="M9" s="233">
        <v>0</v>
      </c>
      <c r="N9" s="233">
        <v>0</v>
      </c>
      <c r="O9" s="233">
        <v>0</v>
      </c>
      <c r="P9" s="233">
        <v>0</v>
      </c>
      <c r="Q9" s="233">
        <v>0</v>
      </c>
      <c r="R9" s="233">
        <v>0</v>
      </c>
      <c r="S9" s="233">
        <v>0</v>
      </c>
      <c r="T9" s="233">
        <v>0</v>
      </c>
      <c r="U9" s="233">
        <v>0</v>
      </c>
      <c r="V9" s="233">
        <v>0</v>
      </c>
      <c r="W9" s="233">
        <v>0</v>
      </c>
      <c r="X9" s="233">
        <v>0</v>
      </c>
      <c r="Y9" s="233">
        <v>0</v>
      </c>
      <c r="Z9" s="233">
        <v>0</v>
      </c>
      <c r="AA9" s="233">
        <v>0</v>
      </c>
      <c r="AB9" s="233">
        <v>0</v>
      </c>
      <c r="AC9" s="233">
        <v>0</v>
      </c>
      <c r="AD9" s="233">
        <v>0</v>
      </c>
      <c r="AE9" s="233">
        <v>0</v>
      </c>
      <c r="AF9" s="233">
        <v>0</v>
      </c>
      <c r="AG9" s="233">
        <v>0</v>
      </c>
      <c r="AH9" s="233">
        <v>0</v>
      </c>
      <c r="AI9" s="233">
        <v>0</v>
      </c>
      <c r="AJ9" s="233">
        <v>0</v>
      </c>
      <c r="AK9" s="233">
        <v>0</v>
      </c>
      <c r="AL9" s="233">
        <v>0</v>
      </c>
      <c r="AM9" s="233">
        <v>0</v>
      </c>
      <c r="AN9" s="233">
        <v>0</v>
      </c>
      <c r="AO9" s="233">
        <v>0</v>
      </c>
      <c r="AP9" s="233">
        <v>0</v>
      </c>
      <c r="AQ9" s="233">
        <v>0</v>
      </c>
      <c r="AR9" s="233">
        <v>0</v>
      </c>
      <c r="AS9" s="233">
        <v>0</v>
      </c>
      <c r="AT9" s="233">
        <v>0</v>
      </c>
      <c r="AU9" s="233">
        <v>0</v>
      </c>
      <c r="AV9" s="233">
        <v>0</v>
      </c>
      <c r="AW9" s="233">
        <v>0</v>
      </c>
      <c r="AX9" s="233">
        <v>0</v>
      </c>
      <c r="AY9" s="233">
        <v>0</v>
      </c>
      <c r="AZ9" s="233">
        <v>0</v>
      </c>
      <c r="BA9" s="233">
        <v>0</v>
      </c>
      <c r="BB9" s="233">
        <v>0</v>
      </c>
      <c r="BC9" s="233">
        <v>0</v>
      </c>
      <c r="BD9" s="233">
        <v>128</v>
      </c>
      <c r="BE9" s="233">
        <v>0</v>
      </c>
      <c r="BF9" s="233">
        <v>0</v>
      </c>
      <c r="BG9" s="233">
        <v>0</v>
      </c>
      <c r="BH9" s="233">
        <v>0</v>
      </c>
      <c r="BI9" s="233">
        <v>0</v>
      </c>
      <c r="BJ9" s="233">
        <v>0</v>
      </c>
      <c r="BK9" s="233">
        <v>95</v>
      </c>
      <c r="BL9" s="233">
        <v>0</v>
      </c>
      <c r="BM9" s="233">
        <v>0</v>
      </c>
      <c r="BN9" s="233">
        <v>0</v>
      </c>
      <c r="BO9" s="236">
        <v>22878</v>
      </c>
      <c r="BP9" s="235">
        <v>0</v>
      </c>
      <c r="BQ9" s="233">
        <v>11275</v>
      </c>
      <c r="BR9" s="233">
        <v>0</v>
      </c>
      <c r="BS9" s="233">
        <v>0</v>
      </c>
      <c r="BT9" s="233">
        <v>0</v>
      </c>
      <c r="BU9" s="233">
        <v>0</v>
      </c>
      <c r="BV9" s="236">
        <v>11275</v>
      </c>
      <c r="BW9" s="234">
        <v>34153</v>
      </c>
      <c r="BX9" s="235">
        <v>0</v>
      </c>
      <c r="BY9" s="233">
        <v>0</v>
      </c>
      <c r="BZ9" s="233">
        <v>0</v>
      </c>
      <c r="CA9" s="233">
        <v>0</v>
      </c>
      <c r="CB9" s="233">
        <v>0</v>
      </c>
      <c r="CC9" s="233">
        <v>0</v>
      </c>
      <c r="CD9" s="233">
        <v>0</v>
      </c>
      <c r="CE9" s="233">
        <v>0</v>
      </c>
      <c r="CF9" s="236">
        <v>0</v>
      </c>
      <c r="CG9" s="236">
        <v>11275</v>
      </c>
      <c r="CH9" s="236">
        <v>34153</v>
      </c>
      <c r="CI9" s="233">
        <v>0</v>
      </c>
      <c r="CJ9" s="233">
        <v>0</v>
      </c>
      <c r="CK9" s="233">
        <v>0</v>
      </c>
      <c r="CL9" s="233">
        <v>0</v>
      </c>
      <c r="CM9" s="233">
        <v>0</v>
      </c>
      <c r="CN9" s="233">
        <v>0</v>
      </c>
      <c r="CO9" s="233">
        <v>0</v>
      </c>
      <c r="CP9" s="233">
        <v>0</v>
      </c>
      <c r="CQ9" s="236">
        <v>0</v>
      </c>
      <c r="CR9" s="236">
        <v>11275</v>
      </c>
      <c r="CS9" s="236">
        <v>34153</v>
      </c>
    </row>
    <row r="10" spans="1:97" s="210" customFormat="1" ht="12.75" customHeight="1" x14ac:dyDescent="0.2">
      <c r="A10" s="221" t="s">
        <v>237</v>
      </c>
      <c r="B10" s="232" t="s">
        <v>467</v>
      </c>
      <c r="C10" s="233">
        <v>97</v>
      </c>
      <c r="D10" s="233">
        <v>1</v>
      </c>
      <c r="E10" s="233">
        <v>0</v>
      </c>
      <c r="F10" s="233">
        <v>0</v>
      </c>
      <c r="G10" s="233">
        <v>4417</v>
      </c>
      <c r="H10" s="233">
        <v>7</v>
      </c>
      <c r="I10" s="233">
        <v>5</v>
      </c>
      <c r="J10" s="233">
        <v>1</v>
      </c>
      <c r="K10" s="233">
        <v>0</v>
      </c>
      <c r="L10" s="233">
        <v>21</v>
      </c>
      <c r="M10" s="233">
        <v>0</v>
      </c>
      <c r="N10" s="233">
        <v>340</v>
      </c>
      <c r="O10" s="233">
        <v>0</v>
      </c>
      <c r="P10" s="233">
        <v>9</v>
      </c>
      <c r="Q10" s="233">
        <v>0</v>
      </c>
      <c r="R10" s="233">
        <v>0</v>
      </c>
      <c r="S10" s="233">
        <v>13998</v>
      </c>
      <c r="T10" s="233">
        <v>3</v>
      </c>
      <c r="U10" s="233">
        <v>362</v>
      </c>
      <c r="V10" s="233">
        <v>0</v>
      </c>
      <c r="W10" s="233">
        <v>0</v>
      </c>
      <c r="X10" s="233">
        <v>0</v>
      </c>
      <c r="Y10" s="233">
        <v>6</v>
      </c>
      <c r="Z10" s="233">
        <v>44</v>
      </c>
      <c r="AA10" s="233">
        <v>0</v>
      </c>
      <c r="AB10" s="233">
        <v>0</v>
      </c>
      <c r="AC10" s="233">
        <v>0</v>
      </c>
      <c r="AD10" s="233">
        <v>76</v>
      </c>
      <c r="AE10" s="233">
        <v>0</v>
      </c>
      <c r="AF10" s="233">
        <v>0</v>
      </c>
      <c r="AG10" s="233">
        <v>0</v>
      </c>
      <c r="AH10" s="233">
        <v>0</v>
      </c>
      <c r="AI10" s="233">
        <v>0</v>
      </c>
      <c r="AJ10" s="233">
        <v>0</v>
      </c>
      <c r="AK10" s="233">
        <v>0</v>
      </c>
      <c r="AL10" s="233">
        <v>0</v>
      </c>
      <c r="AM10" s="233">
        <v>20</v>
      </c>
      <c r="AN10" s="233">
        <v>0</v>
      </c>
      <c r="AO10" s="233">
        <v>15</v>
      </c>
      <c r="AP10" s="233">
        <v>22</v>
      </c>
      <c r="AQ10" s="233">
        <v>80</v>
      </c>
      <c r="AR10" s="233">
        <v>4</v>
      </c>
      <c r="AS10" s="233">
        <v>0</v>
      </c>
      <c r="AT10" s="233">
        <v>0</v>
      </c>
      <c r="AU10" s="233">
        <v>0</v>
      </c>
      <c r="AV10" s="233">
        <v>0</v>
      </c>
      <c r="AW10" s="233">
        <v>0</v>
      </c>
      <c r="AX10" s="233">
        <v>0</v>
      </c>
      <c r="AY10" s="233">
        <v>0</v>
      </c>
      <c r="AZ10" s="233">
        <v>0</v>
      </c>
      <c r="BA10" s="233">
        <v>0</v>
      </c>
      <c r="BB10" s="233">
        <v>0</v>
      </c>
      <c r="BC10" s="233">
        <v>15</v>
      </c>
      <c r="BD10" s="233">
        <v>76</v>
      </c>
      <c r="BE10" s="233">
        <v>37</v>
      </c>
      <c r="BF10" s="233">
        <v>83</v>
      </c>
      <c r="BG10" s="233">
        <v>0</v>
      </c>
      <c r="BH10" s="233">
        <v>0</v>
      </c>
      <c r="BI10" s="233">
        <v>346</v>
      </c>
      <c r="BJ10" s="233">
        <v>1286</v>
      </c>
      <c r="BK10" s="233">
        <v>0</v>
      </c>
      <c r="BL10" s="233">
        <v>23</v>
      </c>
      <c r="BM10" s="233">
        <v>0</v>
      </c>
      <c r="BN10" s="233">
        <v>0</v>
      </c>
      <c r="BO10" s="236">
        <v>21394</v>
      </c>
      <c r="BP10" s="235">
        <v>62</v>
      </c>
      <c r="BQ10" s="233">
        <v>4672</v>
      </c>
      <c r="BR10" s="233">
        <v>0</v>
      </c>
      <c r="BS10" s="233">
        <v>0</v>
      </c>
      <c r="BT10" s="233">
        <v>0</v>
      </c>
      <c r="BU10" s="233">
        <v>9595</v>
      </c>
      <c r="BV10" s="236">
        <v>14329</v>
      </c>
      <c r="BW10" s="234">
        <v>35723</v>
      </c>
      <c r="BX10" s="235">
        <v>110</v>
      </c>
      <c r="BY10" s="233">
        <v>741</v>
      </c>
      <c r="BZ10" s="233">
        <v>0</v>
      </c>
      <c r="CA10" s="233">
        <v>1136</v>
      </c>
      <c r="CB10" s="233">
        <v>204</v>
      </c>
      <c r="CC10" s="233">
        <v>539</v>
      </c>
      <c r="CD10" s="233">
        <v>112</v>
      </c>
      <c r="CE10" s="233">
        <v>37</v>
      </c>
      <c r="CF10" s="236">
        <v>2879</v>
      </c>
      <c r="CG10" s="236">
        <v>17208</v>
      </c>
      <c r="CH10" s="236">
        <v>38602</v>
      </c>
      <c r="CI10" s="233">
        <v>-4519</v>
      </c>
      <c r="CJ10" s="233">
        <v>-177</v>
      </c>
      <c r="CK10" s="233">
        <v>0</v>
      </c>
      <c r="CL10" s="233">
        <v>-423</v>
      </c>
      <c r="CM10" s="233">
        <v>-2539</v>
      </c>
      <c r="CN10" s="233">
        <v>-5446</v>
      </c>
      <c r="CO10" s="233">
        <v>-4861</v>
      </c>
      <c r="CP10" s="233">
        <v>-8</v>
      </c>
      <c r="CQ10" s="236">
        <v>-17973</v>
      </c>
      <c r="CR10" s="236">
        <v>-765</v>
      </c>
      <c r="CS10" s="236">
        <v>20629</v>
      </c>
    </row>
    <row r="11" spans="1:97" s="210" customFormat="1" ht="12.75" customHeight="1" x14ac:dyDescent="0.2">
      <c r="A11" s="238" t="s">
        <v>238</v>
      </c>
      <c r="B11" s="239" t="s">
        <v>468</v>
      </c>
      <c r="C11" s="240">
        <v>0</v>
      </c>
      <c r="D11" s="240">
        <v>0</v>
      </c>
      <c r="E11" s="240">
        <v>0</v>
      </c>
      <c r="F11" s="240">
        <v>0</v>
      </c>
      <c r="G11" s="240">
        <v>0</v>
      </c>
      <c r="H11" s="240">
        <v>972</v>
      </c>
      <c r="I11" s="240">
        <v>0</v>
      </c>
      <c r="J11" s="240">
        <v>0</v>
      </c>
      <c r="K11" s="240">
        <v>0</v>
      </c>
      <c r="L11" s="240">
        <v>49252</v>
      </c>
      <c r="M11" s="240">
        <v>0</v>
      </c>
      <c r="N11" s="240">
        <v>490</v>
      </c>
      <c r="O11" s="240">
        <v>0</v>
      </c>
      <c r="P11" s="240">
        <v>170</v>
      </c>
      <c r="Q11" s="240">
        <v>0</v>
      </c>
      <c r="R11" s="240">
        <v>0</v>
      </c>
      <c r="S11" s="240">
        <v>0</v>
      </c>
      <c r="T11" s="240">
        <v>0</v>
      </c>
      <c r="U11" s="240">
        <v>0</v>
      </c>
      <c r="V11" s="240">
        <v>0</v>
      </c>
      <c r="W11" s="240">
        <v>0</v>
      </c>
      <c r="X11" s="240">
        <v>2</v>
      </c>
      <c r="Y11" s="240">
        <v>0</v>
      </c>
      <c r="Z11" s="240">
        <v>5</v>
      </c>
      <c r="AA11" s="240">
        <v>0</v>
      </c>
      <c r="AB11" s="240">
        <v>0</v>
      </c>
      <c r="AC11" s="240">
        <v>0</v>
      </c>
      <c r="AD11" s="240">
        <v>0</v>
      </c>
      <c r="AE11" s="240">
        <v>0</v>
      </c>
      <c r="AF11" s="240">
        <v>0</v>
      </c>
      <c r="AG11" s="240">
        <v>0</v>
      </c>
      <c r="AH11" s="240">
        <v>0</v>
      </c>
      <c r="AI11" s="240">
        <v>0</v>
      </c>
      <c r="AJ11" s="240">
        <v>0</v>
      </c>
      <c r="AK11" s="240">
        <v>0</v>
      </c>
      <c r="AL11" s="240">
        <v>0</v>
      </c>
      <c r="AM11" s="240">
        <v>21</v>
      </c>
      <c r="AN11" s="240">
        <v>0</v>
      </c>
      <c r="AO11" s="240">
        <v>0</v>
      </c>
      <c r="AP11" s="240">
        <v>0</v>
      </c>
      <c r="AQ11" s="240">
        <v>0</v>
      </c>
      <c r="AR11" s="240">
        <v>0</v>
      </c>
      <c r="AS11" s="240">
        <v>0</v>
      </c>
      <c r="AT11" s="240">
        <v>0</v>
      </c>
      <c r="AU11" s="240">
        <v>0</v>
      </c>
      <c r="AV11" s="240">
        <v>0</v>
      </c>
      <c r="AW11" s="240">
        <v>0</v>
      </c>
      <c r="AX11" s="240">
        <v>0</v>
      </c>
      <c r="AY11" s="240">
        <v>30</v>
      </c>
      <c r="AZ11" s="240">
        <v>0</v>
      </c>
      <c r="BA11" s="240">
        <v>0</v>
      </c>
      <c r="BB11" s="240">
        <v>0</v>
      </c>
      <c r="BC11" s="240">
        <v>16</v>
      </c>
      <c r="BD11" s="240">
        <v>60</v>
      </c>
      <c r="BE11" s="240">
        <v>504</v>
      </c>
      <c r="BF11" s="240">
        <v>420</v>
      </c>
      <c r="BG11" s="240">
        <v>0</v>
      </c>
      <c r="BH11" s="240">
        <v>0</v>
      </c>
      <c r="BI11" s="240">
        <v>664</v>
      </c>
      <c r="BJ11" s="240">
        <v>2938</v>
      </c>
      <c r="BK11" s="240">
        <v>6</v>
      </c>
      <c r="BL11" s="240">
        <v>50</v>
      </c>
      <c r="BM11" s="240">
        <v>0</v>
      </c>
      <c r="BN11" s="240">
        <v>0</v>
      </c>
      <c r="BO11" s="243">
        <v>55600</v>
      </c>
      <c r="BP11" s="242">
        <v>292</v>
      </c>
      <c r="BQ11" s="240">
        <v>9574</v>
      </c>
      <c r="BR11" s="240">
        <v>0</v>
      </c>
      <c r="BS11" s="240">
        <v>0</v>
      </c>
      <c r="BT11" s="240">
        <v>0</v>
      </c>
      <c r="BU11" s="240">
        <v>227</v>
      </c>
      <c r="BV11" s="243">
        <v>10093</v>
      </c>
      <c r="BW11" s="241">
        <v>65693</v>
      </c>
      <c r="BX11" s="242">
        <v>12714</v>
      </c>
      <c r="BY11" s="240">
        <v>16732</v>
      </c>
      <c r="BZ11" s="240">
        <v>0</v>
      </c>
      <c r="CA11" s="240">
        <v>3957</v>
      </c>
      <c r="CB11" s="240">
        <v>358</v>
      </c>
      <c r="CC11" s="240">
        <v>68</v>
      </c>
      <c r="CD11" s="240">
        <v>11</v>
      </c>
      <c r="CE11" s="240">
        <v>78</v>
      </c>
      <c r="CF11" s="243">
        <v>33918</v>
      </c>
      <c r="CG11" s="243">
        <v>44011</v>
      </c>
      <c r="CH11" s="243">
        <v>99611</v>
      </c>
      <c r="CI11" s="240">
        <v>-4054</v>
      </c>
      <c r="CJ11" s="240">
        <v>-4280</v>
      </c>
      <c r="CK11" s="240">
        <v>0</v>
      </c>
      <c r="CL11" s="240">
        <v>-548</v>
      </c>
      <c r="CM11" s="240">
        <v>-14912</v>
      </c>
      <c r="CN11" s="240">
        <v>-6099</v>
      </c>
      <c r="CO11" s="240">
        <v>-3836</v>
      </c>
      <c r="CP11" s="240">
        <v>-16873</v>
      </c>
      <c r="CQ11" s="243">
        <v>-50602</v>
      </c>
      <c r="CR11" s="243">
        <v>-6591</v>
      </c>
      <c r="CS11" s="243">
        <v>49009</v>
      </c>
    </row>
    <row r="12" spans="1:97" s="210" customFormat="1" ht="12.75" customHeight="1" x14ac:dyDescent="0.2">
      <c r="A12" s="221" t="s">
        <v>239</v>
      </c>
      <c r="B12" s="232" t="s">
        <v>469</v>
      </c>
      <c r="C12" s="233">
        <v>0</v>
      </c>
      <c r="D12" s="233">
        <v>0</v>
      </c>
      <c r="E12" s="233">
        <v>0</v>
      </c>
      <c r="F12" s="233">
        <v>0</v>
      </c>
      <c r="G12" s="233">
        <v>0</v>
      </c>
      <c r="H12" s="233">
        <v>0</v>
      </c>
      <c r="I12" s="233">
        <v>9</v>
      </c>
      <c r="J12" s="233">
        <v>0</v>
      </c>
      <c r="K12" s="233">
        <v>0</v>
      </c>
      <c r="L12" s="233">
        <v>0</v>
      </c>
      <c r="M12" s="233">
        <v>0</v>
      </c>
      <c r="N12" s="233">
        <v>10</v>
      </c>
      <c r="O12" s="233">
        <v>0</v>
      </c>
      <c r="P12" s="233">
        <v>0</v>
      </c>
      <c r="Q12" s="233">
        <v>0</v>
      </c>
      <c r="R12" s="233">
        <v>0</v>
      </c>
      <c r="S12" s="233">
        <v>0</v>
      </c>
      <c r="T12" s="233">
        <v>0</v>
      </c>
      <c r="U12" s="233">
        <v>8012</v>
      </c>
      <c r="V12" s="233">
        <v>2</v>
      </c>
      <c r="W12" s="233">
        <v>0</v>
      </c>
      <c r="X12" s="233">
        <v>599</v>
      </c>
      <c r="Y12" s="233">
        <v>52</v>
      </c>
      <c r="Z12" s="233">
        <v>5</v>
      </c>
      <c r="AA12" s="233">
        <v>560946</v>
      </c>
      <c r="AB12" s="233">
        <v>0</v>
      </c>
      <c r="AC12" s="233">
        <v>3</v>
      </c>
      <c r="AD12" s="233">
        <v>0</v>
      </c>
      <c r="AE12" s="233">
        <v>2565</v>
      </c>
      <c r="AF12" s="233">
        <v>1251</v>
      </c>
      <c r="AG12" s="233">
        <v>767</v>
      </c>
      <c r="AH12" s="233">
        <v>4</v>
      </c>
      <c r="AI12" s="233">
        <v>6</v>
      </c>
      <c r="AJ12" s="233">
        <v>4</v>
      </c>
      <c r="AK12" s="233">
        <v>2</v>
      </c>
      <c r="AL12" s="233">
        <v>10</v>
      </c>
      <c r="AM12" s="233">
        <v>0</v>
      </c>
      <c r="AN12" s="233">
        <v>3</v>
      </c>
      <c r="AO12" s="233">
        <v>0</v>
      </c>
      <c r="AP12" s="233">
        <v>0</v>
      </c>
      <c r="AQ12" s="233">
        <v>0</v>
      </c>
      <c r="AR12" s="233">
        <v>0</v>
      </c>
      <c r="AS12" s="233">
        <v>41628</v>
      </c>
      <c r="AT12" s="233">
        <v>6250</v>
      </c>
      <c r="AU12" s="233">
        <v>0</v>
      </c>
      <c r="AV12" s="233">
        <v>0</v>
      </c>
      <c r="AW12" s="233">
        <v>0</v>
      </c>
      <c r="AX12" s="233">
        <v>0</v>
      </c>
      <c r="AY12" s="233">
        <v>6</v>
      </c>
      <c r="AZ12" s="233">
        <v>0</v>
      </c>
      <c r="BA12" s="233">
        <v>0</v>
      </c>
      <c r="BB12" s="233">
        <v>0</v>
      </c>
      <c r="BC12" s="233">
        <v>0</v>
      </c>
      <c r="BD12" s="233">
        <v>5</v>
      </c>
      <c r="BE12" s="233">
        <v>0</v>
      </c>
      <c r="BF12" s="233">
        <v>0</v>
      </c>
      <c r="BG12" s="233">
        <v>0</v>
      </c>
      <c r="BH12" s="233">
        <v>0</v>
      </c>
      <c r="BI12" s="233">
        <v>0</v>
      </c>
      <c r="BJ12" s="233">
        <v>0</v>
      </c>
      <c r="BK12" s="233">
        <v>0</v>
      </c>
      <c r="BL12" s="233">
        <v>0</v>
      </c>
      <c r="BM12" s="233">
        <v>0</v>
      </c>
      <c r="BN12" s="233">
        <v>0</v>
      </c>
      <c r="BO12" s="236">
        <v>622139</v>
      </c>
      <c r="BP12" s="235">
        <v>0</v>
      </c>
      <c r="BQ12" s="233">
        <v>1</v>
      </c>
      <c r="BR12" s="233">
        <v>0</v>
      </c>
      <c r="BS12" s="233">
        <v>0</v>
      </c>
      <c r="BT12" s="233">
        <v>0</v>
      </c>
      <c r="BU12" s="233">
        <v>7443</v>
      </c>
      <c r="BV12" s="236">
        <v>7444</v>
      </c>
      <c r="BW12" s="234">
        <v>629583</v>
      </c>
      <c r="BX12" s="235">
        <v>38</v>
      </c>
      <c r="BY12" s="233">
        <v>10643</v>
      </c>
      <c r="BZ12" s="233">
        <v>0</v>
      </c>
      <c r="CA12" s="233">
        <v>6</v>
      </c>
      <c r="CB12" s="233">
        <v>140</v>
      </c>
      <c r="CC12" s="233">
        <v>47</v>
      </c>
      <c r="CD12" s="233">
        <v>0</v>
      </c>
      <c r="CE12" s="233">
        <v>0</v>
      </c>
      <c r="CF12" s="236">
        <v>10874</v>
      </c>
      <c r="CG12" s="236">
        <v>18318</v>
      </c>
      <c r="CH12" s="236">
        <v>640457</v>
      </c>
      <c r="CI12" s="233">
        <v>-609158</v>
      </c>
      <c r="CJ12" s="233">
        <v>0</v>
      </c>
      <c r="CK12" s="233">
        <v>0</v>
      </c>
      <c r="CL12" s="233">
        <v>0</v>
      </c>
      <c r="CM12" s="233">
        <v>0</v>
      </c>
      <c r="CN12" s="233">
        <v>0</v>
      </c>
      <c r="CO12" s="233">
        <v>0</v>
      </c>
      <c r="CP12" s="233">
        <v>-7907</v>
      </c>
      <c r="CQ12" s="236">
        <v>-617065</v>
      </c>
      <c r="CR12" s="236">
        <v>-598747</v>
      </c>
      <c r="CS12" s="236">
        <v>23392</v>
      </c>
    </row>
    <row r="13" spans="1:97" s="210" customFormat="1" ht="12.75" customHeight="1" x14ac:dyDescent="0.2">
      <c r="A13" s="221" t="s">
        <v>240</v>
      </c>
      <c r="B13" s="232" t="s">
        <v>470</v>
      </c>
      <c r="C13" s="233">
        <v>0</v>
      </c>
      <c r="D13" s="233">
        <v>0</v>
      </c>
      <c r="E13" s="233">
        <v>0</v>
      </c>
      <c r="F13" s="233">
        <v>0</v>
      </c>
      <c r="G13" s="233">
        <v>5</v>
      </c>
      <c r="H13" s="233">
        <v>0</v>
      </c>
      <c r="I13" s="233">
        <v>0</v>
      </c>
      <c r="J13" s="233">
        <v>31</v>
      </c>
      <c r="K13" s="233">
        <v>0</v>
      </c>
      <c r="L13" s="233">
        <v>0</v>
      </c>
      <c r="M13" s="233">
        <v>0</v>
      </c>
      <c r="N13" s="233">
        <v>20</v>
      </c>
      <c r="O13" s="233">
        <v>0</v>
      </c>
      <c r="P13" s="233">
        <v>0</v>
      </c>
      <c r="Q13" s="233">
        <v>0</v>
      </c>
      <c r="R13" s="233">
        <v>0</v>
      </c>
      <c r="S13" s="233">
        <v>0</v>
      </c>
      <c r="T13" s="233">
        <v>0</v>
      </c>
      <c r="U13" s="233">
        <v>824</v>
      </c>
      <c r="V13" s="233">
        <v>0</v>
      </c>
      <c r="W13" s="233">
        <v>0</v>
      </c>
      <c r="X13" s="233">
        <v>423</v>
      </c>
      <c r="Y13" s="233">
        <v>311</v>
      </c>
      <c r="Z13" s="233">
        <v>89</v>
      </c>
      <c r="AA13" s="233">
        <v>427</v>
      </c>
      <c r="AB13" s="233">
        <v>0</v>
      </c>
      <c r="AC13" s="233">
        <v>2</v>
      </c>
      <c r="AD13" s="233">
        <v>1</v>
      </c>
      <c r="AE13" s="233">
        <v>5467</v>
      </c>
      <c r="AF13" s="233">
        <v>55361</v>
      </c>
      <c r="AG13" s="233">
        <v>16</v>
      </c>
      <c r="AH13" s="233">
        <v>850</v>
      </c>
      <c r="AI13" s="233">
        <v>8</v>
      </c>
      <c r="AJ13" s="233">
        <v>2</v>
      </c>
      <c r="AK13" s="233">
        <v>0</v>
      </c>
      <c r="AL13" s="233">
        <v>0</v>
      </c>
      <c r="AM13" s="233">
        <v>87</v>
      </c>
      <c r="AN13" s="233">
        <v>0</v>
      </c>
      <c r="AO13" s="233">
        <v>3036</v>
      </c>
      <c r="AP13" s="233">
        <v>222</v>
      </c>
      <c r="AQ13" s="233">
        <v>12167</v>
      </c>
      <c r="AR13" s="233">
        <v>4504</v>
      </c>
      <c r="AS13" s="233">
        <v>-3</v>
      </c>
      <c r="AT13" s="233">
        <v>0</v>
      </c>
      <c r="AU13" s="233">
        <v>0</v>
      </c>
      <c r="AV13" s="233">
        <v>0</v>
      </c>
      <c r="AW13" s="233">
        <v>0</v>
      </c>
      <c r="AX13" s="233">
        <v>0</v>
      </c>
      <c r="AY13" s="233">
        <v>0</v>
      </c>
      <c r="AZ13" s="233">
        <v>0</v>
      </c>
      <c r="BA13" s="233">
        <v>0</v>
      </c>
      <c r="BB13" s="233">
        <v>0</v>
      </c>
      <c r="BC13" s="233">
        <v>45</v>
      </c>
      <c r="BD13" s="233">
        <v>0</v>
      </c>
      <c r="BE13" s="233">
        <v>0</v>
      </c>
      <c r="BF13" s="233">
        <v>0</v>
      </c>
      <c r="BG13" s="233">
        <v>0</v>
      </c>
      <c r="BH13" s="233">
        <v>0</v>
      </c>
      <c r="BI13" s="233">
        <v>-7</v>
      </c>
      <c r="BJ13" s="233">
        <v>-13</v>
      </c>
      <c r="BK13" s="233">
        <v>8</v>
      </c>
      <c r="BL13" s="233">
        <v>13</v>
      </c>
      <c r="BM13" s="233">
        <v>0</v>
      </c>
      <c r="BN13" s="233">
        <v>41</v>
      </c>
      <c r="BO13" s="236">
        <v>83937</v>
      </c>
      <c r="BP13" s="235">
        <v>-107</v>
      </c>
      <c r="BQ13" s="233">
        <v>-176</v>
      </c>
      <c r="BR13" s="233">
        <v>0</v>
      </c>
      <c r="BS13" s="233">
        <v>0</v>
      </c>
      <c r="BT13" s="233">
        <v>-62</v>
      </c>
      <c r="BU13" s="233">
        <v>-250</v>
      </c>
      <c r="BV13" s="236">
        <v>-595</v>
      </c>
      <c r="BW13" s="234">
        <v>83342</v>
      </c>
      <c r="BX13" s="235">
        <v>565</v>
      </c>
      <c r="BY13" s="233">
        <v>1431</v>
      </c>
      <c r="BZ13" s="233">
        <v>0</v>
      </c>
      <c r="CA13" s="233">
        <v>7</v>
      </c>
      <c r="CB13" s="233">
        <v>2101</v>
      </c>
      <c r="CC13" s="233">
        <v>0</v>
      </c>
      <c r="CD13" s="233">
        <v>0</v>
      </c>
      <c r="CE13" s="233">
        <v>0</v>
      </c>
      <c r="CF13" s="236">
        <v>4104</v>
      </c>
      <c r="CG13" s="236">
        <v>3509</v>
      </c>
      <c r="CH13" s="236">
        <v>87446</v>
      </c>
      <c r="CI13" s="233">
        <v>-55863</v>
      </c>
      <c r="CJ13" s="233">
        <v>-5138</v>
      </c>
      <c r="CK13" s="233">
        <v>0</v>
      </c>
      <c r="CL13" s="233">
        <v>-2845</v>
      </c>
      <c r="CM13" s="233">
        <v>-5</v>
      </c>
      <c r="CN13" s="233">
        <v>0</v>
      </c>
      <c r="CO13" s="233">
        <v>-74</v>
      </c>
      <c r="CP13" s="233">
        <v>-5368</v>
      </c>
      <c r="CQ13" s="236">
        <v>-69293</v>
      </c>
      <c r="CR13" s="236">
        <v>-65784</v>
      </c>
      <c r="CS13" s="236">
        <v>18153</v>
      </c>
    </row>
    <row r="14" spans="1:97" s="210" customFormat="1" ht="12.75" customHeight="1" x14ac:dyDescent="0.2">
      <c r="A14" s="221" t="s">
        <v>241</v>
      </c>
      <c r="B14" s="232" t="s">
        <v>471</v>
      </c>
      <c r="C14" s="233">
        <v>0</v>
      </c>
      <c r="D14" s="233">
        <v>0</v>
      </c>
      <c r="E14" s="233">
        <v>86</v>
      </c>
      <c r="F14" s="233">
        <v>0</v>
      </c>
      <c r="G14" s="233">
        <v>0</v>
      </c>
      <c r="H14" s="233">
        <v>0</v>
      </c>
      <c r="I14" s="233">
        <v>0</v>
      </c>
      <c r="J14" s="233">
        <v>0</v>
      </c>
      <c r="K14" s="233">
        <v>19226</v>
      </c>
      <c r="L14" s="233">
        <v>59</v>
      </c>
      <c r="M14" s="233">
        <v>0</v>
      </c>
      <c r="N14" s="233">
        <v>11438</v>
      </c>
      <c r="O14" s="233">
        <v>1442</v>
      </c>
      <c r="P14" s="233">
        <v>822</v>
      </c>
      <c r="Q14" s="233">
        <v>0</v>
      </c>
      <c r="R14" s="233">
        <v>63</v>
      </c>
      <c r="S14" s="233">
        <v>0</v>
      </c>
      <c r="T14" s="233">
        <v>0</v>
      </c>
      <c r="U14" s="233">
        <v>155</v>
      </c>
      <c r="V14" s="233">
        <v>0</v>
      </c>
      <c r="W14" s="233">
        <v>0</v>
      </c>
      <c r="X14" s="233">
        <v>0</v>
      </c>
      <c r="Y14" s="233">
        <v>0</v>
      </c>
      <c r="Z14" s="233">
        <v>150</v>
      </c>
      <c r="AA14" s="233">
        <v>0</v>
      </c>
      <c r="AB14" s="233">
        <v>0</v>
      </c>
      <c r="AC14" s="233">
        <v>0</v>
      </c>
      <c r="AD14" s="233">
        <v>915</v>
      </c>
      <c r="AE14" s="233">
        <v>0</v>
      </c>
      <c r="AF14" s="233">
        <v>0</v>
      </c>
      <c r="AG14" s="233">
        <v>0</v>
      </c>
      <c r="AH14" s="233">
        <v>0</v>
      </c>
      <c r="AI14" s="233">
        <v>0</v>
      </c>
      <c r="AJ14" s="233">
        <v>0</v>
      </c>
      <c r="AK14" s="233">
        <v>0</v>
      </c>
      <c r="AL14" s="233">
        <v>0</v>
      </c>
      <c r="AM14" s="233">
        <v>130</v>
      </c>
      <c r="AN14" s="233">
        <v>0</v>
      </c>
      <c r="AO14" s="233">
        <v>0</v>
      </c>
      <c r="AP14" s="233">
        <v>0</v>
      </c>
      <c r="AQ14" s="233">
        <v>0</v>
      </c>
      <c r="AR14" s="233">
        <v>0</v>
      </c>
      <c r="AS14" s="233">
        <v>0</v>
      </c>
      <c r="AT14" s="233">
        <v>0</v>
      </c>
      <c r="AU14" s="233">
        <v>0</v>
      </c>
      <c r="AV14" s="233">
        <v>0</v>
      </c>
      <c r="AW14" s="233">
        <v>0</v>
      </c>
      <c r="AX14" s="233">
        <v>0</v>
      </c>
      <c r="AY14" s="233">
        <v>205</v>
      </c>
      <c r="AZ14" s="233">
        <v>0</v>
      </c>
      <c r="BA14" s="233">
        <v>0</v>
      </c>
      <c r="BB14" s="233">
        <v>0</v>
      </c>
      <c r="BC14" s="233">
        <v>126</v>
      </c>
      <c r="BD14" s="233">
        <v>2207</v>
      </c>
      <c r="BE14" s="233">
        <v>1986</v>
      </c>
      <c r="BF14" s="233">
        <v>1166</v>
      </c>
      <c r="BG14" s="233">
        <v>0</v>
      </c>
      <c r="BH14" s="233">
        <v>0</v>
      </c>
      <c r="BI14" s="233">
        <v>3501</v>
      </c>
      <c r="BJ14" s="233">
        <v>29217</v>
      </c>
      <c r="BK14" s="233">
        <v>5</v>
      </c>
      <c r="BL14" s="233">
        <v>281</v>
      </c>
      <c r="BM14" s="233">
        <v>0</v>
      </c>
      <c r="BN14" s="233">
        <v>0</v>
      </c>
      <c r="BO14" s="236">
        <v>73180</v>
      </c>
      <c r="BP14" s="235">
        <v>1213</v>
      </c>
      <c r="BQ14" s="233">
        <v>110611</v>
      </c>
      <c r="BR14" s="233">
        <v>0</v>
      </c>
      <c r="BS14" s="233">
        <v>0</v>
      </c>
      <c r="BT14" s="233">
        <v>0</v>
      </c>
      <c r="BU14" s="233">
        <v>-511</v>
      </c>
      <c r="BV14" s="236">
        <v>111313</v>
      </c>
      <c r="BW14" s="234">
        <v>184493</v>
      </c>
      <c r="BX14" s="235">
        <v>1785</v>
      </c>
      <c r="BY14" s="233">
        <v>155134</v>
      </c>
      <c r="BZ14" s="233">
        <v>0</v>
      </c>
      <c r="CA14" s="233">
        <v>1768</v>
      </c>
      <c r="CB14" s="233">
        <v>5235</v>
      </c>
      <c r="CC14" s="233">
        <v>0</v>
      </c>
      <c r="CD14" s="233">
        <v>195</v>
      </c>
      <c r="CE14" s="233">
        <v>0</v>
      </c>
      <c r="CF14" s="236">
        <v>164117</v>
      </c>
      <c r="CG14" s="236">
        <v>275430</v>
      </c>
      <c r="CH14" s="236">
        <v>348610</v>
      </c>
      <c r="CI14" s="233">
        <v>-73705</v>
      </c>
      <c r="CJ14" s="233">
        <v>-53002</v>
      </c>
      <c r="CK14" s="233">
        <v>0</v>
      </c>
      <c r="CL14" s="233">
        <v>-304</v>
      </c>
      <c r="CM14" s="233">
        <v>-853</v>
      </c>
      <c r="CN14" s="233">
        <v>-1541</v>
      </c>
      <c r="CO14" s="233">
        <v>-5068</v>
      </c>
      <c r="CP14" s="233">
        <v>-5966</v>
      </c>
      <c r="CQ14" s="236">
        <v>-140439</v>
      </c>
      <c r="CR14" s="236">
        <v>134991</v>
      </c>
      <c r="CS14" s="236">
        <v>208171</v>
      </c>
    </row>
    <row r="15" spans="1:97" s="210" customFormat="1" ht="12.75" customHeight="1" x14ac:dyDescent="0.2">
      <c r="A15" s="244" t="s">
        <v>242</v>
      </c>
      <c r="B15" s="245" t="s">
        <v>472</v>
      </c>
      <c r="C15" s="246">
        <v>0</v>
      </c>
      <c r="D15" s="246">
        <v>0</v>
      </c>
      <c r="E15" s="246">
        <v>0</v>
      </c>
      <c r="F15" s="246">
        <v>0</v>
      </c>
      <c r="G15" s="246">
        <v>0</v>
      </c>
      <c r="H15" s="246">
        <v>1626</v>
      </c>
      <c r="I15" s="246">
        <v>0</v>
      </c>
      <c r="J15" s="246">
        <v>0</v>
      </c>
      <c r="K15" s="246">
        <v>34</v>
      </c>
      <c r="L15" s="246">
        <v>16676</v>
      </c>
      <c r="M15" s="246">
        <v>0</v>
      </c>
      <c r="N15" s="246">
        <v>3762</v>
      </c>
      <c r="O15" s="246">
        <v>0</v>
      </c>
      <c r="P15" s="246">
        <v>712</v>
      </c>
      <c r="Q15" s="246">
        <v>0</v>
      </c>
      <c r="R15" s="246">
        <v>0</v>
      </c>
      <c r="S15" s="246">
        <v>0</v>
      </c>
      <c r="T15" s="246">
        <v>0</v>
      </c>
      <c r="U15" s="246">
        <v>0</v>
      </c>
      <c r="V15" s="246">
        <v>0</v>
      </c>
      <c r="W15" s="246">
        <v>0</v>
      </c>
      <c r="X15" s="246">
        <v>0</v>
      </c>
      <c r="Y15" s="246">
        <v>0</v>
      </c>
      <c r="Z15" s="246">
        <v>2</v>
      </c>
      <c r="AA15" s="246">
        <v>0</v>
      </c>
      <c r="AB15" s="246">
        <v>0</v>
      </c>
      <c r="AC15" s="246">
        <v>0</v>
      </c>
      <c r="AD15" s="246">
        <v>0</v>
      </c>
      <c r="AE15" s="246">
        <v>0</v>
      </c>
      <c r="AF15" s="246">
        <v>0</v>
      </c>
      <c r="AG15" s="246">
        <v>0</v>
      </c>
      <c r="AH15" s="246">
        <v>0</v>
      </c>
      <c r="AI15" s="246">
        <v>0</v>
      </c>
      <c r="AJ15" s="246">
        <v>0</v>
      </c>
      <c r="AK15" s="246">
        <v>0</v>
      </c>
      <c r="AL15" s="246">
        <v>0</v>
      </c>
      <c r="AM15" s="246">
        <v>0</v>
      </c>
      <c r="AN15" s="246">
        <v>0</v>
      </c>
      <c r="AO15" s="246">
        <v>0</v>
      </c>
      <c r="AP15" s="246">
        <v>0</v>
      </c>
      <c r="AQ15" s="246">
        <v>0</v>
      </c>
      <c r="AR15" s="246">
        <v>0</v>
      </c>
      <c r="AS15" s="246">
        <v>0</v>
      </c>
      <c r="AT15" s="246">
        <v>0</v>
      </c>
      <c r="AU15" s="246">
        <v>0</v>
      </c>
      <c r="AV15" s="246">
        <v>0</v>
      </c>
      <c r="AW15" s="246">
        <v>0</v>
      </c>
      <c r="AX15" s="246">
        <v>0</v>
      </c>
      <c r="AY15" s="246">
        <v>59</v>
      </c>
      <c r="AZ15" s="246">
        <v>0</v>
      </c>
      <c r="BA15" s="246">
        <v>0</v>
      </c>
      <c r="BB15" s="246">
        <v>0</v>
      </c>
      <c r="BC15" s="246">
        <v>146</v>
      </c>
      <c r="BD15" s="246">
        <v>544</v>
      </c>
      <c r="BE15" s="246">
        <v>1682</v>
      </c>
      <c r="BF15" s="246">
        <v>1531</v>
      </c>
      <c r="BG15" s="246">
        <v>0</v>
      </c>
      <c r="BH15" s="246">
        <v>0</v>
      </c>
      <c r="BI15" s="246">
        <v>2150</v>
      </c>
      <c r="BJ15" s="246">
        <v>13511</v>
      </c>
      <c r="BK15" s="246">
        <v>4</v>
      </c>
      <c r="BL15" s="246">
        <v>164</v>
      </c>
      <c r="BM15" s="246">
        <v>0</v>
      </c>
      <c r="BN15" s="246">
        <v>0</v>
      </c>
      <c r="BO15" s="249">
        <v>42603</v>
      </c>
      <c r="BP15" s="248">
        <v>1225</v>
      </c>
      <c r="BQ15" s="246">
        <v>89075</v>
      </c>
      <c r="BR15" s="246">
        <v>0</v>
      </c>
      <c r="BS15" s="246">
        <v>0</v>
      </c>
      <c r="BT15" s="246">
        <v>0</v>
      </c>
      <c r="BU15" s="246">
        <v>638</v>
      </c>
      <c r="BV15" s="249">
        <v>90938</v>
      </c>
      <c r="BW15" s="247">
        <v>133541</v>
      </c>
      <c r="BX15" s="248">
        <v>25918</v>
      </c>
      <c r="BY15" s="246">
        <v>128021</v>
      </c>
      <c r="BZ15" s="246">
        <v>0</v>
      </c>
      <c r="CA15" s="246">
        <v>11</v>
      </c>
      <c r="CB15" s="246">
        <v>37</v>
      </c>
      <c r="CC15" s="246">
        <v>5</v>
      </c>
      <c r="CD15" s="246">
        <v>89</v>
      </c>
      <c r="CE15" s="246">
        <v>32</v>
      </c>
      <c r="CF15" s="249">
        <v>154113</v>
      </c>
      <c r="CG15" s="249">
        <v>245051</v>
      </c>
      <c r="CH15" s="249">
        <v>287654</v>
      </c>
      <c r="CI15" s="246">
        <v>-75247</v>
      </c>
      <c r="CJ15" s="246">
        <v>-23965</v>
      </c>
      <c r="CK15" s="246">
        <v>0</v>
      </c>
      <c r="CL15" s="246">
        <v>-12767</v>
      </c>
      <c r="CM15" s="246">
        <v>-1713</v>
      </c>
      <c r="CN15" s="246">
        <v>-9257</v>
      </c>
      <c r="CO15" s="246">
        <v>0</v>
      </c>
      <c r="CP15" s="246">
        <v>-8763</v>
      </c>
      <c r="CQ15" s="249">
        <v>-131712</v>
      </c>
      <c r="CR15" s="249">
        <v>113339</v>
      </c>
      <c r="CS15" s="249">
        <v>155942</v>
      </c>
    </row>
    <row r="16" spans="1:97" s="210" customFormat="1" ht="12.75" customHeight="1" x14ac:dyDescent="0.2">
      <c r="A16" s="221" t="s">
        <v>243</v>
      </c>
      <c r="B16" s="232" t="s">
        <v>473</v>
      </c>
      <c r="C16" s="233">
        <v>0</v>
      </c>
      <c r="D16" s="233">
        <v>0</v>
      </c>
      <c r="E16" s="233">
        <v>99</v>
      </c>
      <c r="F16" s="233">
        <v>0</v>
      </c>
      <c r="G16" s="233">
        <v>46</v>
      </c>
      <c r="H16" s="233">
        <v>0</v>
      </c>
      <c r="I16" s="233">
        <v>0</v>
      </c>
      <c r="J16" s="233">
        <v>0</v>
      </c>
      <c r="K16" s="233">
        <v>0</v>
      </c>
      <c r="L16" s="233">
        <v>19</v>
      </c>
      <c r="M16" s="233">
        <v>678</v>
      </c>
      <c r="N16" s="233">
        <v>15030</v>
      </c>
      <c r="O16" s="233">
        <v>443</v>
      </c>
      <c r="P16" s="233">
        <v>3738</v>
      </c>
      <c r="Q16" s="233">
        <v>0</v>
      </c>
      <c r="R16" s="233">
        <v>0</v>
      </c>
      <c r="S16" s="233">
        <v>64</v>
      </c>
      <c r="T16" s="233">
        <v>0</v>
      </c>
      <c r="U16" s="233">
        <v>0</v>
      </c>
      <c r="V16" s="233">
        <v>0</v>
      </c>
      <c r="W16" s="233">
        <v>0</v>
      </c>
      <c r="X16" s="233">
        <v>0</v>
      </c>
      <c r="Y16" s="233">
        <v>0</v>
      </c>
      <c r="Z16" s="233">
        <v>2</v>
      </c>
      <c r="AA16" s="233">
        <v>0</v>
      </c>
      <c r="AB16" s="233">
        <v>0</v>
      </c>
      <c r="AC16" s="233">
        <v>0</v>
      </c>
      <c r="AD16" s="233">
        <v>0</v>
      </c>
      <c r="AE16" s="233">
        <v>0</v>
      </c>
      <c r="AF16" s="233">
        <v>0</v>
      </c>
      <c r="AG16" s="233">
        <v>0</v>
      </c>
      <c r="AH16" s="233">
        <v>0</v>
      </c>
      <c r="AI16" s="233">
        <v>0</v>
      </c>
      <c r="AJ16" s="233">
        <v>0</v>
      </c>
      <c r="AK16" s="233">
        <v>0</v>
      </c>
      <c r="AL16" s="233">
        <v>0</v>
      </c>
      <c r="AM16" s="233">
        <v>0</v>
      </c>
      <c r="AN16" s="233">
        <v>0</v>
      </c>
      <c r="AO16" s="233">
        <v>0</v>
      </c>
      <c r="AP16" s="233">
        <v>0</v>
      </c>
      <c r="AQ16" s="233">
        <v>0</v>
      </c>
      <c r="AR16" s="233">
        <v>0</v>
      </c>
      <c r="AS16" s="233">
        <v>0</v>
      </c>
      <c r="AT16" s="233">
        <v>0</v>
      </c>
      <c r="AU16" s="233">
        <v>0</v>
      </c>
      <c r="AV16" s="233">
        <v>0</v>
      </c>
      <c r="AW16" s="233">
        <v>0</v>
      </c>
      <c r="AX16" s="233">
        <v>0</v>
      </c>
      <c r="AY16" s="233">
        <v>142</v>
      </c>
      <c r="AZ16" s="233">
        <v>0</v>
      </c>
      <c r="BA16" s="233">
        <v>0</v>
      </c>
      <c r="BB16" s="233">
        <v>0</v>
      </c>
      <c r="BC16" s="233">
        <v>169</v>
      </c>
      <c r="BD16" s="233">
        <v>732</v>
      </c>
      <c r="BE16" s="233">
        <v>1166</v>
      </c>
      <c r="BF16" s="233">
        <v>1030</v>
      </c>
      <c r="BG16" s="233">
        <v>104</v>
      </c>
      <c r="BH16" s="233">
        <v>0</v>
      </c>
      <c r="BI16" s="233">
        <v>2031</v>
      </c>
      <c r="BJ16" s="233">
        <v>7829</v>
      </c>
      <c r="BK16" s="233">
        <v>0</v>
      </c>
      <c r="BL16" s="233">
        <v>124</v>
      </c>
      <c r="BM16" s="233">
        <v>0</v>
      </c>
      <c r="BN16" s="233">
        <v>0</v>
      </c>
      <c r="BO16" s="236">
        <v>33446</v>
      </c>
      <c r="BP16" s="235">
        <v>69</v>
      </c>
      <c r="BQ16" s="233">
        <v>52607</v>
      </c>
      <c r="BR16" s="233">
        <v>0</v>
      </c>
      <c r="BS16" s="233">
        <v>0</v>
      </c>
      <c r="BT16" s="233">
        <v>0</v>
      </c>
      <c r="BU16" s="233">
        <v>-380</v>
      </c>
      <c r="BV16" s="236">
        <v>52296</v>
      </c>
      <c r="BW16" s="234">
        <v>85742</v>
      </c>
      <c r="BX16" s="235">
        <v>626</v>
      </c>
      <c r="BY16" s="233">
        <v>11942</v>
      </c>
      <c r="BZ16" s="233">
        <v>0</v>
      </c>
      <c r="CA16" s="233">
        <v>257</v>
      </c>
      <c r="CB16" s="233">
        <v>2002</v>
      </c>
      <c r="CC16" s="233">
        <v>702</v>
      </c>
      <c r="CD16" s="233">
        <v>1017</v>
      </c>
      <c r="CE16" s="233">
        <v>316</v>
      </c>
      <c r="CF16" s="236">
        <v>16862</v>
      </c>
      <c r="CG16" s="236">
        <v>69158</v>
      </c>
      <c r="CH16" s="236">
        <v>102604</v>
      </c>
      <c r="CI16" s="233">
        <v>-4929</v>
      </c>
      <c r="CJ16" s="233">
        <v>-5587</v>
      </c>
      <c r="CK16" s="233">
        <v>0</v>
      </c>
      <c r="CL16" s="233">
        <v>-3626</v>
      </c>
      <c r="CM16" s="233">
        <v>-4620</v>
      </c>
      <c r="CN16" s="233">
        <v>-2800</v>
      </c>
      <c r="CO16" s="233">
        <v>-10117</v>
      </c>
      <c r="CP16" s="233">
        <v>-10716</v>
      </c>
      <c r="CQ16" s="236">
        <v>-42395</v>
      </c>
      <c r="CR16" s="236">
        <v>26763</v>
      </c>
      <c r="CS16" s="236">
        <v>60209</v>
      </c>
    </row>
    <row r="17" spans="1:97" s="210" customFormat="1" ht="12.75" customHeight="1" x14ac:dyDescent="0.2">
      <c r="A17" s="221" t="s">
        <v>244</v>
      </c>
      <c r="B17" s="232" t="s">
        <v>474</v>
      </c>
      <c r="C17" s="233">
        <v>0</v>
      </c>
      <c r="D17" s="233">
        <v>0</v>
      </c>
      <c r="E17" s="233">
        <v>2178</v>
      </c>
      <c r="F17" s="233">
        <v>0</v>
      </c>
      <c r="G17" s="233">
        <v>94</v>
      </c>
      <c r="H17" s="233">
        <v>64</v>
      </c>
      <c r="I17" s="233">
        <v>0</v>
      </c>
      <c r="J17" s="233">
        <v>0</v>
      </c>
      <c r="K17" s="233">
        <v>4403</v>
      </c>
      <c r="L17" s="233">
        <v>2280</v>
      </c>
      <c r="M17" s="233">
        <v>18</v>
      </c>
      <c r="N17" s="233">
        <v>38393</v>
      </c>
      <c r="O17" s="233">
        <v>4115</v>
      </c>
      <c r="P17" s="233">
        <v>16116</v>
      </c>
      <c r="Q17" s="233">
        <v>0</v>
      </c>
      <c r="R17" s="233">
        <v>0</v>
      </c>
      <c r="S17" s="233">
        <v>0</v>
      </c>
      <c r="T17" s="233">
        <v>0</v>
      </c>
      <c r="U17" s="233">
        <v>812</v>
      </c>
      <c r="V17" s="233">
        <v>3</v>
      </c>
      <c r="W17" s="233">
        <v>0</v>
      </c>
      <c r="X17" s="233">
        <v>5</v>
      </c>
      <c r="Y17" s="233">
        <v>33</v>
      </c>
      <c r="Z17" s="233">
        <v>589</v>
      </c>
      <c r="AA17" s="233">
        <v>5</v>
      </c>
      <c r="AB17" s="233">
        <v>3</v>
      </c>
      <c r="AC17" s="233">
        <v>0</v>
      </c>
      <c r="AD17" s="233">
        <v>0</v>
      </c>
      <c r="AE17" s="233">
        <v>32</v>
      </c>
      <c r="AF17" s="233">
        <v>0</v>
      </c>
      <c r="AG17" s="233">
        <v>0</v>
      </c>
      <c r="AH17" s="233">
        <v>0</v>
      </c>
      <c r="AI17" s="233">
        <v>0</v>
      </c>
      <c r="AJ17" s="233">
        <v>0</v>
      </c>
      <c r="AK17" s="233">
        <v>0</v>
      </c>
      <c r="AL17" s="233">
        <v>0</v>
      </c>
      <c r="AM17" s="233">
        <v>0</v>
      </c>
      <c r="AN17" s="233">
        <v>0</v>
      </c>
      <c r="AO17" s="233">
        <v>0</v>
      </c>
      <c r="AP17" s="233">
        <v>0</v>
      </c>
      <c r="AQ17" s="233">
        <v>0</v>
      </c>
      <c r="AR17" s="233">
        <v>0</v>
      </c>
      <c r="AS17" s="233">
        <v>0</v>
      </c>
      <c r="AT17" s="233">
        <v>0</v>
      </c>
      <c r="AU17" s="233">
        <v>0</v>
      </c>
      <c r="AV17" s="233">
        <v>0</v>
      </c>
      <c r="AW17" s="233">
        <v>0</v>
      </c>
      <c r="AX17" s="233">
        <v>0</v>
      </c>
      <c r="AY17" s="233">
        <v>274</v>
      </c>
      <c r="AZ17" s="233">
        <v>0</v>
      </c>
      <c r="BA17" s="233">
        <v>0</v>
      </c>
      <c r="BB17" s="233">
        <v>0</v>
      </c>
      <c r="BC17" s="233">
        <v>250</v>
      </c>
      <c r="BD17" s="233">
        <v>1196</v>
      </c>
      <c r="BE17" s="233">
        <v>3639</v>
      </c>
      <c r="BF17" s="233">
        <v>2177</v>
      </c>
      <c r="BG17" s="233">
        <v>88</v>
      </c>
      <c r="BH17" s="233">
        <v>0</v>
      </c>
      <c r="BI17" s="233">
        <v>3282</v>
      </c>
      <c r="BJ17" s="233">
        <v>34611</v>
      </c>
      <c r="BK17" s="233">
        <v>0</v>
      </c>
      <c r="BL17" s="233">
        <v>273</v>
      </c>
      <c r="BM17" s="233">
        <v>0</v>
      </c>
      <c r="BN17" s="233">
        <v>0</v>
      </c>
      <c r="BO17" s="236">
        <v>114933</v>
      </c>
      <c r="BP17" s="235">
        <v>5934</v>
      </c>
      <c r="BQ17" s="233">
        <v>294405</v>
      </c>
      <c r="BR17" s="233">
        <v>0</v>
      </c>
      <c r="BS17" s="233">
        <v>0</v>
      </c>
      <c r="BT17" s="233">
        <v>0</v>
      </c>
      <c r="BU17" s="233">
        <v>-613</v>
      </c>
      <c r="BV17" s="236">
        <v>299726</v>
      </c>
      <c r="BW17" s="234">
        <v>414659</v>
      </c>
      <c r="BX17" s="235">
        <v>6522</v>
      </c>
      <c r="BY17" s="233">
        <v>120929</v>
      </c>
      <c r="BZ17" s="233">
        <v>0</v>
      </c>
      <c r="CA17" s="233">
        <v>644</v>
      </c>
      <c r="CB17" s="233">
        <v>6810</v>
      </c>
      <c r="CC17" s="233">
        <v>2120</v>
      </c>
      <c r="CD17" s="233">
        <v>1923</v>
      </c>
      <c r="CE17" s="233">
        <v>346</v>
      </c>
      <c r="CF17" s="236">
        <v>139294</v>
      </c>
      <c r="CG17" s="236">
        <v>439020</v>
      </c>
      <c r="CH17" s="236">
        <v>553953</v>
      </c>
      <c r="CI17" s="233">
        <v>-62470</v>
      </c>
      <c r="CJ17" s="233">
        <v>-165481</v>
      </c>
      <c r="CK17" s="233">
        <v>0</v>
      </c>
      <c r="CL17" s="233">
        <v>-8460</v>
      </c>
      <c r="CM17" s="233">
        <v>-8824</v>
      </c>
      <c r="CN17" s="233">
        <v>-5691</v>
      </c>
      <c r="CO17" s="233">
        <v>-27340</v>
      </c>
      <c r="CP17" s="233">
        <v>-35378</v>
      </c>
      <c r="CQ17" s="236">
        <v>-313644</v>
      </c>
      <c r="CR17" s="236">
        <v>125376</v>
      </c>
      <c r="CS17" s="236">
        <v>240309</v>
      </c>
    </row>
    <row r="18" spans="1:97" s="210" customFormat="1" ht="12.75" customHeight="1" x14ac:dyDescent="0.2">
      <c r="A18" s="221" t="s">
        <v>245</v>
      </c>
      <c r="B18" s="232" t="s">
        <v>475</v>
      </c>
      <c r="C18" s="233">
        <v>0</v>
      </c>
      <c r="D18" s="233">
        <v>0</v>
      </c>
      <c r="E18" s="233">
        <v>70</v>
      </c>
      <c r="F18" s="233">
        <v>2</v>
      </c>
      <c r="G18" s="233">
        <v>0</v>
      </c>
      <c r="H18" s="233">
        <v>349</v>
      </c>
      <c r="I18" s="233">
        <v>0</v>
      </c>
      <c r="J18" s="233">
        <v>0</v>
      </c>
      <c r="K18" s="233">
        <v>704</v>
      </c>
      <c r="L18" s="233">
        <v>64</v>
      </c>
      <c r="M18" s="233">
        <v>0</v>
      </c>
      <c r="N18" s="233">
        <v>305</v>
      </c>
      <c r="O18" s="233">
        <v>6027</v>
      </c>
      <c r="P18" s="233">
        <v>0</v>
      </c>
      <c r="Q18" s="233">
        <v>0</v>
      </c>
      <c r="R18" s="233">
        <v>0</v>
      </c>
      <c r="S18" s="233">
        <v>0</v>
      </c>
      <c r="T18" s="233">
        <v>0</v>
      </c>
      <c r="U18" s="233">
        <v>0</v>
      </c>
      <c r="V18" s="233">
        <v>0</v>
      </c>
      <c r="W18" s="233">
        <v>0</v>
      </c>
      <c r="X18" s="233">
        <v>0</v>
      </c>
      <c r="Y18" s="233">
        <v>0</v>
      </c>
      <c r="Z18" s="233">
        <v>3</v>
      </c>
      <c r="AA18" s="233">
        <v>0</v>
      </c>
      <c r="AB18" s="233">
        <v>0</v>
      </c>
      <c r="AC18" s="233">
        <v>0</v>
      </c>
      <c r="AD18" s="233">
        <v>0</v>
      </c>
      <c r="AE18" s="233">
        <v>0</v>
      </c>
      <c r="AF18" s="233">
        <v>0</v>
      </c>
      <c r="AG18" s="233">
        <v>0</v>
      </c>
      <c r="AH18" s="233">
        <v>0</v>
      </c>
      <c r="AI18" s="233">
        <v>0</v>
      </c>
      <c r="AJ18" s="233">
        <v>0</v>
      </c>
      <c r="AK18" s="233">
        <v>0</v>
      </c>
      <c r="AL18" s="233">
        <v>0</v>
      </c>
      <c r="AM18" s="233">
        <v>0</v>
      </c>
      <c r="AN18" s="233">
        <v>0</v>
      </c>
      <c r="AO18" s="233">
        <v>0</v>
      </c>
      <c r="AP18" s="233">
        <v>0</v>
      </c>
      <c r="AQ18" s="233">
        <v>0</v>
      </c>
      <c r="AR18" s="233">
        <v>0</v>
      </c>
      <c r="AS18" s="233">
        <v>0</v>
      </c>
      <c r="AT18" s="233">
        <v>0</v>
      </c>
      <c r="AU18" s="233">
        <v>0</v>
      </c>
      <c r="AV18" s="233">
        <v>107</v>
      </c>
      <c r="AW18" s="233">
        <v>0</v>
      </c>
      <c r="AX18" s="233">
        <v>0</v>
      </c>
      <c r="AY18" s="233">
        <v>763</v>
      </c>
      <c r="AZ18" s="233">
        <v>0</v>
      </c>
      <c r="BA18" s="233">
        <v>0</v>
      </c>
      <c r="BB18" s="233">
        <v>0</v>
      </c>
      <c r="BC18" s="233">
        <v>54</v>
      </c>
      <c r="BD18" s="233">
        <v>25</v>
      </c>
      <c r="BE18" s="233">
        <v>755</v>
      </c>
      <c r="BF18" s="233">
        <v>492</v>
      </c>
      <c r="BG18" s="233">
        <v>0</v>
      </c>
      <c r="BH18" s="233">
        <v>11</v>
      </c>
      <c r="BI18" s="233">
        <v>5531</v>
      </c>
      <c r="BJ18" s="233">
        <v>40194</v>
      </c>
      <c r="BK18" s="233">
        <v>0</v>
      </c>
      <c r="BL18" s="233">
        <v>200</v>
      </c>
      <c r="BM18" s="233">
        <v>0</v>
      </c>
      <c r="BN18" s="233">
        <v>461</v>
      </c>
      <c r="BO18" s="236">
        <v>56117</v>
      </c>
      <c r="BP18" s="235">
        <v>5687</v>
      </c>
      <c r="BQ18" s="233">
        <v>132440</v>
      </c>
      <c r="BR18" s="233">
        <v>0</v>
      </c>
      <c r="BS18" s="233">
        <v>0</v>
      </c>
      <c r="BT18" s="233">
        <v>0</v>
      </c>
      <c r="BU18" s="233">
        <v>-282</v>
      </c>
      <c r="BV18" s="236">
        <v>137845</v>
      </c>
      <c r="BW18" s="234">
        <v>193962</v>
      </c>
      <c r="BX18" s="235">
        <v>487</v>
      </c>
      <c r="BY18" s="233">
        <v>12926</v>
      </c>
      <c r="BZ18" s="233">
        <v>0</v>
      </c>
      <c r="CA18" s="233">
        <v>10542</v>
      </c>
      <c r="CB18" s="233">
        <v>10243</v>
      </c>
      <c r="CC18" s="233">
        <v>3974</v>
      </c>
      <c r="CD18" s="233">
        <v>1892</v>
      </c>
      <c r="CE18" s="233">
        <v>86</v>
      </c>
      <c r="CF18" s="236">
        <v>40150</v>
      </c>
      <c r="CG18" s="236">
        <v>177995</v>
      </c>
      <c r="CH18" s="236">
        <v>234112</v>
      </c>
      <c r="CI18" s="233">
        <v>-25809</v>
      </c>
      <c r="CJ18" s="233">
        <v>-88843</v>
      </c>
      <c r="CK18" s="233">
        <v>0</v>
      </c>
      <c r="CL18" s="233">
        <v>-29</v>
      </c>
      <c r="CM18" s="233">
        <v>-770</v>
      </c>
      <c r="CN18" s="233">
        <v>-163</v>
      </c>
      <c r="CO18" s="233">
        <v>-5052</v>
      </c>
      <c r="CP18" s="233">
        <v>-13352</v>
      </c>
      <c r="CQ18" s="236">
        <v>-134018</v>
      </c>
      <c r="CR18" s="236">
        <v>43977</v>
      </c>
      <c r="CS18" s="236">
        <v>100094</v>
      </c>
    </row>
    <row r="19" spans="1:97" s="210" customFormat="1" ht="12.75" customHeight="1" x14ac:dyDescent="0.2">
      <c r="A19" s="221" t="s">
        <v>246</v>
      </c>
      <c r="B19" s="250" t="s">
        <v>348</v>
      </c>
      <c r="C19" s="233">
        <v>1416</v>
      </c>
      <c r="D19" s="233">
        <v>991</v>
      </c>
      <c r="E19" s="233">
        <v>24662</v>
      </c>
      <c r="F19" s="233">
        <v>678</v>
      </c>
      <c r="G19" s="233">
        <v>1</v>
      </c>
      <c r="H19" s="233">
        <v>569</v>
      </c>
      <c r="I19" s="233">
        <v>0</v>
      </c>
      <c r="J19" s="233">
        <v>0</v>
      </c>
      <c r="K19" s="233">
        <v>-1</v>
      </c>
      <c r="L19" s="233">
        <v>0</v>
      </c>
      <c r="M19" s="233">
        <v>0</v>
      </c>
      <c r="N19" s="233">
        <v>0</v>
      </c>
      <c r="O19" s="233">
        <v>0</v>
      </c>
      <c r="P19" s="233">
        <v>3962</v>
      </c>
      <c r="Q19" s="233">
        <v>0</v>
      </c>
      <c r="R19" s="233">
        <v>0</v>
      </c>
      <c r="S19" s="233">
        <v>0</v>
      </c>
      <c r="T19" s="233">
        <v>0</v>
      </c>
      <c r="U19" s="233">
        <v>0</v>
      </c>
      <c r="V19" s="233">
        <v>0</v>
      </c>
      <c r="W19" s="233">
        <v>0</v>
      </c>
      <c r="X19" s="233">
        <v>11</v>
      </c>
      <c r="Y19" s="233">
        <v>0</v>
      </c>
      <c r="Z19" s="233">
        <v>0</v>
      </c>
      <c r="AA19" s="233">
        <v>0</v>
      </c>
      <c r="AB19" s="233">
        <v>0</v>
      </c>
      <c r="AC19" s="233">
        <v>0</v>
      </c>
      <c r="AD19" s="233">
        <v>0</v>
      </c>
      <c r="AE19" s="233">
        <v>0</v>
      </c>
      <c r="AF19" s="233">
        <v>0</v>
      </c>
      <c r="AG19" s="233">
        <v>0</v>
      </c>
      <c r="AH19" s="233">
        <v>0</v>
      </c>
      <c r="AI19" s="233">
        <v>0</v>
      </c>
      <c r="AJ19" s="233">
        <v>0</v>
      </c>
      <c r="AK19" s="233">
        <v>0</v>
      </c>
      <c r="AL19" s="233">
        <v>0</v>
      </c>
      <c r="AM19" s="233">
        <v>0</v>
      </c>
      <c r="AN19" s="233">
        <v>0</v>
      </c>
      <c r="AO19" s="233">
        <v>0</v>
      </c>
      <c r="AP19" s="233">
        <v>0</v>
      </c>
      <c r="AQ19" s="233">
        <v>120</v>
      </c>
      <c r="AR19" s="233">
        <v>0</v>
      </c>
      <c r="AS19" s="233">
        <v>0</v>
      </c>
      <c r="AT19" s="233">
        <v>0</v>
      </c>
      <c r="AU19" s="233">
        <v>0</v>
      </c>
      <c r="AV19" s="233">
        <v>100</v>
      </c>
      <c r="AW19" s="233">
        <v>0</v>
      </c>
      <c r="AX19" s="233">
        <v>0</v>
      </c>
      <c r="AY19" s="233">
        <v>0</v>
      </c>
      <c r="AZ19" s="233">
        <v>0</v>
      </c>
      <c r="BA19" s="233">
        <v>0</v>
      </c>
      <c r="BB19" s="233">
        <v>0</v>
      </c>
      <c r="BC19" s="233">
        <v>0</v>
      </c>
      <c r="BD19" s="233">
        <v>659</v>
      </c>
      <c r="BE19" s="233">
        <v>64</v>
      </c>
      <c r="BF19" s="233">
        <v>5</v>
      </c>
      <c r="BG19" s="233">
        <v>0</v>
      </c>
      <c r="BH19" s="233">
        <v>0</v>
      </c>
      <c r="BI19" s="233">
        <v>0</v>
      </c>
      <c r="BJ19" s="233">
        <v>0</v>
      </c>
      <c r="BK19" s="233">
        <v>190</v>
      </c>
      <c r="BL19" s="233">
        <v>0</v>
      </c>
      <c r="BM19" s="233">
        <v>0</v>
      </c>
      <c r="BN19" s="233">
        <v>0</v>
      </c>
      <c r="BO19" s="236">
        <v>33427</v>
      </c>
      <c r="BP19" s="235">
        <v>3431</v>
      </c>
      <c r="BQ19" s="233">
        <v>100124</v>
      </c>
      <c r="BR19" s="233">
        <v>0</v>
      </c>
      <c r="BS19" s="233">
        <v>0</v>
      </c>
      <c r="BT19" s="233">
        <v>0</v>
      </c>
      <c r="BU19" s="233">
        <v>259</v>
      </c>
      <c r="BV19" s="236">
        <v>103814</v>
      </c>
      <c r="BW19" s="234">
        <v>137241</v>
      </c>
      <c r="BX19" s="235">
        <v>411</v>
      </c>
      <c r="BY19" s="233">
        <v>1651</v>
      </c>
      <c r="BZ19" s="233">
        <v>0</v>
      </c>
      <c r="CA19" s="233">
        <v>10687</v>
      </c>
      <c r="CB19" s="233">
        <v>20499</v>
      </c>
      <c r="CC19" s="233">
        <v>13340</v>
      </c>
      <c r="CD19" s="233">
        <v>19803</v>
      </c>
      <c r="CE19" s="233">
        <v>4754</v>
      </c>
      <c r="CF19" s="236">
        <v>71145</v>
      </c>
      <c r="CG19" s="236">
        <v>174959</v>
      </c>
      <c r="CH19" s="236">
        <v>208386</v>
      </c>
      <c r="CI19" s="233">
        <v>-74896</v>
      </c>
      <c r="CJ19" s="233">
        <v>-41544</v>
      </c>
      <c r="CK19" s="233">
        <v>0</v>
      </c>
      <c r="CL19" s="233">
        <v>-85</v>
      </c>
      <c r="CM19" s="233">
        <v>-72</v>
      </c>
      <c r="CN19" s="233">
        <v>-3</v>
      </c>
      <c r="CO19" s="233">
        <v>-38</v>
      </c>
      <c r="CP19" s="233">
        <v>-102</v>
      </c>
      <c r="CQ19" s="236">
        <v>-116740</v>
      </c>
      <c r="CR19" s="236">
        <v>58219</v>
      </c>
      <c r="CS19" s="236">
        <v>91646</v>
      </c>
    </row>
    <row r="20" spans="1:97" s="210" customFormat="1" ht="12.75" customHeight="1" x14ac:dyDescent="0.2">
      <c r="A20" s="221" t="s">
        <v>247</v>
      </c>
      <c r="B20" s="232" t="s">
        <v>476</v>
      </c>
      <c r="C20" s="233">
        <v>13</v>
      </c>
      <c r="D20" s="233">
        <v>0</v>
      </c>
      <c r="E20" s="233">
        <v>5</v>
      </c>
      <c r="F20" s="233">
        <v>4</v>
      </c>
      <c r="G20" s="233">
        <v>17</v>
      </c>
      <c r="H20" s="233">
        <v>1036</v>
      </c>
      <c r="I20" s="233">
        <v>0</v>
      </c>
      <c r="J20" s="233">
        <v>0</v>
      </c>
      <c r="K20" s="233">
        <v>2</v>
      </c>
      <c r="L20" s="233">
        <v>0</v>
      </c>
      <c r="M20" s="233">
        <v>0</v>
      </c>
      <c r="N20" s="233">
        <v>1</v>
      </c>
      <c r="O20" s="233">
        <v>9</v>
      </c>
      <c r="P20" s="233">
        <v>0</v>
      </c>
      <c r="Q20" s="233">
        <v>483</v>
      </c>
      <c r="R20" s="233">
        <v>2697</v>
      </c>
      <c r="S20" s="233">
        <v>18</v>
      </c>
      <c r="T20" s="233">
        <v>275</v>
      </c>
      <c r="U20" s="233">
        <v>624</v>
      </c>
      <c r="V20" s="233">
        <v>181</v>
      </c>
      <c r="W20" s="233">
        <v>41</v>
      </c>
      <c r="X20" s="233">
        <v>25</v>
      </c>
      <c r="Y20" s="233">
        <v>0</v>
      </c>
      <c r="Z20" s="233">
        <v>1</v>
      </c>
      <c r="AA20" s="233">
        <v>0</v>
      </c>
      <c r="AB20" s="233">
        <v>30</v>
      </c>
      <c r="AC20" s="233">
        <v>162</v>
      </c>
      <c r="AD20" s="233">
        <v>166</v>
      </c>
      <c r="AE20" s="233">
        <v>18</v>
      </c>
      <c r="AF20" s="233">
        <v>0</v>
      </c>
      <c r="AG20" s="233">
        <v>0</v>
      </c>
      <c r="AH20" s="233">
        <v>3</v>
      </c>
      <c r="AI20" s="233">
        <v>37</v>
      </c>
      <c r="AJ20" s="233">
        <v>148</v>
      </c>
      <c r="AK20" s="233">
        <v>3</v>
      </c>
      <c r="AL20" s="233">
        <v>285</v>
      </c>
      <c r="AM20" s="233">
        <v>74</v>
      </c>
      <c r="AN20" s="233">
        <v>1</v>
      </c>
      <c r="AO20" s="233">
        <v>372</v>
      </c>
      <c r="AP20" s="233">
        <v>603</v>
      </c>
      <c r="AQ20" s="233">
        <v>32</v>
      </c>
      <c r="AR20" s="233">
        <v>7</v>
      </c>
      <c r="AS20" s="233">
        <v>0</v>
      </c>
      <c r="AT20" s="233">
        <v>15</v>
      </c>
      <c r="AU20" s="233">
        <v>6</v>
      </c>
      <c r="AV20" s="233">
        <v>795</v>
      </c>
      <c r="AW20" s="233">
        <v>4</v>
      </c>
      <c r="AX20" s="233">
        <v>2</v>
      </c>
      <c r="AY20" s="233">
        <v>661</v>
      </c>
      <c r="AZ20" s="233">
        <v>3</v>
      </c>
      <c r="BA20" s="233">
        <v>1</v>
      </c>
      <c r="BB20" s="233">
        <v>197</v>
      </c>
      <c r="BC20" s="233">
        <v>142</v>
      </c>
      <c r="BD20" s="233">
        <v>4</v>
      </c>
      <c r="BE20" s="233">
        <v>198</v>
      </c>
      <c r="BF20" s="233">
        <v>19</v>
      </c>
      <c r="BG20" s="233">
        <v>21</v>
      </c>
      <c r="BH20" s="233">
        <v>696</v>
      </c>
      <c r="BI20" s="233">
        <v>85</v>
      </c>
      <c r="BJ20" s="233">
        <v>0</v>
      </c>
      <c r="BK20" s="233">
        <v>525</v>
      </c>
      <c r="BL20" s="233">
        <v>88</v>
      </c>
      <c r="BM20" s="233">
        <v>555</v>
      </c>
      <c r="BN20" s="233">
        <v>16</v>
      </c>
      <c r="BO20" s="236">
        <v>11406</v>
      </c>
      <c r="BP20" s="235">
        <v>26</v>
      </c>
      <c r="BQ20" s="233">
        <v>2326</v>
      </c>
      <c r="BR20" s="233">
        <v>0</v>
      </c>
      <c r="BS20" s="233">
        <v>29</v>
      </c>
      <c r="BT20" s="233">
        <v>766</v>
      </c>
      <c r="BU20" s="233">
        <v>-78</v>
      </c>
      <c r="BV20" s="236">
        <v>3069</v>
      </c>
      <c r="BW20" s="234">
        <v>14475</v>
      </c>
      <c r="BX20" s="235">
        <v>747</v>
      </c>
      <c r="BY20" s="233">
        <v>307</v>
      </c>
      <c r="BZ20" s="233">
        <v>0</v>
      </c>
      <c r="CA20" s="233">
        <v>114</v>
      </c>
      <c r="CB20" s="233">
        <v>53</v>
      </c>
      <c r="CC20" s="233">
        <v>297</v>
      </c>
      <c r="CD20" s="233">
        <v>138</v>
      </c>
      <c r="CE20" s="233">
        <v>392</v>
      </c>
      <c r="CF20" s="236">
        <v>2048</v>
      </c>
      <c r="CG20" s="236">
        <v>5117</v>
      </c>
      <c r="CH20" s="236">
        <v>16523</v>
      </c>
      <c r="CI20" s="233">
        <v>-4206</v>
      </c>
      <c r="CJ20" s="233">
        <v>-10220</v>
      </c>
      <c r="CK20" s="233">
        <v>0</v>
      </c>
      <c r="CL20" s="233">
        <v>0</v>
      </c>
      <c r="CM20" s="233">
        <v>-4</v>
      </c>
      <c r="CN20" s="233">
        <v>0</v>
      </c>
      <c r="CO20" s="233">
        <v>0</v>
      </c>
      <c r="CP20" s="233">
        <v>0</v>
      </c>
      <c r="CQ20" s="236">
        <v>-14430</v>
      </c>
      <c r="CR20" s="236">
        <v>-9313</v>
      </c>
      <c r="CS20" s="236">
        <v>2093</v>
      </c>
    </row>
    <row r="21" spans="1:97" s="210" customFormat="1" ht="12.75" customHeight="1" x14ac:dyDescent="0.2">
      <c r="A21" s="238" t="s">
        <v>248</v>
      </c>
      <c r="B21" s="239" t="s">
        <v>477</v>
      </c>
      <c r="C21" s="240">
        <v>994</v>
      </c>
      <c r="D21" s="240">
        <v>111</v>
      </c>
      <c r="E21" s="240">
        <v>47</v>
      </c>
      <c r="F21" s="240">
        <v>232</v>
      </c>
      <c r="G21" s="240">
        <v>2</v>
      </c>
      <c r="H21" s="240">
        <v>484</v>
      </c>
      <c r="I21" s="240">
        <v>98</v>
      </c>
      <c r="J21" s="240">
        <v>119</v>
      </c>
      <c r="K21" s="240">
        <v>153</v>
      </c>
      <c r="L21" s="240">
        <v>106</v>
      </c>
      <c r="M21" s="240">
        <v>18</v>
      </c>
      <c r="N21" s="240">
        <v>242</v>
      </c>
      <c r="O21" s="240">
        <v>49</v>
      </c>
      <c r="P21" s="240">
        <v>3</v>
      </c>
      <c r="Q21" s="240">
        <v>2</v>
      </c>
      <c r="R21" s="240">
        <v>119</v>
      </c>
      <c r="S21" s="240">
        <v>60</v>
      </c>
      <c r="T21" s="240">
        <v>51</v>
      </c>
      <c r="U21" s="240">
        <v>370</v>
      </c>
      <c r="V21" s="240">
        <v>61</v>
      </c>
      <c r="W21" s="240">
        <v>31</v>
      </c>
      <c r="X21" s="240">
        <v>117</v>
      </c>
      <c r="Y21" s="240">
        <v>14</v>
      </c>
      <c r="Z21" s="240">
        <v>43</v>
      </c>
      <c r="AA21" s="240">
        <v>19</v>
      </c>
      <c r="AB21" s="240">
        <v>13</v>
      </c>
      <c r="AC21" s="240">
        <v>27</v>
      </c>
      <c r="AD21" s="240">
        <v>10</v>
      </c>
      <c r="AE21" s="240">
        <v>76</v>
      </c>
      <c r="AF21" s="240">
        <v>21</v>
      </c>
      <c r="AG21" s="240">
        <v>110</v>
      </c>
      <c r="AH21" s="240">
        <v>13</v>
      </c>
      <c r="AI21" s="240">
        <v>169</v>
      </c>
      <c r="AJ21" s="240">
        <v>417</v>
      </c>
      <c r="AK21" s="240">
        <v>137</v>
      </c>
      <c r="AL21" s="240">
        <v>183</v>
      </c>
      <c r="AM21" s="240">
        <v>84</v>
      </c>
      <c r="AN21" s="240">
        <v>30</v>
      </c>
      <c r="AO21" s="240">
        <v>2501</v>
      </c>
      <c r="AP21" s="240">
        <v>380</v>
      </c>
      <c r="AQ21" s="240">
        <v>343</v>
      </c>
      <c r="AR21" s="240">
        <v>195</v>
      </c>
      <c r="AS21" s="240">
        <v>62</v>
      </c>
      <c r="AT21" s="240">
        <v>195</v>
      </c>
      <c r="AU21" s="240">
        <v>234</v>
      </c>
      <c r="AV21" s="240">
        <v>9901</v>
      </c>
      <c r="AW21" s="240">
        <v>889</v>
      </c>
      <c r="AX21" s="240">
        <v>64</v>
      </c>
      <c r="AY21" s="240">
        <v>1993</v>
      </c>
      <c r="AZ21" s="240">
        <v>71</v>
      </c>
      <c r="BA21" s="240">
        <v>256</v>
      </c>
      <c r="BB21" s="240">
        <v>626</v>
      </c>
      <c r="BC21" s="240">
        <v>3134</v>
      </c>
      <c r="BD21" s="240">
        <v>483</v>
      </c>
      <c r="BE21" s="240">
        <v>5884</v>
      </c>
      <c r="BF21" s="240">
        <v>770</v>
      </c>
      <c r="BG21" s="240">
        <v>2943</v>
      </c>
      <c r="BH21" s="240">
        <v>3093</v>
      </c>
      <c r="BI21" s="240">
        <v>1877</v>
      </c>
      <c r="BJ21" s="240">
        <v>296</v>
      </c>
      <c r="BK21" s="240">
        <v>969</v>
      </c>
      <c r="BL21" s="240">
        <v>1259</v>
      </c>
      <c r="BM21" s="240">
        <v>95</v>
      </c>
      <c r="BN21" s="240">
        <v>43</v>
      </c>
      <c r="BO21" s="243">
        <v>43391</v>
      </c>
      <c r="BP21" s="242">
        <v>2200</v>
      </c>
      <c r="BQ21" s="240">
        <v>118450</v>
      </c>
      <c r="BR21" s="240">
        <v>0</v>
      </c>
      <c r="BS21" s="240">
        <v>11</v>
      </c>
      <c r="BT21" s="240">
        <v>4041</v>
      </c>
      <c r="BU21" s="240">
        <v>1205</v>
      </c>
      <c r="BV21" s="243">
        <v>125907</v>
      </c>
      <c r="BW21" s="241">
        <v>169298</v>
      </c>
      <c r="BX21" s="242">
        <v>920</v>
      </c>
      <c r="BY21" s="240">
        <v>5431</v>
      </c>
      <c r="BZ21" s="240">
        <v>0</v>
      </c>
      <c r="CA21" s="240">
        <v>313</v>
      </c>
      <c r="CB21" s="240">
        <v>648</v>
      </c>
      <c r="CC21" s="240">
        <v>624</v>
      </c>
      <c r="CD21" s="240">
        <v>533</v>
      </c>
      <c r="CE21" s="240">
        <v>411</v>
      </c>
      <c r="CF21" s="243">
        <v>8880</v>
      </c>
      <c r="CG21" s="243">
        <v>134787</v>
      </c>
      <c r="CH21" s="243">
        <v>178178</v>
      </c>
      <c r="CI21" s="240">
        <v>-124375</v>
      </c>
      <c r="CJ21" s="240">
        <v>-36081</v>
      </c>
      <c r="CK21" s="240">
        <v>0</v>
      </c>
      <c r="CL21" s="240">
        <v>-1857</v>
      </c>
      <c r="CM21" s="240">
        <v>-3845</v>
      </c>
      <c r="CN21" s="240">
        <v>-36</v>
      </c>
      <c r="CO21" s="240">
        <v>-206</v>
      </c>
      <c r="CP21" s="240">
        <v>-121</v>
      </c>
      <c r="CQ21" s="243">
        <v>-166521</v>
      </c>
      <c r="CR21" s="243">
        <v>-31734</v>
      </c>
      <c r="CS21" s="243">
        <v>11657</v>
      </c>
    </row>
    <row r="22" spans="1:97" s="210" customFormat="1" ht="12.75" customHeight="1" x14ac:dyDescent="0.2">
      <c r="A22" s="221" t="s">
        <v>249</v>
      </c>
      <c r="B22" s="232" t="s">
        <v>478</v>
      </c>
      <c r="C22" s="233">
        <v>22</v>
      </c>
      <c r="D22" s="233">
        <v>0</v>
      </c>
      <c r="E22" s="233">
        <v>495</v>
      </c>
      <c r="F22" s="233">
        <v>4</v>
      </c>
      <c r="G22" s="233">
        <v>73</v>
      </c>
      <c r="H22" s="233">
        <v>92</v>
      </c>
      <c r="I22" s="233">
        <v>13</v>
      </c>
      <c r="J22" s="233">
        <v>15</v>
      </c>
      <c r="K22" s="233">
        <v>61</v>
      </c>
      <c r="L22" s="233">
        <v>172</v>
      </c>
      <c r="M22" s="233">
        <v>0</v>
      </c>
      <c r="N22" s="233">
        <v>40</v>
      </c>
      <c r="O22" s="233">
        <v>22</v>
      </c>
      <c r="P22" s="233">
        <v>264</v>
      </c>
      <c r="Q22" s="233">
        <v>0</v>
      </c>
      <c r="R22" s="233">
        <v>3</v>
      </c>
      <c r="S22" s="233">
        <v>5135</v>
      </c>
      <c r="T22" s="233">
        <v>3544</v>
      </c>
      <c r="U22" s="233">
        <v>25183</v>
      </c>
      <c r="V22" s="233">
        <v>96</v>
      </c>
      <c r="W22" s="233">
        <v>5</v>
      </c>
      <c r="X22" s="233">
        <v>5</v>
      </c>
      <c r="Y22" s="233">
        <v>2</v>
      </c>
      <c r="Z22" s="233">
        <v>5</v>
      </c>
      <c r="AA22" s="233">
        <v>0</v>
      </c>
      <c r="AB22" s="233">
        <v>14</v>
      </c>
      <c r="AC22" s="233">
        <v>1</v>
      </c>
      <c r="AD22" s="233">
        <v>3</v>
      </c>
      <c r="AE22" s="233">
        <v>82</v>
      </c>
      <c r="AF22" s="233">
        <v>0</v>
      </c>
      <c r="AG22" s="233">
        <v>19</v>
      </c>
      <c r="AH22" s="233">
        <v>17</v>
      </c>
      <c r="AI22" s="233">
        <v>166</v>
      </c>
      <c r="AJ22" s="233">
        <v>24</v>
      </c>
      <c r="AK22" s="233">
        <v>10</v>
      </c>
      <c r="AL22" s="233">
        <v>190</v>
      </c>
      <c r="AM22" s="233">
        <v>1289</v>
      </c>
      <c r="AN22" s="233">
        <v>0</v>
      </c>
      <c r="AO22" s="233">
        <v>42794</v>
      </c>
      <c r="AP22" s="233">
        <v>4107</v>
      </c>
      <c r="AQ22" s="233">
        <v>637</v>
      </c>
      <c r="AR22" s="233">
        <v>578</v>
      </c>
      <c r="AS22" s="233">
        <v>865</v>
      </c>
      <c r="AT22" s="233">
        <v>1</v>
      </c>
      <c r="AU22" s="233">
        <v>1</v>
      </c>
      <c r="AV22" s="233">
        <v>1767</v>
      </c>
      <c r="AW22" s="233">
        <v>41</v>
      </c>
      <c r="AX22" s="233">
        <v>6</v>
      </c>
      <c r="AY22" s="233">
        <v>565</v>
      </c>
      <c r="AZ22" s="233">
        <v>3</v>
      </c>
      <c r="BA22" s="233">
        <v>25</v>
      </c>
      <c r="BB22" s="233">
        <v>22</v>
      </c>
      <c r="BC22" s="233">
        <v>87</v>
      </c>
      <c r="BD22" s="233">
        <v>23</v>
      </c>
      <c r="BE22" s="233">
        <v>22</v>
      </c>
      <c r="BF22" s="233">
        <v>5</v>
      </c>
      <c r="BG22" s="233">
        <v>12</v>
      </c>
      <c r="BH22" s="233">
        <v>287</v>
      </c>
      <c r="BI22" s="233">
        <v>31</v>
      </c>
      <c r="BJ22" s="233">
        <v>391</v>
      </c>
      <c r="BK22" s="233">
        <v>132</v>
      </c>
      <c r="BL22" s="233">
        <v>134</v>
      </c>
      <c r="BM22" s="233">
        <v>0</v>
      </c>
      <c r="BN22" s="233">
        <v>3</v>
      </c>
      <c r="BO22" s="236">
        <v>89605</v>
      </c>
      <c r="BP22" s="235">
        <v>107</v>
      </c>
      <c r="BQ22" s="233">
        <v>1368</v>
      </c>
      <c r="BR22" s="233">
        <v>31</v>
      </c>
      <c r="BS22" s="233">
        <v>34</v>
      </c>
      <c r="BT22" s="233">
        <v>67</v>
      </c>
      <c r="BU22" s="233">
        <v>-379</v>
      </c>
      <c r="BV22" s="236">
        <v>1228</v>
      </c>
      <c r="BW22" s="234">
        <v>90833</v>
      </c>
      <c r="BX22" s="235">
        <v>1854</v>
      </c>
      <c r="BY22" s="233">
        <v>22603</v>
      </c>
      <c r="BZ22" s="233">
        <v>0</v>
      </c>
      <c r="CA22" s="233">
        <v>991</v>
      </c>
      <c r="CB22" s="233">
        <v>725</v>
      </c>
      <c r="CC22" s="233">
        <v>460</v>
      </c>
      <c r="CD22" s="233">
        <v>394</v>
      </c>
      <c r="CE22" s="233">
        <v>224</v>
      </c>
      <c r="CF22" s="236">
        <v>27251</v>
      </c>
      <c r="CG22" s="236">
        <v>28479</v>
      </c>
      <c r="CH22" s="236">
        <v>118084</v>
      </c>
      <c r="CI22" s="233">
        <v>-54765</v>
      </c>
      <c r="CJ22" s="233">
        <v>-10654</v>
      </c>
      <c r="CK22" s="233">
        <v>0</v>
      </c>
      <c r="CL22" s="233">
        <v>-438</v>
      </c>
      <c r="CM22" s="233">
        <v>-605</v>
      </c>
      <c r="CN22" s="233">
        <v>-3381</v>
      </c>
      <c r="CO22" s="233">
        <v>-827</v>
      </c>
      <c r="CP22" s="233">
        <v>-1</v>
      </c>
      <c r="CQ22" s="236">
        <v>-70671</v>
      </c>
      <c r="CR22" s="236">
        <v>-42192</v>
      </c>
      <c r="CS22" s="236">
        <v>47413</v>
      </c>
    </row>
    <row r="23" spans="1:97" s="210" customFormat="1" ht="12.75" customHeight="1" x14ac:dyDescent="0.2">
      <c r="A23" s="221" t="s">
        <v>250</v>
      </c>
      <c r="B23" s="232" t="s">
        <v>479</v>
      </c>
      <c r="C23" s="233">
        <v>0</v>
      </c>
      <c r="D23" s="233">
        <v>0</v>
      </c>
      <c r="E23" s="233">
        <v>0</v>
      </c>
      <c r="F23" s="233">
        <v>2</v>
      </c>
      <c r="G23" s="233">
        <v>3</v>
      </c>
      <c r="H23" s="233">
        <v>20</v>
      </c>
      <c r="I23" s="233">
        <v>83</v>
      </c>
      <c r="J23" s="233">
        <v>34</v>
      </c>
      <c r="K23" s="233">
        <v>47</v>
      </c>
      <c r="L23" s="233">
        <v>22</v>
      </c>
      <c r="M23" s="233">
        <v>4</v>
      </c>
      <c r="N23" s="233">
        <v>184</v>
      </c>
      <c r="O23" s="233">
        <v>42</v>
      </c>
      <c r="P23" s="233">
        <v>2</v>
      </c>
      <c r="Q23" s="233">
        <v>0</v>
      </c>
      <c r="R23" s="233">
        <v>7</v>
      </c>
      <c r="S23" s="233">
        <v>15</v>
      </c>
      <c r="T23" s="233">
        <v>940</v>
      </c>
      <c r="U23" s="233">
        <v>311</v>
      </c>
      <c r="V23" s="233">
        <v>42</v>
      </c>
      <c r="W23" s="233">
        <v>32</v>
      </c>
      <c r="X23" s="233">
        <v>31</v>
      </c>
      <c r="Y23" s="233">
        <v>17</v>
      </c>
      <c r="Z23" s="233">
        <v>56</v>
      </c>
      <c r="AA23" s="233">
        <v>7</v>
      </c>
      <c r="AB23" s="233">
        <v>59</v>
      </c>
      <c r="AC23" s="233">
        <v>7</v>
      </c>
      <c r="AD23" s="233">
        <v>0</v>
      </c>
      <c r="AE23" s="233">
        <v>60</v>
      </c>
      <c r="AF23" s="233">
        <v>27</v>
      </c>
      <c r="AG23" s="233">
        <v>68</v>
      </c>
      <c r="AH23" s="233">
        <v>6</v>
      </c>
      <c r="AI23" s="233">
        <v>46</v>
      </c>
      <c r="AJ23" s="233">
        <v>147</v>
      </c>
      <c r="AK23" s="233">
        <v>59</v>
      </c>
      <c r="AL23" s="233">
        <v>206</v>
      </c>
      <c r="AM23" s="233">
        <v>158</v>
      </c>
      <c r="AN23" s="233">
        <v>4</v>
      </c>
      <c r="AO23" s="233">
        <v>7836</v>
      </c>
      <c r="AP23" s="233">
        <v>5556</v>
      </c>
      <c r="AQ23" s="233">
        <v>18</v>
      </c>
      <c r="AR23" s="233">
        <v>22</v>
      </c>
      <c r="AS23" s="233">
        <v>438</v>
      </c>
      <c r="AT23" s="233">
        <v>657</v>
      </c>
      <c r="AU23" s="233">
        <v>380</v>
      </c>
      <c r="AV23" s="233">
        <v>2912</v>
      </c>
      <c r="AW23" s="233">
        <v>1428</v>
      </c>
      <c r="AX23" s="233">
        <v>713</v>
      </c>
      <c r="AY23" s="233">
        <v>1219</v>
      </c>
      <c r="AZ23" s="233">
        <v>13</v>
      </c>
      <c r="BA23" s="233">
        <v>1209</v>
      </c>
      <c r="BB23" s="233">
        <v>1488</v>
      </c>
      <c r="BC23" s="233">
        <v>1136</v>
      </c>
      <c r="BD23" s="233">
        <v>1231</v>
      </c>
      <c r="BE23" s="233">
        <v>4244</v>
      </c>
      <c r="BF23" s="233">
        <v>819</v>
      </c>
      <c r="BG23" s="233">
        <v>1507</v>
      </c>
      <c r="BH23" s="233">
        <v>2367</v>
      </c>
      <c r="BI23" s="233">
        <v>482</v>
      </c>
      <c r="BJ23" s="233">
        <v>1096</v>
      </c>
      <c r="BK23" s="233">
        <v>1150</v>
      </c>
      <c r="BL23" s="233">
        <v>527</v>
      </c>
      <c r="BM23" s="233">
        <v>0</v>
      </c>
      <c r="BN23" s="233">
        <v>38</v>
      </c>
      <c r="BO23" s="236">
        <v>41234</v>
      </c>
      <c r="BP23" s="235">
        <v>421</v>
      </c>
      <c r="BQ23" s="233">
        <v>3962</v>
      </c>
      <c r="BR23" s="233">
        <v>7</v>
      </c>
      <c r="BS23" s="233">
        <v>585</v>
      </c>
      <c r="BT23" s="233">
        <v>6723</v>
      </c>
      <c r="BU23" s="233">
        <v>-200</v>
      </c>
      <c r="BV23" s="236">
        <v>11498</v>
      </c>
      <c r="BW23" s="234">
        <v>52732</v>
      </c>
      <c r="BX23" s="235">
        <v>1876</v>
      </c>
      <c r="BY23" s="233">
        <v>6258</v>
      </c>
      <c r="BZ23" s="233">
        <v>0</v>
      </c>
      <c r="CA23" s="233">
        <v>712</v>
      </c>
      <c r="CB23" s="233">
        <v>234</v>
      </c>
      <c r="CC23" s="233">
        <v>898</v>
      </c>
      <c r="CD23" s="233">
        <v>1711</v>
      </c>
      <c r="CE23" s="233">
        <v>701</v>
      </c>
      <c r="CF23" s="236">
        <v>12390</v>
      </c>
      <c r="CG23" s="236">
        <v>23888</v>
      </c>
      <c r="CH23" s="236">
        <v>65122</v>
      </c>
      <c r="CI23" s="233">
        <v>-15391</v>
      </c>
      <c r="CJ23" s="233">
        <v>-21786</v>
      </c>
      <c r="CK23" s="233">
        <v>0</v>
      </c>
      <c r="CL23" s="233">
        <v>-1</v>
      </c>
      <c r="CM23" s="233">
        <v>-1337</v>
      </c>
      <c r="CN23" s="233">
        <v>0</v>
      </c>
      <c r="CO23" s="233">
        <v>0</v>
      </c>
      <c r="CP23" s="233">
        <v>0</v>
      </c>
      <c r="CQ23" s="236">
        <v>-38515</v>
      </c>
      <c r="CR23" s="236">
        <v>-14627</v>
      </c>
      <c r="CS23" s="236">
        <v>26607</v>
      </c>
    </row>
    <row r="24" spans="1:97" s="210" customFormat="1" ht="12.75" customHeight="1" x14ac:dyDescent="0.2">
      <c r="A24" s="221" t="s">
        <v>251</v>
      </c>
      <c r="B24" s="232" t="s">
        <v>480</v>
      </c>
      <c r="C24" s="233">
        <v>4</v>
      </c>
      <c r="D24" s="233">
        <v>5</v>
      </c>
      <c r="E24" s="233">
        <v>0</v>
      </c>
      <c r="F24" s="233">
        <v>8</v>
      </c>
      <c r="G24" s="233">
        <v>0</v>
      </c>
      <c r="H24" s="233">
        <v>5</v>
      </c>
      <c r="I24" s="233">
        <v>0</v>
      </c>
      <c r="J24" s="233">
        <v>0</v>
      </c>
      <c r="K24" s="233">
        <v>16</v>
      </c>
      <c r="L24" s="233">
        <v>33</v>
      </c>
      <c r="M24" s="233">
        <v>0</v>
      </c>
      <c r="N24" s="233">
        <v>92</v>
      </c>
      <c r="O24" s="233">
        <v>18</v>
      </c>
      <c r="P24" s="233">
        <v>3</v>
      </c>
      <c r="Q24" s="233">
        <v>1</v>
      </c>
      <c r="R24" s="233">
        <v>48</v>
      </c>
      <c r="S24" s="233">
        <v>326</v>
      </c>
      <c r="T24" s="233">
        <v>472</v>
      </c>
      <c r="U24" s="233">
        <v>75068</v>
      </c>
      <c r="V24" s="233">
        <v>14898</v>
      </c>
      <c r="W24" s="233">
        <v>8569</v>
      </c>
      <c r="X24" s="233">
        <v>0</v>
      </c>
      <c r="Y24" s="233">
        <v>7</v>
      </c>
      <c r="Z24" s="233">
        <v>128</v>
      </c>
      <c r="AA24" s="233">
        <v>0</v>
      </c>
      <c r="AB24" s="233">
        <v>315</v>
      </c>
      <c r="AC24" s="233">
        <v>34</v>
      </c>
      <c r="AD24" s="233">
        <v>5</v>
      </c>
      <c r="AE24" s="233">
        <v>188</v>
      </c>
      <c r="AF24" s="233">
        <v>0</v>
      </c>
      <c r="AG24" s="233">
        <v>9</v>
      </c>
      <c r="AH24" s="233">
        <v>9</v>
      </c>
      <c r="AI24" s="233">
        <v>60</v>
      </c>
      <c r="AJ24" s="233">
        <v>314</v>
      </c>
      <c r="AK24" s="233">
        <v>327</v>
      </c>
      <c r="AL24" s="233">
        <v>131</v>
      </c>
      <c r="AM24" s="233">
        <v>456</v>
      </c>
      <c r="AN24" s="233">
        <v>5</v>
      </c>
      <c r="AO24" s="233">
        <v>3234</v>
      </c>
      <c r="AP24" s="233">
        <v>545</v>
      </c>
      <c r="AQ24" s="233">
        <v>0</v>
      </c>
      <c r="AR24" s="233">
        <v>0</v>
      </c>
      <c r="AS24" s="233">
        <v>0</v>
      </c>
      <c r="AT24" s="233">
        <v>0</v>
      </c>
      <c r="AU24" s="233">
        <v>23</v>
      </c>
      <c r="AV24" s="233">
        <v>-1252</v>
      </c>
      <c r="AW24" s="233">
        <v>284</v>
      </c>
      <c r="AX24" s="233">
        <v>190</v>
      </c>
      <c r="AY24" s="233">
        <v>1143</v>
      </c>
      <c r="AZ24" s="233">
        <v>0</v>
      </c>
      <c r="BA24" s="233">
        <v>56</v>
      </c>
      <c r="BB24" s="233">
        <v>15877</v>
      </c>
      <c r="BC24" s="233">
        <v>244</v>
      </c>
      <c r="BD24" s="233">
        <v>2075</v>
      </c>
      <c r="BE24" s="233">
        <v>441</v>
      </c>
      <c r="BF24" s="233">
        <v>194</v>
      </c>
      <c r="BG24" s="233">
        <v>344</v>
      </c>
      <c r="BH24" s="233">
        <v>2616</v>
      </c>
      <c r="BI24" s="233">
        <v>104</v>
      </c>
      <c r="BJ24" s="233">
        <v>0</v>
      </c>
      <c r="BK24" s="233">
        <v>150</v>
      </c>
      <c r="BL24" s="233">
        <v>95</v>
      </c>
      <c r="BM24" s="233">
        <v>4068</v>
      </c>
      <c r="BN24" s="233">
        <v>54</v>
      </c>
      <c r="BO24" s="236">
        <v>132039</v>
      </c>
      <c r="BP24" s="235">
        <v>-768</v>
      </c>
      <c r="BQ24" s="233">
        <v>-2885</v>
      </c>
      <c r="BR24" s="233">
        <v>0</v>
      </c>
      <c r="BS24" s="233">
        <v>0</v>
      </c>
      <c r="BT24" s="233">
        <v>0</v>
      </c>
      <c r="BU24" s="233">
        <v>-2394</v>
      </c>
      <c r="BV24" s="236">
        <v>-6047</v>
      </c>
      <c r="BW24" s="234">
        <v>125992</v>
      </c>
      <c r="BX24" s="235">
        <v>12982</v>
      </c>
      <c r="BY24" s="233">
        <v>209346</v>
      </c>
      <c r="BZ24" s="233">
        <v>0</v>
      </c>
      <c r="CA24" s="233">
        <v>1649</v>
      </c>
      <c r="CB24" s="233">
        <v>4477</v>
      </c>
      <c r="CC24" s="233">
        <v>380</v>
      </c>
      <c r="CD24" s="233">
        <v>487</v>
      </c>
      <c r="CE24" s="233">
        <v>94</v>
      </c>
      <c r="CF24" s="236">
        <v>229415</v>
      </c>
      <c r="CG24" s="236">
        <v>223368</v>
      </c>
      <c r="CH24" s="236">
        <v>355407</v>
      </c>
      <c r="CI24" s="233">
        <v>-19304</v>
      </c>
      <c r="CJ24" s="233">
        <v>-30346</v>
      </c>
      <c r="CK24" s="233">
        <v>0</v>
      </c>
      <c r="CL24" s="233">
        <v>-5</v>
      </c>
      <c r="CM24" s="233">
        <v>-4340</v>
      </c>
      <c r="CN24" s="233">
        <v>-5</v>
      </c>
      <c r="CO24" s="233">
        <v>-85</v>
      </c>
      <c r="CP24" s="233">
        <v>-1813</v>
      </c>
      <c r="CQ24" s="236">
        <v>-55898</v>
      </c>
      <c r="CR24" s="236">
        <v>167470</v>
      </c>
      <c r="CS24" s="236">
        <v>299509</v>
      </c>
    </row>
    <row r="25" spans="1:97" s="210" customFormat="1" ht="12.75" customHeight="1" x14ac:dyDescent="0.2">
      <c r="A25" s="244" t="s">
        <v>252</v>
      </c>
      <c r="B25" s="245" t="s">
        <v>481</v>
      </c>
      <c r="C25" s="246">
        <v>4553</v>
      </c>
      <c r="D25" s="246">
        <v>41</v>
      </c>
      <c r="E25" s="246">
        <v>278</v>
      </c>
      <c r="F25" s="246">
        <v>1068</v>
      </c>
      <c r="G25" s="246">
        <v>38</v>
      </c>
      <c r="H25" s="246">
        <v>31</v>
      </c>
      <c r="I25" s="246">
        <v>0</v>
      </c>
      <c r="J25" s="246">
        <v>0</v>
      </c>
      <c r="K25" s="246">
        <v>2945</v>
      </c>
      <c r="L25" s="246">
        <v>1408</v>
      </c>
      <c r="M25" s="246">
        <v>77</v>
      </c>
      <c r="N25" s="246">
        <v>2826</v>
      </c>
      <c r="O25" s="246">
        <v>2394</v>
      </c>
      <c r="P25" s="246">
        <v>80</v>
      </c>
      <c r="Q25" s="246">
        <v>5</v>
      </c>
      <c r="R25" s="246">
        <v>41</v>
      </c>
      <c r="S25" s="246">
        <v>31</v>
      </c>
      <c r="T25" s="246">
        <v>296</v>
      </c>
      <c r="U25" s="246">
        <v>290</v>
      </c>
      <c r="V25" s="246">
        <v>239</v>
      </c>
      <c r="W25" s="246">
        <v>57</v>
      </c>
      <c r="X25" s="246">
        <v>124</v>
      </c>
      <c r="Y25" s="246">
        <v>22</v>
      </c>
      <c r="Z25" s="246">
        <v>1058</v>
      </c>
      <c r="AA25" s="246">
        <v>2</v>
      </c>
      <c r="AB25" s="246">
        <v>132</v>
      </c>
      <c r="AC25" s="246">
        <v>9</v>
      </c>
      <c r="AD25" s="246">
        <v>31</v>
      </c>
      <c r="AE25" s="246">
        <v>237</v>
      </c>
      <c r="AF25" s="246">
        <v>0</v>
      </c>
      <c r="AG25" s="246">
        <v>2</v>
      </c>
      <c r="AH25" s="246">
        <v>1</v>
      </c>
      <c r="AI25" s="246">
        <v>191</v>
      </c>
      <c r="AJ25" s="246">
        <v>233</v>
      </c>
      <c r="AK25" s="246">
        <v>137</v>
      </c>
      <c r="AL25" s="246">
        <v>75</v>
      </c>
      <c r="AM25" s="246">
        <v>75</v>
      </c>
      <c r="AN25" s="246">
        <v>26</v>
      </c>
      <c r="AO25" s="246">
        <v>17</v>
      </c>
      <c r="AP25" s="246">
        <v>391</v>
      </c>
      <c r="AQ25" s="246">
        <v>0</v>
      </c>
      <c r="AR25" s="246">
        <v>0</v>
      </c>
      <c r="AS25" s="246">
        <v>0</v>
      </c>
      <c r="AT25" s="246">
        <v>6</v>
      </c>
      <c r="AU25" s="246">
        <v>80</v>
      </c>
      <c r="AV25" s="246">
        <v>17850</v>
      </c>
      <c r="AW25" s="246">
        <v>852</v>
      </c>
      <c r="AX25" s="246">
        <v>18</v>
      </c>
      <c r="AY25" s="246">
        <v>1116</v>
      </c>
      <c r="AZ25" s="246">
        <v>14</v>
      </c>
      <c r="BA25" s="246">
        <v>142</v>
      </c>
      <c r="BB25" s="246">
        <v>554</v>
      </c>
      <c r="BC25" s="246">
        <v>214</v>
      </c>
      <c r="BD25" s="246">
        <v>1149</v>
      </c>
      <c r="BE25" s="246">
        <v>4340</v>
      </c>
      <c r="BF25" s="246">
        <v>970</v>
      </c>
      <c r="BG25" s="246">
        <v>268</v>
      </c>
      <c r="BH25" s="246">
        <v>1660</v>
      </c>
      <c r="BI25" s="246">
        <v>114</v>
      </c>
      <c r="BJ25" s="246">
        <v>1289</v>
      </c>
      <c r="BK25" s="246">
        <v>134</v>
      </c>
      <c r="BL25" s="246">
        <v>266</v>
      </c>
      <c r="BM25" s="246">
        <v>9990</v>
      </c>
      <c r="BN25" s="246">
        <v>45</v>
      </c>
      <c r="BO25" s="249">
        <v>60532</v>
      </c>
      <c r="BP25" s="248">
        <v>1688</v>
      </c>
      <c r="BQ25" s="246">
        <v>7509</v>
      </c>
      <c r="BR25" s="246">
        <v>0</v>
      </c>
      <c r="BS25" s="246">
        <v>0</v>
      </c>
      <c r="BT25" s="246">
        <v>0</v>
      </c>
      <c r="BU25" s="246">
        <v>-34</v>
      </c>
      <c r="BV25" s="249">
        <v>9163</v>
      </c>
      <c r="BW25" s="247">
        <v>69695</v>
      </c>
      <c r="BX25" s="248">
        <v>919</v>
      </c>
      <c r="BY25" s="246">
        <v>5551</v>
      </c>
      <c r="BZ25" s="246">
        <v>0</v>
      </c>
      <c r="CA25" s="246">
        <v>5475</v>
      </c>
      <c r="CB25" s="246">
        <v>4176</v>
      </c>
      <c r="CC25" s="246">
        <v>2232</v>
      </c>
      <c r="CD25" s="246">
        <v>1399</v>
      </c>
      <c r="CE25" s="246">
        <v>23</v>
      </c>
      <c r="CF25" s="249">
        <v>19775</v>
      </c>
      <c r="CG25" s="249">
        <v>28938</v>
      </c>
      <c r="CH25" s="249">
        <v>89470</v>
      </c>
      <c r="CI25" s="246">
        <v>-4452</v>
      </c>
      <c r="CJ25" s="246">
        <v>-30699</v>
      </c>
      <c r="CK25" s="246">
        <v>0</v>
      </c>
      <c r="CL25" s="246">
        <v>0</v>
      </c>
      <c r="CM25" s="246">
        <v>-954</v>
      </c>
      <c r="CN25" s="246">
        <v>0</v>
      </c>
      <c r="CO25" s="246">
        <v>-7</v>
      </c>
      <c r="CP25" s="246">
        <v>-1163</v>
      </c>
      <c r="CQ25" s="249">
        <v>-37275</v>
      </c>
      <c r="CR25" s="249">
        <v>-8337</v>
      </c>
      <c r="CS25" s="249">
        <v>52195</v>
      </c>
    </row>
    <row r="26" spans="1:97" s="210" customFormat="1" ht="12.75" customHeight="1" x14ac:dyDescent="0.2">
      <c r="A26" s="221" t="s">
        <v>253</v>
      </c>
      <c r="B26" s="232" t="s">
        <v>482</v>
      </c>
      <c r="C26" s="233">
        <v>0</v>
      </c>
      <c r="D26" s="233">
        <v>4</v>
      </c>
      <c r="E26" s="233">
        <v>0</v>
      </c>
      <c r="F26" s="233">
        <v>11</v>
      </c>
      <c r="G26" s="233">
        <v>1</v>
      </c>
      <c r="H26" s="233">
        <v>15</v>
      </c>
      <c r="I26" s="233">
        <v>16</v>
      </c>
      <c r="J26" s="233">
        <v>6</v>
      </c>
      <c r="K26" s="233">
        <v>1131</v>
      </c>
      <c r="L26" s="233">
        <v>494</v>
      </c>
      <c r="M26" s="233">
        <v>321</v>
      </c>
      <c r="N26" s="233">
        <v>1765</v>
      </c>
      <c r="O26" s="233">
        <v>102</v>
      </c>
      <c r="P26" s="233">
        <v>11</v>
      </c>
      <c r="Q26" s="233">
        <v>0</v>
      </c>
      <c r="R26" s="233">
        <v>34</v>
      </c>
      <c r="S26" s="233">
        <v>31</v>
      </c>
      <c r="T26" s="233">
        <v>81</v>
      </c>
      <c r="U26" s="233">
        <v>45</v>
      </c>
      <c r="V26" s="233">
        <v>425</v>
      </c>
      <c r="W26" s="233">
        <v>3119</v>
      </c>
      <c r="X26" s="233">
        <v>6</v>
      </c>
      <c r="Y26" s="233">
        <v>2</v>
      </c>
      <c r="Z26" s="233">
        <v>185</v>
      </c>
      <c r="AA26" s="233">
        <v>22</v>
      </c>
      <c r="AB26" s="233">
        <v>17</v>
      </c>
      <c r="AC26" s="233">
        <v>8</v>
      </c>
      <c r="AD26" s="233">
        <v>4</v>
      </c>
      <c r="AE26" s="233">
        <v>21</v>
      </c>
      <c r="AF26" s="233">
        <v>3</v>
      </c>
      <c r="AG26" s="233">
        <v>24</v>
      </c>
      <c r="AH26" s="233">
        <v>19</v>
      </c>
      <c r="AI26" s="233">
        <v>202</v>
      </c>
      <c r="AJ26" s="233">
        <v>438</v>
      </c>
      <c r="AK26" s="233">
        <v>132</v>
      </c>
      <c r="AL26" s="233">
        <v>203</v>
      </c>
      <c r="AM26" s="233">
        <v>212</v>
      </c>
      <c r="AN26" s="233">
        <v>49</v>
      </c>
      <c r="AO26" s="233">
        <v>430</v>
      </c>
      <c r="AP26" s="233">
        <v>146</v>
      </c>
      <c r="AQ26" s="233">
        <v>136</v>
      </c>
      <c r="AR26" s="233">
        <v>44</v>
      </c>
      <c r="AS26" s="233">
        <v>1265</v>
      </c>
      <c r="AT26" s="233">
        <v>619</v>
      </c>
      <c r="AU26" s="233">
        <v>351</v>
      </c>
      <c r="AV26" s="233">
        <v>13466</v>
      </c>
      <c r="AW26" s="233">
        <v>8910</v>
      </c>
      <c r="AX26" s="233">
        <v>123</v>
      </c>
      <c r="AY26" s="233">
        <v>2605</v>
      </c>
      <c r="AZ26" s="233">
        <v>256</v>
      </c>
      <c r="BA26" s="233">
        <v>2955</v>
      </c>
      <c r="BB26" s="233">
        <v>14013</v>
      </c>
      <c r="BC26" s="233">
        <v>7134</v>
      </c>
      <c r="BD26" s="233">
        <v>6285</v>
      </c>
      <c r="BE26" s="233">
        <v>5457</v>
      </c>
      <c r="BF26" s="233">
        <v>339</v>
      </c>
      <c r="BG26" s="233">
        <v>3632</v>
      </c>
      <c r="BH26" s="233">
        <v>5394</v>
      </c>
      <c r="BI26" s="233">
        <v>73</v>
      </c>
      <c r="BJ26" s="233">
        <v>189</v>
      </c>
      <c r="BK26" s="233">
        <v>1573</v>
      </c>
      <c r="BL26" s="233">
        <v>807</v>
      </c>
      <c r="BM26" s="233">
        <v>0</v>
      </c>
      <c r="BN26" s="233">
        <v>4</v>
      </c>
      <c r="BO26" s="236">
        <v>85365</v>
      </c>
      <c r="BP26" s="235">
        <v>340</v>
      </c>
      <c r="BQ26" s="233">
        <v>1241</v>
      </c>
      <c r="BR26" s="233">
        <v>0</v>
      </c>
      <c r="BS26" s="233">
        <v>0</v>
      </c>
      <c r="BT26" s="233">
        <v>0</v>
      </c>
      <c r="BU26" s="233">
        <v>-95</v>
      </c>
      <c r="BV26" s="236">
        <v>1486</v>
      </c>
      <c r="BW26" s="234">
        <v>86851</v>
      </c>
      <c r="BX26" s="235">
        <v>26</v>
      </c>
      <c r="BY26" s="233">
        <v>5176</v>
      </c>
      <c r="BZ26" s="233">
        <v>0</v>
      </c>
      <c r="CA26" s="233">
        <v>3766</v>
      </c>
      <c r="CB26" s="233">
        <v>2611</v>
      </c>
      <c r="CC26" s="233">
        <v>2301</v>
      </c>
      <c r="CD26" s="233">
        <v>1660</v>
      </c>
      <c r="CE26" s="233">
        <v>3127</v>
      </c>
      <c r="CF26" s="236">
        <v>18667</v>
      </c>
      <c r="CG26" s="236">
        <v>20153</v>
      </c>
      <c r="CH26" s="236">
        <v>105518</v>
      </c>
      <c r="CI26" s="233">
        <v>-934</v>
      </c>
      <c r="CJ26" s="233">
        <v>-22275</v>
      </c>
      <c r="CK26" s="233">
        <v>0</v>
      </c>
      <c r="CL26" s="233">
        <v>-373</v>
      </c>
      <c r="CM26" s="233">
        <v>-1487</v>
      </c>
      <c r="CN26" s="233">
        <v>-188</v>
      </c>
      <c r="CO26" s="233">
        <v>-805</v>
      </c>
      <c r="CP26" s="233">
        <v>-84</v>
      </c>
      <c r="CQ26" s="236">
        <v>-26146</v>
      </c>
      <c r="CR26" s="236">
        <v>-5993</v>
      </c>
      <c r="CS26" s="236">
        <v>79372</v>
      </c>
    </row>
    <row r="27" spans="1:97" s="210" customFormat="1" ht="12.75" customHeight="1" x14ac:dyDescent="0.2">
      <c r="A27" s="221" t="s">
        <v>254</v>
      </c>
      <c r="B27" s="232" t="s">
        <v>483</v>
      </c>
      <c r="C27" s="233">
        <v>14992</v>
      </c>
      <c r="D27" s="233">
        <v>1873</v>
      </c>
      <c r="E27" s="233">
        <v>0</v>
      </c>
      <c r="F27" s="233">
        <v>22</v>
      </c>
      <c r="G27" s="233">
        <v>2</v>
      </c>
      <c r="H27" s="233">
        <v>0</v>
      </c>
      <c r="I27" s="233">
        <v>0</v>
      </c>
      <c r="J27" s="233">
        <v>0</v>
      </c>
      <c r="K27" s="233">
        <v>0</v>
      </c>
      <c r="L27" s="233">
        <v>2</v>
      </c>
      <c r="M27" s="233">
        <v>0</v>
      </c>
      <c r="N27" s="233">
        <v>0</v>
      </c>
      <c r="O27" s="233">
        <v>6</v>
      </c>
      <c r="P27" s="233">
        <v>0</v>
      </c>
      <c r="Q27" s="233">
        <v>0</v>
      </c>
      <c r="R27" s="233">
        <v>0</v>
      </c>
      <c r="S27" s="233">
        <v>0</v>
      </c>
      <c r="T27" s="233">
        <v>0</v>
      </c>
      <c r="U27" s="233">
        <v>2</v>
      </c>
      <c r="V27" s="233">
        <v>0</v>
      </c>
      <c r="W27" s="233">
        <v>0</v>
      </c>
      <c r="X27" s="233">
        <v>8263</v>
      </c>
      <c r="Y27" s="233">
        <v>80</v>
      </c>
      <c r="Z27" s="233">
        <v>81</v>
      </c>
      <c r="AA27" s="233">
        <v>-75</v>
      </c>
      <c r="AB27" s="233">
        <v>0</v>
      </c>
      <c r="AC27" s="233">
        <v>1</v>
      </c>
      <c r="AD27" s="233">
        <v>0</v>
      </c>
      <c r="AE27" s="233">
        <v>0</v>
      </c>
      <c r="AF27" s="233">
        <v>-404</v>
      </c>
      <c r="AG27" s="233">
        <v>10</v>
      </c>
      <c r="AH27" s="233">
        <v>0</v>
      </c>
      <c r="AI27" s="233">
        <v>0</v>
      </c>
      <c r="AJ27" s="233">
        <v>0</v>
      </c>
      <c r="AK27" s="233">
        <v>0</v>
      </c>
      <c r="AL27" s="233">
        <v>0</v>
      </c>
      <c r="AM27" s="233">
        <v>1</v>
      </c>
      <c r="AN27" s="233">
        <v>0</v>
      </c>
      <c r="AO27" s="233">
        <v>0</v>
      </c>
      <c r="AP27" s="233">
        <v>0</v>
      </c>
      <c r="AQ27" s="233">
        <v>132</v>
      </c>
      <c r="AR27" s="233">
        <v>23</v>
      </c>
      <c r="AS27" s="233">
        <v>32</v>
      </c>
      <c r="AT27" s="233">
        <v>4</v>
      </c>
      <c r="AU27" s="233">
        <v>0</v>
      </c>
      <c r="AV27" s="233">
        <v>0</v>
      </c>
      <c r="AW27" s="233">
        <v>0</v>
      </c>
      <c r="AX27" s="233">
        <v>3</v>
      </c>
      <c r="AY27" s="233">
        <v>1</v>
      </c>
      <c r="AZ27" s="233">
        <v>0</v>
      </c>
      <c r="BA27" s="233">
        <v>0</v>
      </c>
      <c r="BB27" s="233">
        <v>0</v>
      </c>
      <c r="BC27" s="233">
        <v>4</v>
      </c>
      <c r="BD27" s="233">
        <v>0</v>
      </c>
      <c r="BE27" s="233">
        <v>0</v>
      </c>
      <c r="BF27" s="233">
        <v>0</v>
      </c>
      <c r="BG27" s="233">
        <v>0</v>
      </c>
      <c r="BH27" s="233">
        <v>0</v>
      </c>
      <c r="BI27" s="233">
        <v>0</v>
      </c>
      <c r="BJ27" s="233">
        <v>0</v>
      </c>
      <c r="BK27" s="233">
        <v>18</v>
      </c>
      <c r="BL27" s="233">
        <v>61</v>
      </c>
      <c r="BM27" s="233">
        <v>0</v>
      </c>
      <c r="BN27" s="233">
        <v>111</v>
      </c>
      <c r="BO27" s="236">
        <v>25245</v>
      </c>
      <c r="BP27" s="235">
        <v>0</v>
      </c>
      <c r="BQ27" s="233">
        <v>204</v>
      </c>
      <c r="BR27" s="233">
        <v>0</v>
      </c>
      <c r="BS27" s="233">
        <v>0</v>
      </c>
      <c r="BT27" s="233">
        <v>0</v>
      </c>
      <c r="BU27" s="233">
        <v>-16</v>
      </c>
      <c r="BV27" s="236">
        <v>188</v>
      </c>
      <c r="BW27" s="234">
        <v>25433</v>
      </c>
      <c r="BX27" s="235">
        <v>5</v>
      </c>
      <c r="BY27" s="233">
        <v>15209</v>
      </c>
      <c r="BZ27" s="233">
        <v>0</v>
      </c>
      <c r="CA27" s="233">
        <v>952</v>
      </c>
      <c r="CB27" s="233">
        <v>5525</v>
      </c>
      <c r="CC27" s="233">
        <v>0</v>
      </c>
      <c r="CD27" s="233">
        <v>409</v>
      </c>
      <c r="CE27" s="233">
        <v>824</v>
      </c>
      <c r="CF27" s="236">
        <v>22924</v>
      </c>
      <c r="CG27" s="236">
        <v>23112</v>
      </c>
      <c r="CH27" s="236">
        <v>48357</v>
      </c>
      <c r="CI27" s="233">
        <v>-9956</v>
      </c>
      <c r="CJ27" s="233">
        <v>-10653</v>
      </c>
      <c r="CK27" s="233">
        <v>0</v>
      </c>
      <c r="CL27" s="233">
        <v>-9</v>
      </c>
      <c r="CM27" s="233">
        <v>-7</v>
      </c>
      <c r="CN27" s="233">
        <v>0</v>
      </c>
      <c r="CO27" s="233">
        <v>0</v>
      </c>
      <c r="CP27" s="233">
        <v>-10</v>
      </c>
      <c r="CQ27" s="236">
        <v>-20635</v>
      </c>
      <c r="CR27" s="236">
        <v>2477</v>
      </c>
      <c r="CS27" s="236">
        <v>27722</v>
      </c>
    </row>
    <row r="28" spans="1:97" s="210" customFormat="1" ht="12.75" customHeight="1" x14ac:dyDescent="0.2">
      <c r="A28" s="221" t="s">
        <v>255</v>
      </c>
      <c r="B28" s="232" t="s">
        <v>484</v>
      </c>
      <c r="C28" s="233">
        <v>310</v>
      </c>
      <c r="D28" s="233">
        <v>126</v>
      </c>
      <c r="E28" s="233">
        <v>106</v>
      </c>
      <c r="F28" s="233">
        <v>41</v>
      </c>
      <c r="G28" s="233">
        <v>2</v>
      </c>
      <c r="H28" s="233">
        <v>38</v>
      </c>
      <c r="I28" s="233">
        <v>0</v>
      </c>
      <c r="J28" s="233">
        <v>4</v>
      </c>
      <c r="K28" s="233">
        <v>1136</v>
      </c>
      <c r="L28" s="233">
        <v>634</v>
      </c>
      <c r="M28" s="233">
        <v>0</v>
      </c>
      <c r="N28" s="233">
        <v>1757</v>
      </c>
      <c r="O28" s="233">
        <v>694</v>
      </c>
      <c r="P28" s="233">
        <v>126</v>
      </c>
      <c r="Q28" s="233">
        <v>16</v>
      </c>
      <c r="R28" s="233">
        <v>4</v>
      </c>
      <c r="S28" s="233">
        <v>56</v>
      </c>
      <c r="T28" s="233">
        <v>73</v>
      </c>
      <c r="U28" s="233">
        <v>8727</v>
      </c>
      <c r="V28" s="233">
        <v>345</v>
      </c>
      <c r="W28" s="233">
        <v>132</v>
      </c>
      <c r="X28" s="233">
        <v>3540</v>
      </c>
      <c r="Y28" s="233">
        <v>17383</v>
      </c>
      <c r="Z28" s="233">
        <v>6326</v>
      </c>
      <c r="AA28" s="233">
        <v>707</v>
      </c>
      <c r="AB28" s="233">
        <v>11042</v>
      </c>
      <c r="AC28" s="233">
        <v>1150</v>
      </c>
      <c r="AD28" s="233">
        <v>81</v>
      </c>
      <c r="AE28" s="233">
        <v>312</v>
      </c>
      <c r="AF28" s="233">
        <v>905</v>
      </c>
      <c r="AG28" s="233">
        <v>345</v>
      </c>
      <c r="AH28" s="233">
        <v>191</v>
      </c>
      <c r="AI28" s="233">
        <v>703</v>
      </c>
      <c r="AJ28" s="233">
        <v>1306</v>
      </c>
      <c r="AK28" s="233">
        <v>312</v>
      </c>
      <c r="AL28" s="233">
        <v>1138</v>
      </c>
      <c r="AM28" s="233">
        <v>177</v>
      </c>
      <c r="AN28" s="233">
        <v>5</v>
      </c>
      <c r="AO28" s="233">
        <v>180</v>
      </c>
      <c r="AP28" s="233">
        <v>123</v>
      </c>
      <c r="AQ28" s="233">
        <v>244</v>
      </c>
      <c r="AR28" s="233">
        <v>159</v>
      </c>
      <c r="AS28" s="233">
        <v>3</v>
      </c>
      <c r="AT28" s="233">
        <v>1332</v>
      </c>
      <c r="AU28" s="233">
        <v>856</v>
      </c>
      <c r="AV28" s="233">
        <v>0</v>
      </c>
      <c r="AW28" s="233">
        <v>0</v>
      </c>
      <c r="AX28" s="233">
        <v>0</v>
      </c>
      <c r="AY28" s="233">
        <v>145</v>
      </c>
      <c r="AZ28" s="233">
        <v>0</v>
      </c>
      <c r="BA28" s="233">
        <v>0</v>
      </c>
      <c r="BB28" s="233">
        <v>80</v>
      </c>
      <c r="BC28" s="233">
        <v>130</v>
      </c>
      <c r="BD28" s="233">
        <v>842</v>
      </c>
      <c r="BE28" s="233">
        <v>2028</v>
      </c>
      <c r="BF28" s="233">
        <v>90</v>
      </c>
      <c r="BG28" s="233">
        <v>0</v>
      </c>
      <c r="BH28" s="233">
        <v>354</v>
      </c>
      <c r="BI28" s="233">
        <v>13</v>
      </c>
      <c r="BJ28" s="233">
        <v>84</v>
      </c>
      <c r="BK28" s="233">
        <v>116</v>
      </c>
      <c r="BL28" s="233">
        <v>554</v>
      </c>
      <c r="BM28" s="233">
        <v>0</v>
      </c>
      <c r="BN28" s="233">
        <v>328</v>
      </c>
      <c r="BO28" s="236">
        <v>67611</v>
      </c>
      <c r="BP28" s="235">
        <v>0</v>
      </c>
      <c r="BQ28" s="233">
        <v>325</v>
      </c>
      <c r="BR28" s="233">
        <v>0</v>
      </c>
      <c r="BS28" s="233">
        <v>0</v>
      </c>
      <c r="BT28" s="233">
        <v>0</v>
      </c>
      <c r="BU28" s="233">
        <v>-484</v>
      </c>
      <c r="BV28" s="236">
        <v>-159</v>
      </c>
      <c r="BW28" s="234">
        <v>67452</v>
      </c>
      <c r="BX28" s="235">
        <v>27108</v>
      </c>
      <c r="BY28" s="233">
        <v>27605</v>
      </c>
      <c r="BZ28" s="233">
        <v>0</v>
      </c>
      <c r="CA28" s="233">
        <v>18</v>
      </c>
      <c r="CB28" s="233">
        <v>1960</v>
      </c>
      <c r="CC28" s="233">
        <v>36</v>
      </c>
      <c r="CD28" s="233">
        <v>6</v>
      </c>
      <c r="CE28" s="233">
        <v>9</v>
      </c>
      <c r="CF28" s="236">
        <v>56742</v>
      </c>
      <c r="CG28" s="236">
        <v>56583</v>
      </c>
      <c r="CH28" s="236">
        <v>124194</v>
      </c>
      <c r="CI28" s="233">
        <v>-18041</v>
      </c>
      <c r="CJ28" s="233">
        <v>-36329</v>
      </c>
      <c r="CK28" s="233">
        <v>0</v>
      </c>
      <c r="CL28" s="233">
        <v>-894</v>
      </c>
      <c r="CM28" s="233">
        <v>-24</v>
      </c>
      <c r="CN28" s="233">
        <v>-759</v>
      </c>
      <c r="CO28" s="233">
        <v>-2527</v>
      </c>
      <c r="CP28" s="233">
        <v>-3458</v>
      </c>
      <c r="CQ28" s="236">
        <v>-62032</v>
      </c>
      <c r="CR28" s="236">
        <v>-5449</v>
      </c>
      <c r="CS28" s="236">
        <v>62162</v>
      </c>
    </row>
    <row r="29" spans="1:97" s="210" customFormat="1" ht="12.75" customHeight="1" x14ac:dyDescent="0.2">
      <c r="A29" s="221" t="s">
        <v>256</v>
      </c>
      <c r="B29" s="232" t="s">
        <v>485</v>
      </c>
      <c r="C29" s="233">
        <v>8825</v>
      </c>
      <c r="D29" s="233">
        <v>234</v>
      </c>
      <c r="E29" s="233">
        <v>907</v>
      </c>
      <c r="F29" s="233">
        <v>1126</v>
      </c>
      <c r="G29" s="233">
        <v>13</v>
      </c>
      <c r="H29" s="233">
        <v>303</v>
      </c>
      <c r="I29" s="233">
        <v>46</v>
      </c>
      <c r="J29" s="233">
        <v>618</v>
      </c>
      <c r="K29" s="233">
        <v>256</v>
      </c>
      <c r="L29" s="233">
        <v>20</v>
      </c>
      <c r="M29" s="233">
        <v>2</v>
      </c>
      <c r="N29" s="233">
        <v>816</v>
      </c>
      <c r="O29" s="233">
        <v>365</v>
      </c>
      <c r="P29" s="233">
        <v>95</v>
      </c>
      <c r="Q29" s="233">
        <v>322</v>
      </c>
      <c r="R29" s="233">
        <v>558</v>
      </c>
      <c r="S29" s="233">
        <v>1370</v>
      </c>
      <c r="T29" s="233">
        <v>630</v>
      </c>
      <c r="U29" s="233">
        <v>2069</v>
      </c>
      <c r="V29" s="233">
        <v>823</v>
      </c>
      <c r="W29" s="233">
        <v>2496</v>
      </c>
      <c r="X29" s="233">
        <v>84</v>
      </c>
      <c r="Y29" s="233">
        <v>356</v>
      </c>
      <c r="Z29" s="233">
        <v>6436</v>
      </c>
      <c r="AA29" s="233">
        <v>1636</v>
      </c>
      <c r="AB29" s="233">
        <v>392</v>
      </c>
      <c r="AC29" s="233">
        <v>116</v>
      </c>
      <c r="AD29" s="233">
        <v>10</v>
      </c>
      <c r="AE29" s="233">
        <v>616</v>
      </c>
      <c r="AF29" s="233">
        <v>33</v>
      </c>
      <c r="AG29" s="233">
        <v>277</v>
      </c>
      <c r="AH29" s="233">
        <v>43</v>
      </c>
      <c r="AI29" s="233">
        <v>1243</v>
      </c>
      <c r="AJ29" s="233">
        <v>575</v>
      </c>
      <c r="AK29" s="233">
        <v>388</v>
      </c>
      <c r="AL29" s="233">
        <v>4086</v>
      </c>
      <c r="AM29" s="233">
        <v>1388</v>
      </c>
      <c r="AN29" s="233">
        <v>4</v>
      </c>
      <c r="AO29" s="233">
        <v>4617</v>
      </c>
      <c r="AP29" s="233">
        <v>1980</v>
      </c>
      <c r="AQ29" s="233">
        <v>984</v>
      </c>
      <c r="AR29" s="233">
        <v>298</v>
      </c>
      <c r="AS29" s="233">
        <v>32</v>
      </c>
      <c r="AT29" s="233">
        <v>452</v>
      </c>
      <c r="AU29" s="233">
        <v>1242</v>
      </c>
      <c r="AV29" s="233">
        <v>37</v>
      </c>
      <c r="AW29" s="233">
        <v>12</v>
      </c>
      <c r="AX29" s="233">
        <v>115</v>
      </c>
      <c r="AY29" s="233">
        <v>413</v>
      </c>
      <c r="AZ29" s="233">
        <v>34</v>
      </c>
      <c r="BA29" s="233">
        <v>40</v>
      </c>
      <c r="BB29" s="233">
        <v>1666</v>
      </c>
      <c r="BC29" s="233">
        <v>1013</v>
      </c>
      <c r="BD29" s="233">
        <v>681</v>
      </c>
      <c r="BE29" s="233">
        <v>267792</v>
      </c>
      <c r="BF29" s="233">
        <v>1595</v>
      </c>
      <c r="BG29" s="233">
        <v>326</v>
      </c>
      <c r="BH29" s="233">
        <v>8125</v>
      </c>
      <c r="BI29" s="233">
        <v>515</v>
      </c>
      <c r="BJ29" s="233">
        <v>979</v>
      </c>
      <c r="BK29" s="233">
        <v>573</v>
      </c>
      <c r="BL29" s="233">
        <v>4006</v>
      </c>
      <c r="BM29" s="233">
        <v>312</v>
      </c>
      <c r="BN29" s="233">
        <v>363</v>
      </c>
      <c r="BO29" s="236">
        <v>337779</v>
      </c>
      <c r="BP29" s="235">
        <v>3484</v>
      </c>
      <c r="BQ29" s="233">
        <v>72256</v>
      </c>
      <c r="BR29" s="233">
        <v>0</v>
      </c>
      <c r="BS29" s="233">
        <v>0</v>
      </c>
      <c r="BT29" s="233">
        <v>0</v>
      </c>
      <c r="BU29" s="233">
        <v>178</v>
      </c>
      <c r="BV29" s="236">
        <v>75918</v>
      </c>
      <c r="BW29" s="234">
        <v>413697</v>
      </c>
      <c r="BX29" s="235">
        <v>1291</v>
      </c>
      <c r="BY29" s="233">
        <v>31847</v>
      </c>
      <c r="BZ29" s="233">
        <v>0</v>
      </c>
      <c r="CA29" s="233">
        <v>209</v>
      </c>
      <c r="CB29" s="233">
        <v>7350</v>
      </c>
      <c r="CC29" s="233">
        <v>1242</v>
      </c>
      <c r="CD29" s="233">
        <v>2610</v>
      </c>
      <c r="CE29" s="233">
        <v>8</v>
      </c>
      <c r="CF29" s="236">
        <v>44557</v>
      </c>
      <c r="CG29" s="236">
        <v>120475</v>
      </c>
      <c r="CH29" s="236">
        <v>458254</v>
      </c>
      <c r="CI29" s="233">
        <v>-34753</v>
      </c>
      <c r="CJ29" s="233">
        <v>-364408</v>
      </c>
      <c r="CK29" s="233">
        <v>0</v>
      </c>
      <c r="CL29" s="233">
        <v>-158</v>
      </c>
      <c r="CM29" s="233">
        <v>-16</v>
      </c>
      <c r="CN29" s="233">
        <v>-89</v>
      </c>
      <c r="CO29" s="233">
        <v>-19</v>
      </c>
      <c r="CP29" s="233">
        <v>-2908</v>
      </c>
      <c r="CQ29" s="236">
        <v>-402351</v>
      </c>
      <c r="CR29" s="236">
        <v>-281876</v>
      </c>
      <c r="CS29" s="236">
        <v>55903</v>
      </c>
    </row>
    <row r="30" spans="1:97" s="210" customFormat="1" ht="12.75" customHeight="1" x14ac:dyDescent="0.2">
      <c r="A30" s="221" t="s">
        <v>257</v>
      </c>
      <c r="B30" s="232" t="s">
        <v>486</v>
      </c>
      <c r="C30" s="233">
        <v>2974</v>
      </c>
      <c r="D30" s="233">
        <v>290</v>
      </c>
      <c r="E30" s="233">
        <v>440</v>
      </c>
      <c r="F30" s="233">
        <v>354</v>
      </c>
      <c r="G30" s="233">
        <v>281</v>
      </c>
      <c r="H30" s="233">
        <v>3658</v>
      </c>
      <c r="I30" s="233">
        <v>224</v>
      </c>
      <c r="J30" s="233">
        <v>1761</v>
      </c>
      <c r="K30" s="233">
        <v>805</v>
      </c>
      <c r="L30" s="233">
        <v>594</v>
      </c>
      <c r="M30" s="233">
        <v>116</v>
      </c>
      <c r="N30" s="233">
        <v>2514</v>
      </c>
      <c r="O30" s="233">
        <v>405</v>
      </c>
      <c r="P30" s="233">
        <v>1239</v>
      </c>
      <c r="Q30" s="233">
        <v>43</v>
      </c>
      <c r="R30" s="233">
        <v>50</v>
      </c>
      <c r="S30" s="233">
        <v>350</v>
      </c>
      <c r="T30" s="233">
        <v>119</v>
      </c>
      <c r="U30" s="233">
        <v>2896</v>
      </c>
      <c r="V30" s="233">
        <v>368</v>
      </c>
      <c r="W30" s="233">
        <v>247</v>
      </c>
      <c r="X30" s="233">
        <v>685</v>
      </c>
      <c r="Y30" s="233">
        <v>16384</v>
      </c>
      <c r="Z30" s="233">
        <v>360</v>
      </c>
      <c r="AA30" s="233">
        <v>66664</v>
      </c>
      <c r="AB30" s="233">
        <v>271</v>
      </c>
      <c r="AC30" s="233">
        <v>59</v>
      </c>
      <c r="AD30" s="233">
        <v>49</v>
      </c>
      <c r="AE30" s="233">
        <v>1831</v>
      </c>
      <c r="AF30" s="233">
        <v>30019</v>
      </c>
      <c r="AG30" s="233">
        <v>2672</v>
      </c>
      <c r="AH30" s="233">
        <v>145</v>
      </c>
      <c r="AI30" s="233">
        <v>840</v>
      </c>
      <c r="AJ30" s="233">
        <v>430</v>
      </c>
      <c r="AK30" s="233">
        <v>82</v>
      </c>
      <c r="AL30" s="233">
        <v>837</v>
      </c>
      <c r="AM30" s="233">
        <v>173</v>
      </c>
      <c r="AN30" s="233">
        <v>225</v>
      </c>
      <c r="AO30" s="233">
        <v>6471</v>
      </c>
      <c r="AP30" s="233">
        <v>2459</v>
      </c>
      <c r="AQ30" s="233">
        <v>16978</v>
      </c>
      <c r="AR30" s="233">
        <v>2580</v>
      </c>
      <c r="AS30" s="233">
        <v>29211</v>
      </c>
      <c r="AT30" s="233">
        <v>11823</v>
      </c>
      <c r="AU30" s="233">
        <v>2698</v>
      </c>
      <c r="AV30" s="233">
        <v>15925</v>
      </c>
      <c r="AW30" s="233">
        <v>814</v>
      </c>
      <c r="AX30" s="233">
        <v>1825</v>
      </c>
      <c r="AY30" s="233">
        <v>95865</v>
      </c>
      <c r="AZ30" s="233">
        <v>239</v>
      </c>
      <c r="BA30" s="233">
        <v>556</v>
      </c>
      <c r="BB30" s="233">
        <v>1134</v>
      </c>
      <c r="BC30" s="233">
        <v>26224</v>
      </c>
      <c r="BD30" s="233">
        <v>4399</v>
      </c>
      <c r="BE30" s="233">
        <v>6914</v>
      </c>
      <c r="BF30" s="233">
        <v>1075</v>
      </c>
      <c r="BG30" s="233">
        <v>821</v>
      </c>
      <c r="BH30" s="233">
        <v>6800</v>
      </c>
      <c r="BI30" s="233">
        <v>841</v>
      </c>
      <c r="BJ30" s="233">
        <v>2260</v>
      </c>
      <c r="BK30" s="233">
        <v>4131</v>
      </c>
      <c r="BL30" s="233">
        <v>2677</v>
      </c>
      <c r="BM30" s="233">
        <v>0</v>
      </c>
      <c r="BN30" s="233">
        <v>2442</v>
      </c>
      <c r="BO30" s="236">
        <v>388616</v>
      </c>
      <c r="BP30" s="235">
        <v>319</v>
      </c>
      <c r="BQ30" s="233">
        <v>209170</v>
      </c>
      <c r="BR30" s="233">
        <v>0</v>
      </c>
      <c r="BS30" s="233">
        <v>0</v>
      </c>
      <c r="BT30" s="233">
        <v>0</v>
      </c>
      <c r="BU30" s="233">
        <v>145</v>
      </c>
      <c r="BV30" s="236">
        <v>209634</v>
      </c>
      <c r="BW30" s="234">
        <v>598250</v>
      </c>
      <c r="BX30" s="235">
        <v>21102</v>
      </c>
      <c r="BY30" s="233">
        <v>568605</v>
      </c>
      <c r="BZ30" s="233">
        <v>0</v>
      </c>
      <c r="CA30" s="233">
        <v>40174</v>
      </c>
      <c r="CB30" s="233">
        <v>53013</v>
      </c>
      <c r="CC30" s="233">
        <v>28563</v>
      </c>
      <c r="CD30" s="233">
        <v>31660</v>
      </c>
      <c r="CE30" s="233">
        <v>38208</v>
      </c>
      <c r="CF30" s="236">
        <v>781325</v>
      </c>
      <c r="CG30" s="236">
        <v>990959</v>
      </c>
      <c r="CH30" s="236">
        <v>1379575</v>
      </c>
      <c r="CI30" s="233">
        <v>-92097</v>
      </c>
      <c r="CJ30" s="233">
        <v>-232200</v>
      </c>
      <c r="CK30" s="233">
        <v>0</v>
      </c>
      <c r="CL30" s="233">
        <v>-1</v>
      </c>
      <c r="CM30" s="233">
        <v>-6</v>
      </c>
      <c r="CN30" s="233">
        <v>0</v>
      </c>
      <c r="CO30" s="233">
        <v>-2</v>
      </c>
      <c r="CP30" s="233">
        <v>0</v>
      </c>
      <c r="CQ30" s="236">
        <v>-324306</v>
      </c>
      <c r="CR30" s="236">
        <v>666653</v>
      </c>
      <c r="CS30" s="236">
        <v>1055269</v>
      </c>
    </row>
    <row r="31" spans="1:97" s="210" customFormat="1" ht="12.75" customHeight="1" x14ac:dyDescent="0.2">
      <c r="A31" s="238" t="s">
        <v>258</v>
      </c>
      <c r="B31" s="239" t="s">
        <v>487</v>
      </c>
      <c r="C31" s="240">
        <v>573</v>
      </c>
      <c r="D31" s="240">
        <v>106</v>
      </c>
      <c r="E31" s="240">
        <v>151</v>
      </c>
      <c r="F31" s="240">
        <v>127</v>
      </c>
      <c r="G31" s="240">
        <v>116</v>
      </c>
      <c r="H31" s="240">
        <v>872</v>
      </c>
      <c r="I31" s="240">
        <v>35</v>
      </c>
      <c r="J31" s="240">
        <v>4</v>
      </c>
      <c r="K31" s="240">
        <v>585</v>
      </c>
      <c r="L31" s="240">
        <v>3229</v>
      </c>
      <c r="M31" s="240">
        <v>126</v>
      </c>
      <c r="N31" s="240">
        <v>3516</v>
      </c>
      <c r="O31" s="240">
        <v>4305</v>
      </c>
      <c r="P31" s="240">
        <v>3</v>
      </c>
      <c r="Q31" s="240">
        <v>10</v>
      </c>
      <c r="R31" s="240">
        <v>144</v>
      </c>
      <c r="S31" s="240">
        <v>230</v>
      </c>
      <c r="T31" s="240">
        <v>664</v>
      </c>
      <c r="U31" s="240">
        <v>520</v>
      </c>
      <c r="V31" s="240">
        <v>1245</v>
      </c>
      <c r="W31" s="240">
        <v>3604</v>
      </c>
      <c r="X31" s="240">
        <v>416</v>
      </c>
      <c r="Y31" s="240">
        <v>102</v>
      </c>
      <c r="Z31" s="240">
        <v>2482</v>
      </c>
      <c r="AA31" s="240">
        <v>156</v>
      </c>
      <c r="AB31" s="240">
        <v>18405</v>
      </c>
      <c r="AC31" s="240">
        <v>419</v>
      </c>
      <c r="AD31" s="240">
        <v>299</v>
      </c>
      <c r="AE31" s="240">
        <v>246</v>
      </c>
      <c r="AF31" s="240">
        <v>0</v>
      </c>
      <c r="AG31" s="240">
        <v>3</v>
      </c>
      <c r="AH31" s="240">
        <v>96</v>
      </c>
      <c r="AI31" s="240">
        <v>397</v>
      </c>
      <c r="AJ31" s="240">
        <v>2544</v>
      </c>
      <c r="AK31" s="240">
        <v>2498</v>
      </c>
      <c r="AL31" s="240">
        <v>7110</v>
      </c>
      <c r="AM31" s="240">
        <v>2428</v>
      </c>
      <c r="AN31" s="240">
        <v>41</v>
      </c>
      <c r="AO31" s="240">
        <v>8543</v>
      </c>
      <c r="AP31" s="240">
        <v>4080</v>
      </c>
      <c r="AQ31" s="240">
        <v>4343</v>
      </c>
      <c r="AR31" s="240">
        <v>1891</v>
      </c>
      <c r="AS31" s="240">
        <v>0</v>
      </c>
      <c r="AT31" s="240">
        <v>7087</v>
      </c>
      <c r="AU31" s="240">
        <v>230</v>
      </c>
      <c r="AV31" s="240">
        <v>12912</v>
      </c>
      <c r="AW31" s="240">
        <v>2099</v>
      </c>
      <c r="AX31" s="240">
        <v>1636</v>
      </c>
      <c r="AY31" s="240">
        <v>933</v>
      </c>
      <c r="AZ31" s="240">
        <v>0</v>
      </c>
      <c r="BA31" s="240">
        <v>89</v>
      </c>
      <c r="BB31" s="240">
        <v>2758</v>
      </c>
      <c r="BC31" s="240">
        <v>686</v>
      </c>
      <c r="BD31" s="240">
        <v>752</v>
      </c>
      <c r="BE31" s="240">
        <v>1677</v>
      </c>
      <c r="BF31" s="240">
        <v>66</v>
      </c>
      <c r="BG31" s="240">
        <v>384</v>
      </c>
      <c r="BH31" s="240">
        <v>4187</v>
      </c>
      <c r="BI31" s="240">
        <v>329</v>
      </c>
      <c r="BJ31" s="240">
        <v>472</v>
      </c>
      <c r="BK31" s="240">
        <v>1320</v>
      </c>
      <c r="BL31" s="240">
        <v>578</v>
      </c>
      <c r="BM31" s="240">
        <v>1237</v>
      </c>
      <c r="BN31" s="240">
        <v>378</v>
      </c>
      <c r="BO31" s="243">
        <v>116474</v>
      </c>
      <c r="BP31" s="242">
        <v>346</v>
      </c>
      <c r="BQ31" s="240">
        <v>10791</v>
      </c>
      <c r="BR31" s="240">
        <v>18</v>
      </c>
      <c r="BS31" s="240">
        <v>0</v>
      </c>
      <c r="BT31" s="240">
        <v>0</v>
      </c>
      <c r="BU31" s="240">
        <v>-141</v>
      </c>
      <c r="BV31" s="243">
        <v>11014</v>
      </c>
      <c r="BW31" s="241">
        <v>127488</v>
      </c>
      <c r="BX31" s="242">
        <v>939</v>
      </c>
      <c r="BY31" s="240">
        <v>15674</v>
      </c>
      <c r="BZ31" s="240">
        <v>0</v>
      </c>
      <c r="CA31" s="240">
        <v>5543</v>
      </c>
      <c r="CB31" s="240">
        <v>2159</v>
      </c>
      <c r="CC31" s="240">
        <v>2453</v>
      </c>
      <c r="CD31" s="240">
        <v>3847</v>
      </c>
      <c r="CE31" s="240">
        <v>2207</v>
      </c>
      <c r="CF31" s="243">
        <v>32822</v>
      </c>
      <c r="CG31" s="243">
        <v>43836</v>
      </c>
      <c r="CH31" s="243">
        <v>160310</v>
      </c>
      <c r="CI31" s="240">
        <v>-7596</v>
      </c>
      <c r="CJ31" s="240">
        <v>-78698</v>
      </c>
      <c r="CK31" s="240">
        <v>0</v>
      </c>
      <c r="CL31" s="240">
        <v>-5</v>
      </c>
      <c r="CM31" s="240">
        <v>-220</v>
      </c>
      <c r="CN31" s="240">
        <v>-10</v>
      </c>
      <c r="CO31" s="240">
        <v>-4</v>
      </c>
      <c r="CP31" s="240">
        <v>-699</v>
      </c>
      <c r="CQ31" s="243">
        <v>-87232</v>
      </c>
      <c r="CR31" s="243">
        <v>-43396</v>
      </c>
      <c r="CS31" s="243">
        <v>73078</v>
      </c>
    </row>
    <row r="32" spans="1:97" s="210" customFormat="1" ht="12.75" customHeight="1" x14ac:dyDescent="0.2">
      <c r="A32" s="221" t="s">
        <v>259</v>
      </c>
      <c r="B32" s="232" t="s">
        <v>488</v>
      </c>
      <c r="C32" s="233">
        <v>475</v>
      </c>
      <c r="D32" s="233">
        <v>23</v>
      </c>
      <c r="E32" s="233">
        <v>38</v>
      </c>
      <c r="F32" s="233">
        <v>191</v>
      </c>
      <c r="G32" s="233">
        <v>16</v>
      </c>
      <c r="H32" s="233">
        <v>59</v>
      </c>
      <c r="I32" s="233">
        <v>132</v>
      </c>
      <c r="J32" s="233">
        <v>72</v>
      </c>
      <c r="K32" s="233">
        <v>49</v>
      </c>
      <c r="L32" s="233">
        <v>44</v>
      </c>
      <c r="M32" s="233">
        <v>1</v>
      </c>
      <c r="N32" s="233">
        <v>61</v>
      </c>
      <c r="O32" s="233">
        <v>15</v>
      </c>
      <c r="P32" s="233">
        <v>0</v>
      </c>
      <c r="Q32" s="233">
        <v>1</v>
      </c>
      <c r="R32" s="233">
        <v>53</v>
      </c>
      <c r="S32" s="233">
        <v>17</v>
      </c>
      <c r="T32" s="233">
        <v>26</v>
      </c>
      <c r="U32" s="233">
        <v>1</v>
      </c>
      <c r="V32" s="233">
        <v>30</v>
      </c>
      <c r="W32" s="233">
        <v>27</v>
      </c>
      <c r="X32" s="233">
        <v>23</v>
      </c>
      <c r="Y32" s="233">
        <v>9</v>
      </c>
      <c r="Z32" s="233">
        <v>39</v>
      </c>
      <c r="AA32" s="233">
        <v>22</v>
      </c>
      <c r="AB32" s="233">
        <v>32</v>
      </c>
      <c r="AC32" s="233">
        <v>549</v>
      </c>
      <c r="AD32" s="233">
        <v>11</v>
      </c>
      <c r="AE32" s="233">
        <v>109</v>
      </c>
      <c r="AF32" s="233">
        <v>114</v>
      </c>
      <c r="AG32" s="233">
        <v>259</v>
      </c>
      <c r="AH32" s="233">
        <v>4</v>
      </c>
      <c r="AI32" s="233">
        <v>377</v>
      </c>
      <c r="AJ32" s="233">
        <v>1760</v>
      </c>
      <c r="AK32" s="233">
        <v>389</v>
      </c>
      <c r="AL32" s="233">
        <v>4775</v>
      </c>
      <c r="AM32" s="233">
        <v>170</v>
      </c>
      <c r="AN32" s="233">
        <v>88</v>
      </c>
      <c r="AO32" s="233">
        <v>195</v>
      </c>
      <c r="AP32" s="233">
        <v>52</v>
      </c>
      <c r="AQ32" s="233">
        <v>798</v>
      </c>
      <c r="AR32" s="233">
        <v>567</v>
      </c>
      <c r="AS32" s="233">
        <v>0</v>
      </c>
      <c r="AT32" s="233">
        <v>292</v>
      </c>
      <c r="AU32" s="233">
        <v>1743</v>
      </c>
      <c r="AV32" s="233">
        <v>292</v>
      </c>
      <c r="AW32" s="233">
        <v>6</v>
      </c>
      <c r="AX32" s="233">
        <v>0</v>
      </c>
      <c r="AY32" s="233">
        <v>1367</v>
      </c>
      <c r="AZ32" s="233">
        <v>13</v>
      </c>
      <c r="BA32" s="233">
        <v>104</v>
      </c>
      <c r="BB32" s="233">
        <v>13</v>
      </c>
      <c r="BC32" s="233">
        <v>2283</v>
      </c>
      <c r="BD32" s="233">
        <v>175</v>
      </c>
      <c r="BE32" s="233">
        <v>2010</v>
      </c>
      <c r="BF32" s="233">
        <v>359</v>
      </c>
      <c r="BG32" s="233">
        <v>895</v>
      </c>
      <c r="BH32" s="233">
        <v>17588</v>
      </c>
      <c r="BI32" s="233">
        <v>210</v>
      </c>
      <c r="BJ32" s="233">
        <v>65</v>
      </c>
      <c r="BK32" s="233">
        <v>403</v>
      </c>
      <c r="BL32" s="233">
        <v>194</v>
      </c>
      <c r="BM32" s="233">
        <v>342</v>
      </c>
      <c r="BN32" s="233">
        <v>33</v>
      </c>
      <c r="BO32" s="236">
        <v>40060</v>
      </c>
      <c r="BP32" s="235">
        <v>164</v>
      </c>
      <c r="BQ32" s="233">
        <v>13760</v>
      </c>
      <c r="BR32" s="233">
        <v>0</v>
      </c>
      <c r="BS32" s="233">
        <v>0</v>
      </c>
      <c r="BT32" s="233">
        <v>0</v>
      </c>
      <c r="BU32" s="233">
        <v>-47</v>
      </c>
      <c r="BV32" s="236">
        <v>13877</v>
      </c>
      <c r="BW32" s="234">
        <v>53937</v>
      </c>
      <c r="BX32" s="235">
        <v>475</v>
      </c>
      <c r="BY32" s="233">
        <v>4531</v>
      </c>
      <c r="BZ32" s="233">
        <v>0</v>
      </c>
      <c r="CA32" s="233">
        <v>259</v>
      </c>
      <c r="CB32" s="233">
        <v>461</v>
      </c>
      <c r="CC32" s="233">
        <v>195</v>
      </c>
      <c r="CD32" s="233">
        <v>238</v>
      </c>
      <c r="CE32" s="233">
        <v>246</v>
      </c>
      <c r="CF32" s="236">
        <v>6405</v>
      </c>
      <c r="CG32" s="236">
        <v>20282</v>
      </c>
      <c r="CH32" s="236">
        <v>60342</v>
      </c>
      <c r="CI32" s="233">
        <v>-12623</v>
      </c>
      <c r="CJ32" s="233">
        <v>-38439</v>
      </c>
      <c r="CK32" s="233">
        <v>0</v>
      </c>
      <c r="CL32" s="233">
        <v>-15</v>
      </c>
      <c r="CM32" s="233">
        <v>0</v>
      </c>
      <c r="CN32" s="233">
        <v>-1</v>
      </c>
      <c r="CO32" s="233">
        <v>-1</v>
      </c>
      <c r="CP32" s="233">
        <v>0</v>
      </c>
      <c r="CQ32" s="236">
        <v>-51079</v>
      </c>
      <c r="CR32" s="236">
        <v>-30797</v>
      </c>
      <c r="CS32" s="236">
        <v>9263</v>
      </c>
    </row>
    <row r="33" spans="1:97" s="210" customFormat="1" ht="12.75" customHeight="1" x14ac:dyDescent="0.2">
      <c r="A33" s="221" t="s">
        <v>260</v>
      </c>
      <c r="B33" s="232" t="s">
        <v>489</v>
      </c>
      <c r="C33" s="233">
        <v>21</v>
      </c>
      <c r="D33" s="233">
        <v>4</v>
      </c>
      <c r="E33" s="233">
        <v>1</v>
      </c>
      <c r="F33" s="233">
        <v>0</v>
      </c>
      <c r="G33" s="233">
        <v>3</v>
      </c>
      <c r="H33" s="233">
        <v>22</v>
      </c>
      <c r="I33" s="233">
        <v>0</v>
      </c>
      <c r="J33" s="233">
        <v>88</v>
      </c>
      <c r="K33" s="233">
        <v>1</v>
      </c>
      <c r="L33" s="233">
        <v>4</v>
      </c>
      <c r="M33" s="233">
        <v>0</v>
      </c>
      <c r="N33" s="233">
        <v>7</v>
      </c>
      <c r="O33" s="233">
        <v>2</v>
      </c>
      <c r="P33" s="233">
        <v>0</v>
      </c>
      <c r="Q33" s="233">
        <v>0</v>
      </c>
      <c r="R33" s="233">
        <v>11</v>
      </c>
      <c r="S33" s="233">
        <v>16</v>
      </c>
      <c r="T33" s="233">
        <v>25</v>
      </c>
      <c r="U33" s="233">
        <v>14</v>
      </c>
      <c r="V33" s="233">
        <v>8</v>
      </c>
      <c r="W33" s="233">
        <v>30</v>
      </c>
      <c r="X33" s="233">
        <v>5</v>
      </c>
      <c r="Y33" s="233">
        <v>4</v>
      </c>
      <c r="Z33" s="233">
        <v>25</v>
      </c>
      <c r="AA33" s="233">
        <v>23</v>
      </c>
      <c r="AB33" s="233">
        <v>13</v>
      </c>
      <c r="AC33" s="233">
        <v>7</v>
      </c>
      <c r="AD33" s="233">
        <v>637</v>
      </c>
      <c r="AE33" s="233">
        <v>20</v>
      </c>
      <c r="AF33" s="233">
        <v>4</v>
      </c>
      <c r="AG33" s="233">
        <v>16</v>
      </c>
      <c r="AH33" s="233">
        <v>1</v>
      </c>
      <c r="AI33" s="233">
        <v>50</v>
      </c>
      <c r="AJ33" s="233">
        <v>41</v>
      </c>
      <c r="AK33" s="233">
        <v>9</v>
      </c>
      <c r="AL33" s="233">
        <v>33</v>
      </c>
      <c r="AM33" s="233">
        <v>93</v>
      </c>
      <c r="AN33" s="233">
        <v>4</v>
      </c>
      <c r="AO33" s="233">
        <v>6</v>
      </c>
      <c r="AP33" s="233">
        <v>5</v>
      </c>
      <c r="AQ33" s="233">
        <v>2</v>
      </c>
      <c r="AR33" s="233">
        <v>4</v>
      </c>
      <c r="AS33" s="233">
        <v>25</v>
      </c>
      <c r="AT33" s="233">
        <v>229</v>
      </c>
      <c r="AU33" s="233">
        <v>21</v>
      </c>
      <c r="AV33" s="233">
        <v>243</v>
      </c>
      <c r="AW33" s="233">
        <v>103</v>
      </c>
      <c r="AX33" s="233">
        <v>0</v>
      </c>
      <c r="AY33" s="233">
        <v>63</v>
      </c>
      <c r="AZ33" s="233">
        <v>23</v>
      </c>
      <c r="BA33" s="233">
        <v>1296</v>
      </c>
      <c r="BB33" s="233">
        <v>45</v>
      </c>
      <c r="BC33" s="233">
        <v>219</v>
      </c>
      <c r="BD33" s="233">
        <v>339</v>
      </c>
      <c r="BE33" s="233">
        <v>77</v>
      </c>
      <c r="BF33" s="233">
        <v>9</v>
      </c>
      <c r="BG33" s="233">
        <v>303</v>
      </c>
      <c r="BH33" s="233">
        <v>272</v>
      </c>
      <c r="BI33" s="233">
        <v>60</v>
      </c>
      <c r="BJ33" s="233">
        <v>6</v>
      </c>
      <c r="BK33" s="233">
        <v>62</v>
      </c>
      <c r="BL33" s="233">
        <v>195</v>
      </c>
      <c r="BM33" s="233">
        <v>0</v>
      </c>
      <c r="BN33" s="233">
        <v>124</v>
      </c>
      <c r="BO33" s="236">
        <v>4973</v>
      </c>
      <c r="BP33" s="235">
        <v>767</v>
      </c>
      <c r="BQ33" s="233">
        <v>26947</v>
      </c>
      <c r="BR33" s="233">
        <v>0</v>
      </c>
      <c r="BS33" s="233">
        <v>0</v>
      </c>
      <c r="BT33" s="233">
        <v>0</v>
      </c>
      <c r="BU33" s="233">
        <v>-16</v>
      </c>
      <c r="BV33" s="236">
        <v>27698</v>
      </c>
      <c r="BW33" s="234">
        <v>32671</v>
      </c>
      <c r="BX33" s="235">
        <v>145</v>
      </c>
      <c r="BY33" s="233">
        <v>1468</v>
      </c>
      <c r="BZ33" s="233">
        <v>0</v>
      </c>
      <c r="CA33" s="233">
        <v>262</v>
      </c>
      <c r="CB33" s="233">
        <v>552</v>
      </c>
      <c r="CC33" s="233">
        <v>266</v>
      </c>
      <c r="CD33" s="233">
        <v>209</v>
      </c>
      <c r="CE33" s="233">
        <v>287</v>
      </c>
      <c r="CF33" s="236">
        <v>3189</v>
      </c>
      <c r="CG33" s="236">
        <v>30887</v>
      </c>
      <c r="CH33" s="236">
        <v>35860</v>
      </c>
      <c r="CI33" s="233">
        <v>-22301</v>
      </c>
      <c r="CJ33" s="233">
        <v>-7231</v>
      </c>
      <c r="CK33" s="233">
        <v>0</v>
      </c>
      <c r="CL33" s="233">
        <v>-26</v>
      </c>
      <c r="CM33" s="233">
        <v>0</v>
      </c>
      <c r="CN33" s="233">
        <v>0</v>
      </c>
      <c r="CO33" s="233">
        <v>-4</v>
      </c>
      <c r="CP33" s="233">
        <v>0</v>
      </c>
      <c r="CQ33" s="236">
        <v>-29562</v>
      </c>
      <c r="CR33" s="236">
        <v>1325</v>
      </c>
      <c r="CS33" s="236">
        <v>6298</v>
      </c>
    </row>
    <row r="34" spans="1:97" s="210" customFormat="1" ht="12.75" customHeight="1" x14ac:dyDescent="0.2">
      <c r="A34" s="221" t="s">
        <v>261</v>
      </c>
      <c r="B34" s="232" t="s">
        <v>490</v>
      </c>
      <c r="C34" s="233">
        <v>286</v>
      </c>
      <c r="D34" s="233">
        <v>405</v>
      </c>
      <c r="E34" s="233">
        <v>106</v>
      </c>
      <c r="F34" s="233">
        <v>140</v>
      </c>
      <c r="G34" s="233">
        <v>8</v>
      </c>
      <c r="H34" s="233">
        <v>3</v>
      </c>
      <c r="I34" s="233">
        <v>49</v>
      </c>
      <c r="J34" s="233">
        <v>2</v>
      </c>
      <c r="K34" s="233">
        <v>118</v>
      </c>
      <c r="L34" s="233">
        <v>149</v>
      </c>
      <c r="M34" s="233">
        <v>0</v>
      </c>
      <c r="N34" s="233">
        <v>159</v>
      </c>
      <c r="O34" s="233">
        <v>1083</v>
      </c>
      <c r="P34" s="233">
        <v>140</v>
      </c>
      <c r="Q34" s="233">
        <v>2</v>
      </c>
      <c r="R34" s="233">
        <v>12</v>
      </c>
      <c r="S34" s="233">
        <v>6</v>
      </c>
      <c r="T34" s="233">
        <v>462</v>
      </c>
      <c r="U34" s="233">
        <v>293</v>
      </c>
      <c r="V34" s="233">
        <v>1</v>
      </c>
      <c r="W34" s="233">
        <v>5</v>
      </c>
      <c r="X34" s="233">
        <v>50</v>
      </c>
      <c r="Y34" s="233">
        <v>143</v>
      </c>
      <c r="Z34" s="233">
        <v>518</v>
      </c>
      <c r="AA34" s="233">
        <v>304</v>
      </c>
      <c r="AB34" s="233">
        <v>395</v>
      </c>
      <c r="AC34" s="233">
        <v>9</v>
      </c>
      <c r="AD34" s="233">
        <v>0</v>
      </c>
      <c r="AE34" s="233">
        <v>7246</v>
      </c>
      <c r="AF34" s="233">
        <v>2267</v>
      </c>
      <c r="AG34" s="233">
        <v>594</v>
      </c>
      <c r="AH34" s="233">
        <v>666</v>
      </c>
      <c r="AI34" s="233">
        <v>682</v>
      </c>
      <c r="AJ34" s="233">
        <v>4432</v>
      </c>
      <c r="AK34" s="233">
        <v>674</v>
      </c>
      <c r="AL34" s="233">
        <v>971</v>
      </c>
      <c r="AM34" s="233">
        <v>456</v>
      </c>
      <c r="AN34" s="233">
        <v>4</v>
      </c>
      <c r="AO34" s="233">
        <v>36912</v>
      </c>
      <c r="AP34" s="233">
        <v>12839</v>
      </c>
      <c r="AQ34" s="233">
        <v>18718</v>
      </c>
      <c r="AR34" s="233">
        <v>6858</v>
      </c>
      <c r="AS34" s="233">
        <v>17</v>
      </c>
      <c r="AT34" s="233">
        <v>940</v>
      </c>
      <c r="AU34" s="233">
        <v>59</v>
      </c>
      <c r="AV34" s="233">
        <v>528</v>
      </c>
      <c r="AW34" s="233">
        <v>5</v>
      </c>
      <c r="AX34" s="233">
        <v>250</v>
      </c>
      <c r="AY34" s="233">
        <v>65</v>
      </c>
      <c r="AZ34" s="233">
        <v>0</v>
      </c>
      <c r="BA34" s="233">
        <v>0</v>
      </c>
      <c r="BB34" s="233">
        <v>12</v>
      </c>
      <c r="BC34" s="233">
        <v>168</v>
      </c>
      <c r="BD34" s="233">
        <v>2088</v>
      </c>
      <c r="BE34" s="233">
        <v>1374</v>
      </c>
      <c r="BF34" s="233">
        <v>186</v>
      </c>
      <c r="BG34" s="233">
        <v>57</v>
      </c>
      <c r="BH34" s="233">
        <v>1617</v>
      </c>
      <c r="BI34" s="233">
        <v>285</v>
      </c>
      <c r="BJ34" s="233">
        <v>740</v>
      </c>
      <c r="BK34" s="233">
        <v>263</v>
      </c>
      <c r="BL34" s="233">
        <v>120</v>
      </c>
      <c r="BM34" s="233">
        <v>165</v>
      </c>
      <c r="BN34" s="233">
        <v>540</v>
      </c>
      <c r="BO34" s="236">
        <v>107646</v>
      </c>
      <c r="BP34" s="235">
        <v>236</v>
      </c>
      <c r="BQ34" s="233">
        <v>3913</v>
      </c>
      <c r="BR34" s="233">
        <v>0</v>
      </c>
      <c r="BS34" s="233">
        <v>0</v>
      </c>
      <c r="BT34" s="233">
        <v>0</v>
      </c>
      <c r="BU34" s="233">
        <v>-349</v>
      </c>
      <c r="BV34" s="236">
        <v>3800</v>
      </c>
      <c r="BW34" s="234">
        <v>111446</v>
      </c>
      <c r="BX34" s="235">
        <v>827</v>
      </c>
      <c r="BY34" s="233">
        <v>11824</v>
      </c>
      <c r="BZ34" s="233">
        <v>0</v>
      </c>
      <c r="CA34" s="233">
        <v>747</v>
      </c>
      <c r="CB34" s="233">
        <v>1960</v>
      </c>
      <c r="CC34" s="233">
        <v>527</v>
      </c>
      <c r="CD34" s="233">
        <v>560</v>
      </c>
      <c r="CE34" s="233">
        <v>1501</v>
      </c>
      <c r="CF34" s="236">
        <v>17946</v>
      </c>
      <c r="CG34" s="236">
        <v>21746</v>
      </c>
      <c r="CH34" s="236">
        <v>129392</v>
      </c>
      <c r="CI34" s="233">
        <v>-11202</v>
      </c>
      <c r="CJ34" s="233">
        <v>-33011</v>
      </c>
      <c r="CK34" s="233">
        <v>0</v>
      </c>
      <c r="CL34" s="233">
        <v>-7559</v>
      </c>
      <c r="CM34" s="233">
        <v>-408</v>
      </c>
      <c r="CN34" s="233">
        <v>0</v>
      </c>
      <c r="CO34" s="233">
        <v>-87</v>
      </c>
      <c r="CP34" s="233">
        <v>-7</v>
      </c>
      <c r="CQ34" s="236">
        <v>-52274</v>
      </c>
      <c r="CR34" s="236">
        <v>-30528</v>
      </c>
      <c r="CS34" s="236">
        <v>77118</v>
      </c>
    </row>
    <row r="35" spans="1:97" s="210" customFormat="1" ht="12.75" customHeight="1" x14ac:dyDescent="0.2">
      <c r="A35" s="244" t="s">
        <v>262</v>
      </c>
      <c r="B35" s="245" t="s">
        <v>491</v>
      </c>
      <c r="C35" s="246">
        <v>0</v>
      </c>
      <c r="D35" s="246">
        <v>0</v>
      </c>
      <c r="E35" s="246">
        <v>0</v>
      </c>
      <c r="F35" s="246">
        <v>0</v>
      </c>
      <c r="G35" s="246">
        <v>0</v>
      </c>
      <c r="H35" s="246">
        <v>0</v>
      </c>
      <c r="I35" s="246">
        <v>0</v>
      </c>
      <c r="J35" s="246">
        <v>0</v>
      </c>
      <c r="K35" s="246">
        <v>0</v>
      </c>
      <c r="L35" s="246">
        <v>0</v>
      </c>
      <c r="M35" s="246">
        <v>0</v>
      </c>
      <c r="N35" s="246">
        <v>0</v>
      </c>
      <c r="O35" s="246">
        <v>0</v>
      </c>
      <c r="P35" s="246">
        <v>0</v>
      </c>
      <c r="Q35" s="246">
        <v>0</v>
      </c>
      <c r="R35" s="246">
        <v>0</v>
      </c>
      <c r="S35" s="246">
        <v>0</v>
      </c>
      <c r="T35" s="246">
        <v>0</v>
      </c>
      <c r="U35" s="246">
        <v>0</v>
      </c>
      <c r="V35" s="246">
        <v>0</v>
      </c>
      <c r="W35" s="246">
        <v>0</v>
      </c>
      <c r="X35" s="246">
        <v>0</v>
      </c>
      <c r="Y35" s="246">
        <v>0</v>
      </c>
      <c r="Z35" s="246">
        <v>0</v>
      </c>
      <c r="AA35" s="246">
        <v>0</v>
      </c>
      <c r="AB35" s="246">
        <v>0</v>
      </c>
      <c r="AC35" s="246">
        <v>0</v>
      </c>
      <c r="AD35" s="246">
        <v>0</v>
      </c>
      <c r="AE35" s="246">
        <v>0</v>
      </c>
      <c r="AF35" s="246">
        <v>183831</v>
      </c>
      <c r="AG35" s="246">
        <v>194756</v>
      </c>
      <c r="AH35" s="246">
        <v>0</v>
      </c>
      <c r="AI35" s="246">
        <v>-146</v>
      </c>
      <c r="AJ35" s="246">
        <v>-57</v>
      </c>
      <c r="AK35" s="246">
        <v>-10</v>
      </c>
      <c r="AL35" s="246">
        <v>14</v>
      </c>
      <c r="AM35" s="246">
        <v>-2</v>
      </c>
      <c r="AN35" s="246">
        <v>0</v>
      </c>
      <c r="AO35" s="246">
        <v>0</v>
      </c>
      <c r="AP35" s="246">
        <v>-78</v>
      </c>
      <c r="AQ35" s="246">
        <v>-19</v>
      </c>
      <c r="AR35" s="246">
        <v>-14</v>
      </c>
      <c r="AS35" s="246">
        <v>0</v>
      </c>
      <c r="AT35" s="246">
        <v>0</v>
      </c>
      <c r="AU35" s="246">
        <v>0</v>
      </c>
      <c r="AV35" s="246">
        <v>0</v>
      </c>
      <c r="AW35" s="246">
        <v>0</v>
      </c>
      <c r="AX35" s="246">
        <v>0</v>
      </c>
      <c r="AY35" s="246">
        <v>0</v>
      </c>
      <c r="AZ35" s="246">
        <v>0</v>
      </c>
      <c r="BA35" s="246">
        <v>0</v>
      </c>
      <c r="BB35" s="246">
        <v>0</v>
      </c>
      <c r="BC35" s="246">
        <v>0</v>
      </c>
      <c r="BD35" s="246">
        <v>0</v>
      </c>
      <c r="BE35" s="246">
        <v>0</v>
      </c>
      <c r="BF35" s="246">
        <v>0</v>
      </c>
      <c r="BG35" s="246">
        <v>0</v>
      </c>
      <c r="BH35" s="246">
        <v>0</v>
      </c>
      <c r="BI35" s="246">
        <v>0</v>
      </c>
      <c r="BJ35" s="246">
        <v>0</v>
      </c>
      <c r="BK35" s="246">
        <v>0</v>
      </c>
      <c r="BL35" s="246">
        <v>2</v>
      </c>
      <c r="BM35" s="246">
        <v>0</v>
      </c>
      <c r="BN35" s="246">
        <v>0</v>
      </c>
      <c r="BO35" s="249">
        <v>378277</v>
      </c>
      <c r="BP35" s="248">
        <v>0</v>
      </c>
      <c r="BQ35" s="246">
        <v>-1363</v>
      </c>
      <c r="BR35" s="246">
        <v>0</v>
      </c>
      <c r="BS35" s="246">
        <v>-1325</v>
      </c>
      <c r="BT35" s="246">
        <v>-3631</v>
      </c>
      <c r="BU35" s="246">
        <v>-55</v>
      </c>
      <c r="BV35" s="249">
        <v>-6374</v>
      </c>
      <c r="BW35" s="247">
        <v>371903</v>
      </c>
      <c r="BX35" s="248">
        <v>2708</v>
      </c>
      <c r="BY35" s="246">
        <v>53231</v>
      </c>
      <c r="BZ35" s="246">
        <v>0</v>
      </c>
      <c r="CA35" s="246">
        <v>1263</v>
      </c>
      <c r="CB35" s="246">
        <v>0</v>
      </c>
      <c r="CC35" s="246">
        <v>28</v>
      </c>
      <c r="CD35" s="246">
        <v>0</v>
      </c>
      <c r="CE35" s="246">
        <v>216</v>
      </c>
      <c r="CF35" s="249">
        <v>57446</v>
      </c>
      <c r="CG35" s="249">
        <v>51072</v>
      </c>
      <c r="CH35" s="249">
        <v>429349</v>
      </c>
      <c r="CI35" s="246">
        <v>-12446</v>
      </c>
      <c r="CJ35" s="246">
        <v>-39638</v>
      </c>
      <c r="CK35" s="246">
        <v>0</v>
      </c>
      <c r="CL35" s="246">
        <v>0</v>
      </c>
      <c r="CM35" s="246">
        <v>0</v>
      </c>
      <c r="CN35" s="246">
        <v>0</v>
      </c>
      <c r="CO35" s="246">
        <v>0</v>
      </c>
      <c r="CP35" s="246">
        <v>0</v>
      </c>
      <c r="CQ35" s="249">
        <v>-52084</v>
      </c>
      <c r="CR35" s="249">
        <v>-1012</v>
      </c>
      <c r="CS35" s="249">
        <v>377265</v>
      </c>
    </row>
    <row r="36" spans="1:97" s="210" customFormat="1" ht="12.75" customHeight="1" x14ac:dyDescent="0.2">
      <c r="A36" s="221" t="s">
        <v>263</v>
      </c>
      <c r="B36" s="232" t="s">
        <v>492</v>
      </c>
      <c r="C36" s="233">
        <v>12</v>
      </c>
      <c r="D36" s="233">
        <v>0</v>
      </c>
      <c r="E36" s="233">
        <v>1</v>
      </c>
      <c r="F36" s="233">
        <v>0</v>
      </c>
      <c r="G36" s="233">
        <v>0</v>
      </c>
      <c r="H36" s="233">
        <v>9</v>
      </c>
      <c r="I36" s="233">
        <v>326</v>
      </c>
      <c r="J36" s="233">
        <v>14</v>
      </c>
      <c r="K36" s="233">
        <v>0</v>
      </c>
      <c r="L36" s="233">
        <v>0</v>
      </c>
      <c r="M36" s="233">
        <v>0</v>
      </c>
      <c r="N36" s="233">
        <v>0</v>
      </c>
      <c r="O36" s="233">
        <v>0</v>
      </c>
      <c r="P36" s="233">
        <v>0</v>
      </c>
      <c r="Q36" s="233">
        <v>0</v>
      </c>
      <c r="R36" s="233">
        <v>5</v>
      </c>
      <c r="S36" s="233">
        <v>14</v>
      </c>
      <c r="T36" s="233">
        <v>688</v>
      </c>
      <c r="U36" s="233">
        <v>0</v>
      </c>
      <c r="V36" s="233">
        <v>0</v>
      </c>
      <c r="W36" s="233">
        <v>0</v>
      </c>
      <c r="X36" s="233">
        <v>0</v>
      </c>
      <c r="Y36" s="233">
        <v>0</v>
      </c>
      <c r="Z36" s="233">
        <v>0</v>
      </c>
      <c r="AA36" s="233">
        <v>0</v>
      </c>
      <c r="AB36" s="233">
        <v>102</v>
      </c>
      <c r="AC36" s="233">
        <v>35</v>
      </c>
      <c r="AD36" s="233">
        <v>1</v>
      </c>
      <c r="AE36" s="233">
        <v>1308</v>
      </c>
      <c r="AF36" s="233">
        <v>0</v>
      </c>
      <c r="AG36" s="233">
        <v>25185</v>
      </c>
      <c r="AH36" s="233">
        <v>15</v>
      </c>
      <c r="AI36" s="233">
        <v>52824</v>
      </c>
      <c r="AJ36" s="233">
        <v>9389</v>
      </c>
      <c r="AK36" s="233">
        <v>3720</v>
      </c>
      <c r="AL36" s="233">
        <v>24955</v>
      </c>
      <c r="AM36" s="233">
        <v>280</v>
      </c>
      <c r="AN36" s="233">
        <v>0</v>
      </c>
      <c r="AO36" s="233">
        <v>18809</v>
      </c>
      <c r="AP36" s="233">
        <v>3225</v>
      </c>
      <c r="AQ36" s="233">
        <v>9587</v>
      </c>
      <c r="AR36" s="233">
        <v>8417</v>
      </c>
      <c r="AS36" s="233">
        <v>0</v>
      </c>
      <c r="AT36" s="233">
        <v>6</v>
      </c>
      <c r="AU36" s="233">
        <v>0</v>
      </c>
      <c r="AV36" s="233">
        <v>0</v>
      </c>
      <c r="AW36" s="233">
        <v>0</v>
      </c>
      <c r="AX36" s="233">
        <v>0</v>
      </c>
      <c r="AY36" s="233">
        <v>82</v>
      </c>
      <c r="AZ36" s="233">
        <v>0</v>
      </c>
      <c r="BA36" s="233">
        <v>0</v>
      </c>
      <c r="BB36" s="233">
        <v>0</v>
      </c>
      <c r="BC36" s="233">
        <v>77</v>
      </c>
      <c r="BD36" s="233">
        <v>0</v>
      </c>
      <c r="BE36" s="233">
        <v>5</v>
      </c>
      <c r="BF36" s="233">
        <v>3</v>
      </c>
      <c r="BG36" s="233">
        <v>1</v>
      </c>
      <c r="BH36" s="233">
        <v>245</v>
      </c>
      <c r="BI36" s="233">
        <v>3</v>
      </c>
      <c r="BJ36" s="233">
        <v>11</v>
      </c>
      <c r="BK36" s="233">
        <v>1</v>
      </c>
      <c r="BL36" s="233">
        <v>19</v>
      </c>
      <c r="BM36" s="233">
        <v>1</v>
      </c>
      <c r="BN36" s="233">
        <v>704</v>
      </c>
      <c r="BO36" s="236">
        <v>160079</v>
      </c>
      <c r="BP36" s="235">
        <v>0</v>
      </c>
      <c r="BQ36" s="233">
        <v>0</v>
      </c>
      <c r="BR36" s="233">
        <v>0</v>
      </c>
      <c r="BS36" s="233">
        <v>0</v>
      </c>
      <c r="BT36" s="233">
        <v>0</v>
      </c>
      <c r="BU36" s="233">
        <v>-3239</v>
      </c>
      <c r="BV36" s="236">
        <v>-3239</v>
      </c>
      <c r="BW36" s="234">
        <v>156840</v>
      </c>
      <c r="BX36" s="235">
        <v>30311</v>
      </c>
      <c r="BY36" s="233">
        <v>233027</v>
      </c>
      <c r="BZ36" s="233">
        <v>0</v>
      </c>
      <c r="CA36" s="233">
        <v>5113</v>
      </c>
      <c r="CB36" s="233">
        <v>8809</v>
      </c>
      <c r="CC36" s="233">
        <v>3814</v>
      </c>
      <c r="CD36" s="233">
        <v>4885</v>
      </c>
      <c r="CE36" s="233">
        <v>3654</v>
      </c>
      <c r="CF36" s="236">
        <v>289613</v>
      </c>
      <c r="CG36" s="236">
        <v>286374</v>
      </c>
      <c r="CH36" s="236">
        <v>446453</v>
      </c>
      <c r="CI36" s="233">
        <v>-10144</v>
      </c>
      <c r="CJ36" s="233">
        <v>-74232</v>
      </c>
      <c r="CK36" s="233">
        <v>0</v>
      </c>
      <c r="CL36" s="233">
        <v>-17</v>
      </c>
      <c r="CM36" s="233">
        <v>-3</v>
      </c>
      <c r="CN36" s="233">
        <v>0</v>
      </c>
      <c r="CO36" s="233">
        <v>-3</v>
      </c>
      <c r="CP36" s="233">
        <v>-1</v>
      </c>
      <c r="CQ36" s="236">
        <v>-84400</v>
      </c>
      <c r="CR36" s="236">
        <v>201974</v>
      </c>
      <c r="CS36" s="236">
        <v>362053</v>
      </c>
    </row>
    <row r="37" spans="1:97" s="210" customFormat="1" ht="12.75" customHeight="1" x14ac:dyDescent="0.2">
      <c r="A37" s="221" t="s">
        <v>264</v>
      </c>
      <c r="B37" s="232" t="s">
        <v>493</v>
      </c>
      <c r="C37" s="233">
        <v>0</v>
      </c>
      <c r="D37" s="233">
        <v>0</v>
      </c>
      <c r="E37" s="233">
        <v>0</v>
      </c>
      <c r="F37" s="233">
        <v>0</v>
      </c>
      <c r="G37" s="233">
        <v>0</v>
      </c>
      <c r="H37" s="233">
        <v>0</v>
      </c>
      <c r="I37" s="233">
        <v>51</v>
      </c>
      <c r="J37" s="233">
        <v>2</v>
      </c>
      <c r="K37" s="233">
        <v>76</v>
      </c>
      <c r="L37" s="233">
        <v>44</v>
      </c>
      <c r="M37" s="233">
        <v>0</v>
      </c>
      <c r="N37" s="233">
        <v>575</v>
      </c>
      <c r="O37" s="233">
        <v>354</v>
      </c>
      <c r="P37" s="233">
        <v>0</v>
      </c>
      <c r="Q37" s="233">
        <v>0</v>
      </c>
      <c r="R37" s="233">
        <v>0</v>
      </c>
      <c r="S37" s="233">
        <v>28</v>
      </c>
      <c r="T37" s="233">
        <v>202</v>
      </c>
      <c r="U37" s="233">
        <v>2</v>
      </c>
      <c r="V37" s="233">
        <v>28</v>
      </c>
      <c r="W37" s="233">
        <v>180</v>
      </c>
      <c r="X37" s="233">
        <v>0</v>
      </c>
      <c r="Y37" s="233">
        <v>196</v>
      </c>
      <c r="Z37" s="233">
        <v>134</v>
      </c>
      <c r="AA37" s="233">
        <v>16</v>
      </c>
      <c r="AB37" s="233">
        <v>226</v>
      </c>
      <c r="AC37" s="233">
        <v>13</v>
      </c>
      <c r="AD37" s="233">
        <v>8</v>
      </c>
      <c r="AE37" s="233">
        <v>453</v>
      </c>
      <c r="AF37" s="233">
        <v>1174</v>
      </c>
      <c r="AG37" s="233">
        <v>567</v>
      </c>
      <c r="AH37" s="233">
        <v>12000</v>
      </c>
      <c r="AI37" s="233">
        <v>10956</v>
      </c>
      <c r="AJ37" s="233">
        <v>7403</v>
      </c>
      <c r="AK37" s="233">
        <v>4397</v>
      </c>
      <c r="AL37" s="233">
        <v>8682</v>
      </c>
      <c r="AM37" s="233">
        <v>1046</v>
      </c>
      <c r="AN37" s="233">
        <v>0</v>
      </c>
      <c r="AO37" s="233">
        <v>5591</v>
      </c>
      <c r="AP37" s="233">
        <v>1311</v>
      </c>
      <c r="AQ37" s="233">
        <v>742</v>
      </c>
      <c r="AR37" s="233">
        <v>4077</v>
      </c>
      <c r="AS37" s="233">
        <v>686</v>
      </c>
      <c r="AT37" s="233">
        <v>30</v>
      </c>
      <c r="AU37" s="233">
        <v>2</v>
      </c>
      <c r="AV37" s="233">
        <v>40</v>
      </c>
      <c r="AW37" s="233">
        <v>0</v>
      </c>
      <c r="AX37" s="233">
        <v>0</v>
      </c>
      <c r="AY37" s="233">
        <v>20</v>
      </c>
      <c r="AZ37" s="233">
        <v>0</v>
      </c>
      <c r="BA37" s="233">
        <v>0</v>
      </c>
      <c r="BB37" s="233">
        <v>138</v>
      </c>
      <c r="BC37" s="233">
        <v>411</v>
      </c>
      <c r="BD37" s="233">
        <v>10</v>
      </c>
      <c r="BE37" s="233">
        <v>2574</v>
      </c>
      <c r="BF37" s="233">
        <v>90</v>
      </c>
      <c r="BG37" s="233">
        <v>25</v>
      </c>
      <c r="BH37" s="233">
        <v>761</v>
      </c>
      <c r="BI37" s="233">
        <v>88</v>
      </c>
      <c r="BJ37" s="233">
        <v>146</v>
      </c>
      <c r="BK37" s="233">
        <v>0</v>
      </c>
      <c r="BL37" s="233">
        <v>131</v>
      </c>
      <c r="BM37" s="233">
        <v>33</v>
      </c>
      <c r="BN37" s="233">
        <v>437</v>
      </c>
      <c r="BO37" s="236">
        <v>66156</v>
      </c>
      <c r="BP37" s="235">
        <v>26</v>
      </c>
      <c r="BQ37" s="233">
        <v>4880</v>
      </c>
      <c r="BR37" s="233">
        <v>0</v>
      </c>
      <c r="BS37" s="233">
        <v>0</v>
      </c>
      <c r="BT37" s="233">
        <v>7324</v>
      </c>
      <c r="BU37" s="233">
        <v>-117</v>
      </c>
      <c r="BV37" s="236">
        <v>12113</v>
      </c>
      <c r="BW37" s="234">
        <v>78269</v>
      </c>
      <c r="BX37" s="235">
        <v>165</v>
      </c>
      <c r="BY37" s="233">
        <v>16627</v>
      </c>
      <c r="BZ37" s="233">
        <v>0</v>
      </c>
      <c r="CA37" s="233">
        <v>404</v>
      </c>
      <c r="CB37" s="233">
        <v>557</v>
      </c>
      <c r="CC37" s="233">
        <v>279</v>
      </c>
      <c r="CD37" s="233">
        <v>275</v>
      </c>
      <c r="CE37" s="233">
        <v>298</v>
      </c>
      <c r="CF37" s="236">
        <v>18605</v>
      </c>
      <c r="CG37" s="236">
        <v>30718</v>
      </c>
      <c r="CH37" s="236">
        <v>96874</v>
      </c>
      <c r="CI37" s="233">
        <v>-20059</v>
      </c>
      <c r="CJ37" s="233">
        <v>-52020</v>
      </c>
      <c r="CK37" s="233">
        <v>0</v>
      </c>
      <c r="CL37" s="233">
        <v>-52</v>
      </c>
      <c r="CM37" s="233">
        <v>0</v>
      </c>
      <c r="CN37" s="233">
        <v>0</v>
      </c>
      <c r="CO37" s="233">
        <v>0</v>
      </c>
      <c r="CP37" s="233">
        <v>0</v>
      </c>
      <c r="CQ37" s="236">
        <v>-72131</v>
      </c>
      <c r="CR37" s="236">
        <v>-41413</v>
      </c>
      <c r="CS37" s="236">
        <v>24743</v>
      </c>
    </row>
    <row r="38" spans="1:97" s="210" customFormat="1" ht="12.75" customHeight="1" x14ac:dyDescent="0.2">
      <c r="A38" s="221" t="s">
        <v>265</v>
      </c>
      <c r="B38" s="232" t="s">
        <v>494</v>
      </c>
      <c r="C38" s="233">
        <v>372</v>
      </c>
      <c r="D38" s="233">
        <v>3</v>
      </c>
      <c r="E38" s="233">
        <v>78</v>
      </c>
      <c r="F38" s="233">
        <v>2</v>
      </c>
      <c r="G38" s="233">
        <v>18</v>
      </c>
      <c r="H38" s="233">
        <v>68</v>
      </c>
      <c r="I38" s="233">
        <v>583</v>
      </c>
      <c r="J38" s="233">
        <v>661</v>
      </c>
      <c r="K38" s="233">
        <v>732</v>
      </c>
      <c r="L38" s="233">
        <v>960</v>
      </c>
      <c r="M38" s="233">
        <v>5</v>
      </c>
      <c r="N38" s="233">
        <v>675</v>
      </c>
      <c r="O38" s="233">
        <v>4757</v>
      </c>
      <c r="P38" s="233">
        <v>121</v>
      </c>
      <c r="Q38" s="233">
        <v>0</v>
      </c>
      <c r="R38" s="233">
        <v>41</v>
      </c>
      <c r="S38" s="233">
        <v>243</v>
      </c>
      <c r="T38" s="233">
        <v>931</v>
      </c>
      <c r="U38" s="233">
        <v>421</v>
      </c>
      <c r="V38" s="233">
        <v>63</v>
      </c>
      <c r="W38" s="233">
        <v>66</v>
      </c>
      <c r="X38" s="233">
        <v>1</v>
      </c>
      <c r="Y38" s="233">
        <v>241</v>
      </c>
      <c r="Z38" s="233">
        <v>875</v>
      </c>
      <c r="AA38" s="233">
        <v>893</v>
      </c>
      <c r="AB38" s="233">
        <v>105</v>
      </c>
      <c r="AC38" s="233">
        <v>210</v>
      </c>
      <c r="AD38" s="233">
        <v>78</v>
      </c>
      <c r="AE38" s="233">
        <v>532</v>
      </c>
      <c r="AF38" s="233">
        <v>22</v>
      </c>
      <c r="AG38" s="233">
        <v>170</v>
      </c>
      <c r="AH38" s="233">
        <v>70</v>
      </c>
      <c r="AI38" s="233">
        <v>12457</v>
      </c>
      <c r="AJ38" s="233">
        <v>4361</v>
      </c>
      <c r="AK38" s="233">
        <v>1367</v>
      </c>
      <c r="AL38" s="233">
        <v>4311</v>
      </c>
      <c r="AM38" s="233">
        <v>1148</v>
      </c>
      <c r="AN38" s="233">
        <v>4</v>
      </c>
      <c r="AO38" s="233">
        <v>75395</v>
      </c>
      <c r="AP38" s="233">
        <v>38269</v>
      </c>
      <c r="AQ38" s="233">
        <v>15189</v>
      </c>
      <c r="AR38" s="233">
        <v>12132</v>
      </c>
      <c r="AS38" s="233">
        <v>259</v>
      </c>
      <c r="AT38" s="233">
        <v>203</v>
      </c>
      <c r="AU38" s="233">
        <v>18</v>
      </c>
      <c r="AV38" s="233">
        <v>8350</v>
      </c>
      <c r="AW38" s="233">
        <v>81</v>
      </c>
      <c r="AX38" s="233">
        <v>1067</v>
      </c>
      <c r="AY38" s="233">
        <v>1661</v>
      </c>
      <c r="AZ38" s="233">
        <v>1</v>
      </c>
      <c r="BA38" s="233">
        <v>263</v>
      </c>
      <c r="BB38" s="233">
        <v>171</v>
      </c>
      <c r="BC38" s="233">
        <v>8068</v>
      </c>
      <c r="BD38" s="233">
        <v>155</v>
      </c>
      <c r="BE38" s="233">
        <v>480</v>
      </c>
      <c r="BF38" s="233">
        <v>114</v>
      </c>
      <c r="BG38" s="233">
        <v>313</v>
      </c>
      <c r="BH38" s="233">
        <v>2252</v>
      </c>
      <c r="BI38" s="233">
        <v>147</v>
      </c>
      <c r="BJ38" s="233">
        <v>1156</v>
      </c>
      <c r="BK38" s="233">
        <v>40</v>
      </c>
      <c r="BL38" s="233">
        <v>1020</v>
      </c>
      <c r="BM38" s="233">
        <v>13</v>
      </c>
      <c r="BN38" s="233">
        <v>669</v>
      </c>
      <c r="BO38" s="236">
        <v>205131</v>
      </c>
      <c r="BP38" s="235">
        <v>606</v>
      </c>
      <c r="BQ38" s="233">
        <v>7738</v>
      </c>
      <c r="BR38" s="233">
        <v>9</v>
      </c>
      <c r="BS38" s="233">
        <v>55</v>
      </c>
      <c r="BT38" s="233">
        <v>5827</v>
      </c>
      <c r="BU38" s="233">
        <v>834</v>
      </c>
      <c r="BV38" s="236">
        <v>15069</v>
      </c>
      <c r="BW38" s="234">
        <v>220200</v>
      </c>
      <c r="BX38" s="235">
        <v>1486</v>
      </c>
      <c r="BY38" s="233">
        <v>54480</v>
      </c>
      <c r="BZ38" s="233">
        <v>0</v>
      </c>
      <c r="CA38" s="233">
        <v>8860</v>
      </c>
      <c r="CB38" s="233">
        <v>10247</v>
      </c>
      <c r="CC38" s="233">
        <v>3487</v>
      </c>
      <c r="CD38" s="233">
        <v>7409</v>
      </c>
      <c r="CE38" s="233">
        <v>5530</v>
      </c>
      <c r="CF38" s="236">
        <v>91499</v>
      </c>
      <c r="CG38" s="236">
        <v>106568</v>
      </c>
      <c r="CH38" s="236">
        <v>311699</v>
      </c>
      <c r="CI38" s="233">
        <v>-20180</v>
      </c>
      <c r="CJ38" s="233">
        <v>-99795</v>
      </c>
      <c r="CK38" s="233">
        <v>0</v>
      </c>
      <c r="CL38" s="233">
        <v>-588</v>
      </c>
      <c r="CM38" s="233">
        <v>-241</v>
      </c>
      <c r="CN38" s="233">
        <v>-4</v>
      </c>
      <c r="CO38" s="233">
        <v>-278</v>
      </c>
      <c r="CP38" s="233">
        <v>-3</v>
      </c>
      <c r="CQ38" s="236">
        <v>-121089</v>
      </c>
      <c r="CR38" s="236">
        <v>-14521</v>
      </c>
      <c r="CS38" s="236">
        <v>190610</v>
      </c>
    </row>
    <row r="39" spans="1:97" s="210" customFormat="1" ht="12.75" customHeight="1" x14ac:dyDescent="0.2">
      <c r="A39" s="221" t="s">
        <v>266</v>
      </c>
      <c r="B39" s="232" t="s">
        <v>495</v>
      </c>
      <c r="C39" s="233">
        <v>4</v>
      </c>
      <c r="D39" s="233">
        <v>0</v>
      </c>
      <c r="E39" s="233">
        <v>0</v>
      </c>
      <c r="F39" s="233">
        <v>51</v>
      </c>
      <c r="G39" s="233">
        <v>6</v>
      </c>
      <c r="H39" s="233">
        <v>1</v>
      </c>
      <c r="I39" s="233">
        <v>79</v>
      </c>
      <c r="J39" s="233">
        <v>126</v>
      </c>
      <c r="K39" s="233">
        <v>1</v>
      </c>
      <c r="L39" s="233">
        <v>1</v>
      </c>
      <c r="M39" s="233">
        <v>0</v>
      </c>
      <c r="N39" s="233">
        <v>0</v>
      </c>
      <c r="O39" s="233">
        <v>1</v>
      </c>
      <c r="P39" s="233">
        <v>0</v>
      </c>
      <c r="Q39" s="233">
        <v>0</v>
      </c>
      <c r="R39" s="233">
        <v>0</v>
      </c>
      <c r="S39" s="233">
        <v>7</v>
      </c>
      <c r="T39" s="233">
        <v>251</v>
      </c>
      <c r="U39" s="233">
        <v>1</v>
      </c>
      <c r="V39" s="233">
        <v>1</v>
      </c>
      <c r="W39" s="233">
        <v>49</v>
      </c>
      <c r="X39" s="233">
        <v>0</v>
      </c>
      <c r="Y39" s="233">
        <v>0</v>
      </c>
      <c r="Z39" s="233">
        <v>2</v>
      </c>
      <c r="AA39" s="233">
        <v>18</v>
      </c>
      <c r="AB39" s="233">
        <v>168</v>
      </c>
      <c r="AC39" s="233">
        <v>0</v>
      </c>
      <c r="AD39" s="233">
        <v>0</v>
      </c>
      <c r="AE39" s="233">
        <v>131</v>
      </c>
      <c r="AF39" s="233">
        <v>0</v>
      </c>
      <c r="AG39" s="233">
        <v>42</v>
      </c>
      <c r="AH39" s="233">
        <v>7</v>
      </c>
      <c r="AI39" s="233">
        <v>462</v>
      </c>
      <c r="AJ39" s="233">
        <v>44848</v>
      </c>
      <c r="AK39" s="233">
        <v>19417</v>
      </c>
      <c r="AL39" s="233">
        <v>10331</v>
      </c>
      <c r="AM39" s="233">
        <v>524</v>
      </c>
      <c r="AN39" s="233">
        <v>1</v>
      </c>
      <c r="AO39" s="233">
        <v>7763</v>
      </c>
      <c r="AP39" s="233">
        <v>246</v>
      </c>
      <c r="AQ39" s="233">
        <v>1254</v>
      </c>
      <c r="AR39" s="233">
        <v>1196</v>
      </c>
      <c r="AS39" s="233">
        <v>2</v>
      </c>
      <c r="AT39" s="233">
        <v>2614</v>
      </c>
      <c r="AU39" s="233">
        <v>5</v>
      </c>
      <c r="AV39" s="233">
        <v>2634</v>
      </c>
      <c r="AW39" s="233">
        <v>30</v>
      </c>
      <c r="AX39" s="233">
        <v>0</v>
      </c>
      <c r="AY39" s="233">
        <v>275</v>
      </c>
      <c r="AZ39" s="233">
        <v>5</v>
      </c>
      <c r="BA39" s="233">
        <v>293</v>
      </c>
      <c r="BB39" s="233">
        <v>1134</v>
      </c>
      <c r="BC39" s="233">
        <v>13263</v>
      </c>
      <c r="BD39" s="233">
        <v>206</v>
      </c>
      <c r="BE39" s="233">
        <v>20854</v>
      </c>
      <c r="BF39" s="233">
        <v>297</v>
      </c>
      <c r="BG39" s="233">
        <v>0</v>
      </c>
      <c r="BH39" s="233">
        <v>60500</v>
      </c>
      <c r="BI39" s="233">
        <v>5</v>
      </c>
      <c r="BJ39" s="233">
        <v>0</v>
      </c>
      <c r="BK39" s="233">
        <v>931</v>
      </c>
      <c r="BL39" s="233">
        <v>115</v>
      </c>
      <c r="BM39" s="233">
        <v>2235</v>
      </c>
      <c r="BN39" s="233">
        <v>0</v>
      </c>
      <c r="BO39" s="236">
        <v>192387</v>
      </c>
      <c r="BP39" s="235">
        <v>58</v>
      </c>
      <c r="BQ39" s="233">
        <v>7861</v>
      </c>
      <c r="BR39" s="233">
        <v>0</v>
      </c>
      <c r="BS39" s="233">
        <v>18558</v>
      </c>
      <c r="BT39" s="233">
        <v>207856</v>
      </c>
      <c r="BU39" s="233">
        <v>1930</v>
      </c>
      <c r="BV39" s="236">
        <v>236263</v>
      </c>
      <c r="BW39" s="234">
        <v>428650</v>
      </c>
      <c r="BX39" s="235">
        <v>37220</v>
      </c>
      <c r="BY39" s="233">
        <v>138809</v>
      </c>
      <c r="BZ39" s="233">
        <v>0</v>
      </c>
      <c r="CA39" s="233">
        <v>6902</v>
      </c>
      <c r="CB39" s="233">
        <v>5966</v>
      </c>
      <c r="CC39" s="233">
        <v>4119</v>
      </c>
      <c r="CD39" s="233">
        <v>4926</v>
      </c>
      <c r="CE39" s="233">
        <v>1844</v>
      </c>
      <c r="CF39" s="236">
        <v>199786</v>
      </c>
      <c r="CG39" s="236">
        <v>436049</v>
      </c>
      <c r="CH39" s="236">
        <v>628436</v>
      </c>
      <c r="CI39" s="233">
        <v>-121584</v>
      </c>
      <c r="CJ39" s="233">
        <v>-306400</v>
      </c>
      <c r="CK39" s="233">
        <v>0</v>
      </c>
      <c r="CL39" s="233">
        <v>-2</v>
      </c>
      <c r="CM39" s="233">
        <v>-4</v>
      </c>
      <c r="CN39" s="233">
        <v>0</v>
      </c>
      <c r="CO39" s="233">
        <v>-1</v>
      </c>
      <c r="CP39" s="233">
        <v>-1</v>
      </c>
      <c r="CQ39" s="236">
        <v>-427992</v>
      </c>
      <c r="CR39" s="236">
        <v>8057</v>
      </c>
      <c r="CS39" s="236">
        <v>200444</v>
      </c>
    </row>
    <row r="40" spans="1:97" s="210" customFormat="1" ht="12.75" customHeight="1" x14ac:dyDescent="0.2">
      <c r="A40" s="221" t="s">
        <v>267</v>
      </c>
      <c r="B40" s="232" t="s">
        <v>496</v>
      </c>
      <c r="C40" s="233">
        <v>0</v>
      </c>
      <c r="D40" s="233">
        <v>0</v>
      </c>
      <c r="E40" s="233">
        <v>10</v>
      </c>
      <c r="F40" s="233">
        <v>1</v>
      </c>
      <c r="G40" s="233">
        <v>2</v>
      </c>
      <c r="H40" s="233">
        <v>75</v>
      </c>
      <c r="I40" s="233">
        <v>1</v>
      </c>
      <c r="J40" s="233">
        <v>3</v>
      </c>
      <c r="K40" s="233">
        <v>5</v>
      </c>
      <c r="L40" s="233">
        <v>2</v>
      </c>
      <c r="M40" s="233">
        <v>0</v>
      </c>
      <c r="N40" s="233">
        <v>5</v>
      </c>
      <c r="O40" s="233">
        <v>3</v>
      </c>
      <c r="P40" s="233">
        <v>0</v>
      </c>
      <c r="Q40" s="233">
        <v>0</v>
      </c>
      <c r="R40" s="233">
        <v>0</v>
      </c>
      <c r="S40" s="233">
        <v>2</v>
      </c>
      <c r="T40" s="233">
        <v>28</v>
      </c>
      <c r="U40" s="233">
        <v>1</v>
      </c>
      <c r="V40" s="233">
        <v>0</v>
      </c>
      <c r="W40" s="233">
        <v>3</v>
      </c>
      <c r="X40" s="233">
        <v>0</v>
      </c>
      <c r="Y40" s="233">
        <v>0</v>
      </c>
      <c r="Z40" s="233">
        <v>5</v>
      </c>
      <c r="AA40" s="233">
        <v>3</v>
      </c>
      <c r="AB40" s="233">
        <v>2</v>
      </c>
      <c r="AC40" s="233">
        <v>0</v>
      </c>
      <c r="AD40" s="233">
        <v>0</v>
      </c>
      <c r="AE40" s="233">
        <v>5</v>
      </c>
      <c r="AF40" s="233">
        <v>0</v>
      </c>
      <c r="AG40" s="233">
        <v>0</v>
      </c>
      <c r="AH40" s="233">
        <v>0</v>
      </c>
      <c r="AI40" s="233">
        <v>244</v>
      </c>
      <c r="AJ40" s="233">
        <v>4040</v>
      </c>
      <c r="AK40" s="233">
        <v>6504</v>
      </c>
      <c r="AL40" s="233">
        <v>8566</v>
      </c>
      <c r="AM40" s="233">
        <v>146</v>
      </c>
      <c r="AN40" s="233">
        <v>2</v>
      </c>
      <c r="AO40" s="233">
        <v>9497</v>
      </c>
      <c r="AP40" s="233">
        <v>1694</v>
      </c>
      <c r="AQ40" s="233">
        <v>1227</v>
      </c>
      <c r="AR40" s="233">
        <v>2297</v>
      </c>
      <c r="AS40" s="233">
        <v>12</v>
      </c>
      <c r="AT40" s="233">
        <v>49</v>
      </c>
      <c r="AU40" s="233">
        <v>4</v>
      </c>
      <c r="AV40" s="233">
        <v>1386</v>
      </c>
      <c r="AW40" s="233">
        <v>84</v>
      </c>
      <c r="AX40" s="233">
        <v>159</v>
      </c>
      <c r="AY40" s="233">
        <v>596</v>
      </c>
      <c r="AZ40" s="233">
        <v>0</v>
      </c>
      <c r="BA40" s="233">
        <v>88</v>
      </c>
      <c r="BB40" s="233">
        <v>365</v>
      </c>
      <c r="BC40" s="233">
        <v>8398</v>
      </c>
      <c r="BD40" s="233">
        <v>618</v>
      </c>
      <c r="BE40" s="233">
        <v>192</v>
      </c>
      <c r="BF40" s="233">
        <v>3</v>
      </c>
      <c r="BG40" s="233">
        <v>10</v>
      </c>
      <c r="BH40" s="233">
        <v>15616</v>
      </c>
      <c r="BI40" s="233">
        <v>16</v>
      </c>
      <c r="BJ40" s="233">
        <v>93</v>
      </c>
      <c r="BK40" s="233">
        <v>221</v>
      </c>
      <c r="BL40" s="233">
        <v>29</v>
      </c>
      <c r="BM40" s="233">
        <v>0</v>
      </c>
      <c r="BN40" s="233">
        <v>133</v>
      </c>
      <c r="BO40" s="236">
        <v>62445</v>
      </c>
      <c r="BP40" s="235">
        <v>2083</v>
      </c>
      <c r="BQ40" s="233">
        <v>167067</v>
      </c>
      <c r="BR40" s="233">
        <v>0</v>
      </c>
      <c r="BS40" s="233">
        <v>40913</v>
      </c>
      <c r="BT40" s="233">
        <v>113108</v>
      </c>
      <c r="BU40" s="233">
        <v>-51</v>
      </c>
      <c r="BV40" s="236">
        <v>323120</v>
      </c>
      <c r="BW40" s="234">
        <v>385565</v>
      </c>
      <c r="BX40" s="235">
        <v>7673</v>
      </c>
      <c r="BY40" s="233">
        <v>38637</v>
      </c>
      <c r="BZ40" s="233">
        <v>0</v>
      </c>
      <c r="CA40" s="233">
        <v>230</v>
      </c>
      <c r="CB40" s="233">
        <v>627</v>
      </c>
      <c r="CC40" s="233">
        <v>5</v>
      </c>
      <c r="CD40" s="233">
        <v>14</v>
      </c>
      <c r="CE40" s="233">
        <v>954</v>
      </c>
      <c r="CF40" s="236">
        <v>48140</v>
      </c>
      <c r="CG40" s="236">
        <v>371260</v>
      </c>
      <c r="CH40" s="236">
        <v>433705</v>
      </c>
      <c r="CI40" s="233">
        <v>-108397</v>
      </c>
      <c r="CJ40" s="233">
        <v>-248289</v>
      </c>
      <c r="CK40" s="233">
        <v>0</v>
      </c>
      <c r="CL40" s="233">
        <v>-718</v>
      </c>
      <c r="CM40" s="233">
        <v>-324</v>
      </c>
      <c r="CN40" s="233">
        <v>-406</v>
      </c>
      <c r="CO40" s="233">
        <v>-4019</v>
      </c>
      <c r="CP40" s="233">
        <v>-1</v>
      </c>
      <c r="CQ40" s="236">
        <v>-362154</v>
      </c>
      <c r="CR40" s="236">
        <v>9106</v>
      </c>
      <c r="CS40" s="236">
        <v>71551</v>
      </c>
    </row>
    <row r="41" spans="1:97" s="210" customFormat="1" ht="12.75" customHeight="1" x14ac:dyDescent="0.2">
      <c r="A41" s="238" t="s">
        <v>268</v>
      </c>
      <c r="B41" s="239" t="s">
        <v>497</v>
      </c>
      <c r="C41" s="240">
        <v>0</v>
      </c>
      <c r="D41" s="240">
        <v>0</v>
      </c>
      <c r="E41" s="240">
        <v>0</v>
      </c>
      <c r="F41" s="240">
        <v>0</v>
      </c>
      <c r="G41" s="240">
        <v>0</v>
      </c>
      <c r="H41" s="240">
        <v>1989</v>
      </c>
      <c r="I41" s="240">
        <v>0</v>
      </c>
      <c r="J41" s="240">
        <v>1</v>
      </c>
      <c r="K41" s="240">
        <v>0</v>
      </c>
      <c r="L41" s="240">
        <v>0</v>
      </c>
      <c r="M41" s="240">
        <v>0</v>
      </c>
      <c r="N41" s="240">
        <v>0</v>
      </c>
      <c r="O41" s="240">
        <v>0</v>
      </c>
      <c r="P41" s="240">
        <v>0</v>
      </c>
      <c r="Q41" s="240">
        <v>0</v>
      </c>
      <c r="R41" s="240">
        <v>0</v>
      </c>
      <c r="S41" s="240">
        <v>0</v>
      </c>
      <c r="T41" s="240">
        <v>0</v>
      </c>
      <c r="U41" s="240">
        <v>0</v>
      </c>
      <c r="V41" s="240">
        <v>0</v>
      </c>
      <c r="W41" s="240">
        <v>0</v>
      </c>
      <c r="X41" s="240">
        <v>0</v>
      </c>
      <c r="Y41" s="240">
        <v>0</v>
      </c>
      <c r="Z41" s="240">
        <v>0</v>
      </c>
      <c r="AA41" s="240">
        <v>0</v>
      </c>
      <c r="AB41" s="240">
        <v>0</v>
      </c>
      <c r="AC41" s="240">
        <v>0</v>
      </c>
      <c r="AD41" s="240">
        <v>0</v>
      </c>
      <c r="AE41" s="240">
        <v>0</v>
      </c>
      <c r="AF41" s="240">
        <v>0</v>
      </c>
      <c r="AG41" s="240">
        <v>0</v>
      </c>
      <c r="AH41" s="240">
        <v>0</v>
      </c>
      <c r="AI41" s="240">
        <v>0</v>
      </c>
      <c r="AJ41" s="240">
        <v>11</v>
      </c>
      <c r="AK41" s="240">
        <v>0</v>
      </c>
      <c r="AL41" s="240">
        <v>143061</v>
      </c>
      <c r="AM41" s="240">
        <v>0</v>
      </c>
      <c r="AN41" s="240">
        <v>0</v>
      </c>
      <c r="AO41" s="240">
        <v>0</v>
      </c>
      <c r="AP41" s="240">
        <v>0</v>
      </c>
      <c r="AQ41" s="240">
        <v>0</v>
      </c>
      <c r="AR41" s="240">
        <v>0</v>
      </c>
      <c r="AS41" s="240">
        <v>0</v>
      </c>
      <c r="AT41" s="240">
        <v>0</v>
      </c>
      <c r="AU41" s="240">
        <v>0</v>
      </c>
      <c r="AV41" s="240">
        <v>0</v>
      </c>
      <c r="AW41" s="240">
        <v>0</v>
      </c>
      <c r="AX41" s="240">
        <v>0</v>
      </c>
      <c r="AY41" s="240">
        <v>42727</v>
      </c>
      <c r="AZ41" s="240">
        <v>0</v>
      </c>
      <c r="BA41" s="240">
        <v>0</v>
      </c>
      <c r="BB41" s="240">
        <v>0</v>
      </c>
      <c r="BC41" s="240">
        <v>9491</v>
      </c>
      <c r="BD41" s="240">
        <v>51</v>
      </c>
      <c r="BE41" s="240">
        <v>0</v>
      </c>
      <c r="BF41" s="240">
        <v>0</v>
      </c>
      <c r="BG41" s="240">
        <v>0</v>
      </c>
      <c r="BH41" s="240">
        <v>64447</v>
      </c>
      <c r="BI41" s="240">
        <v>0</v>
      </c>
      <c r="BJ41" s="240">
        <v>0</v>
      </c>
      <c r="BK41" s="240">
        <v>4</v>
      </c>
      <c r="BL41" s="240">
        <v>36</v>
      </c>
      <c r="BM41" s="240">
        <v>0</v>
      </c>
      <c r="BN41" s="240">
        <v>0</v>
      </c>
      <c r="BO41" s="243">
        <v>261818</v>
      </c>
      <c r="BP41" s="242">
        <v>0</v>
      </c>
      <c r="BQ41" s="240">
        <v>101089</v>
      </c>
      <c r="BR41" s="240">
        <v>0</v>
      </c>
      <c r="BS41" s="240">
        <v>23026</v>
      </c>
      <c r="BT41" s="240">
        <v>95503</v>
      </c>
      <c r="BU41" s="240">
        <v>1196</v>
      </c>
      <c r="BV41" s="243">
        <v>220814</v>
      </c>
      <c r="BW41" s="241">
        <v>482632</v>
      </c>
      <c r="BX41" s="242">
        <v>46417</v>
      </c>
      <c r="BY41" s="240">
        <v>246775</v>
      </c>
      <c r="BZ41" s="240">
        <v>0</v>
      </c>
      <c r="CA41" s="240">
        <v>8087</v>
      </c>
      <c r="CB41" s="240">
        <v>13427</v>
      </c>
      <c r="CC41" s="240">
        <v>6980</v>
      </c>
      <c r="CD41" s="240">
        <v>7905</v>
      </c>
      <c r="CE41" s="240">
        <v>7308</v>
      </c>
      <c r="CF41" s="243">
        <v>336899</v>
      </c>
      <c r="CG41" s="243">
        <v>557713</v>
      </c>
      <c r="CH41" s="243">
        <v>819531</v>
      </c>
      <c r="CI41" s="240">
        <v>-88113</v>
      </c>
      <c r="CJ41" s="240">
        <v>-363335</v>
      </c>
      <c r="CK41" s="240">
        <v>0</v>
      </c>
      <c r="CL41" s="240">
        <v>-52</v>
      </c>
      <c r="CM41" s="240">
        <v>-11</v>
      </c>
      <c r="CN41" s="240">
        <v>0</v>
      </c>
      <c r="CO41" s="240">
        <v>-3</v>
      </c>
      <c r="CP41" s="240">
        <v>-4</v>
      </c>
      <c r="CQ41" s="243">
        <v>-451518</v>
      </c>
      <c r="CR41" s="243">
        <v>106195</v>
      </c>
      <c r="CS41" s="243">
        <v>368013</v>
      </c>
    </row>
    <row r="42" spans="1:97" s="210" customFormat="1" ht="12.75" customHeight="1" x14ac:dyDescent="0.2">
      <c r="A42" s="221" t="s">
        <v>269</v>
      </c>
      <c r="B42" s="232" t="s">
        <v>498</v>
      </c>
      <c r="C42" s="233">
        <v>21</v>
      </c>
      <c r="D42" s="233">
        <v>2</v>
      </c>
      <c r="E42" s="233">
        <v>12</v>
      </c>
      <c r="F42" s="233">
        <v>14</v>
      </c>
      <c r="G42" s="233">
        <v>4</v>
      </c>
      <c r="H42" s="233">
        <v>440</v>
      </c>
      <c r="I42" s="233">
        <v>31</v>
      </c>
      <c r="J42" s="233">
        <v>41</v>
      </c>
      <c r="K42" s="233">
        <v>27</v>
      </c>
      <c r="L42" s="233">
        <v>45</v>
      </c>
      <c r="M42" s="233">
        <v>0</v>
      </c>
      <c r="N42" s="233">
        <v>78</v>
      </c>
      <c r="O42" s="233">
        <v>247</v>
      </c>
      <c r="P42" s="233">
        <v>0</v>
      </c>
      <c r="Q42" s="233">
        <v>1</v>
      </c>
      <c r="R42" s="233">
        <v>222</v>
      </c>
      <c r="S42" s="233">
        <v>44</v>
      </c>
      <c r="T42" s="233">
        <v>212</v>
      </c>
      <c r="U42" s="233">
        <v>80</v>
      </c>
      <c r="V42" s="233">
        <v>7</v>
      </c>
      <c r="W42" s="233">
        <v>7</v>
      </c>
      <c r="X42" s="233">
        <v>1</v>
      </c>
      <c r="Y42" s="233">
        <v>7</v>
      </c>
      <c r="Z42" s="233">
        <v>6</v>
      </c>
      <c r="AA42" s="233">
        <v>6</v>
      </c>
      <c r="AB42" s="233">
        <v>11</v>
      </c>
      <c r="AC42" s="233">
        <v>4</v>
      </c>
      <c r="AD42" s="233">
        <v>14</v>
      </c>
      <c r="AE42" s="233">
        <v>43</v>
      </c>
      <c r="AF42" s="233">
        <v>3</v>
      </c>
      <c r="AG42" s="233">
        <v>462</v>
      </c>
      <c r="AH42" s="233">
        <v>24</v>
      </c>
      <c r="AI42" s="233">
        <v>18</v>
      </c>
      <c r="AJ42" s="233">
        <v>94</v>
      </c>
      <c r="AK42" s="233">
        <v>68</v>
      </c>
      <c r="AL42" s="233">
        <v>175</v>
      </c>
      <c r="AM42" s="233">
        <v>1200</v>
      </c>
      <c r="AN42" s="233">
        <v>0</v>
      </c>
      <c r="AO42" s="233">
        <v>971</v>
      </c>
      <c r="AP42" s="233">
        <v>1003</v>
      </c>
      <c r="AQ42" s="233">
        <v>1124</v>
      </c>
      <c r="AR42" s="233">
        <v>510</v>
      </c>
      <c r="AS42" s="233">
        <v>5</v>
      </c>
      <c r="AT42" s="233">
        <v>155</v>
      </c>
      <c r="AU42" s="233">
        <v>70</v>
      </c>
      <c r="AV42" s="233">
        <v>962</v>
      </c>
      <c r="AW42" s="233">
        <v>115</v>
      </c>
      <c r="AX42" s="233">
        <v>24</v>
      </c>
      <c r="AY42" s="233">
        <v>234</v>
      </c>
      <c r="AZ42" s="233">
        <v>0</v>
      </c>
      <c r="BA42" s="233">
        <v>615</v>
      </c>
      <c r="BB42" s="233">
        <v>3751</v>
      </c>
      <c r="BC42" s="233">
        <v>1335</v>
      </c>
      <c r="BD42" s="233">
        <v>3093</v>
      </c>
      <c r="BE42" s="233">
        <v>1122</v>
      </c>
      <c r="BF42" s="233">
        <v>409</v>
      </c>
      <c r="BG42" s="233">
        <v>529</v>
      </c>
      <c r="BH42" s="233">
        <v>9083</v>
      </c>
      <c r="BI42" s="233">
        <v>312</v>
      </c>
      <c r="BJ42" s="233">
        <v>914</v>
      </c>
      <c r="BK42" s="233">
        <v>1514</v>
      </c>
      <c r="BL42" s="233">
        <v>1651</v>
      </c>
      <c r="BM42" s="233">
        <v>4988</v>
      </c>
      <c r="BN42" s="233">
        <v>61</v>
      </c>
      <c r="BO42" s="236">
        <v>38221</v>
      </c>
      <c r="BP42" s="235">
        <v>3314</v>
      </c>
      <c r="BQ42" s="233">
        <v>51869</v>
      </c>
      <c r="BR42" s="233">
        <v>0</v>
      </c>
      <c r="BS42" s="233">
        <v>4431</v>
      </c>
      <c r="BT42" s="233">
        <v>15322</v>
      </c>
      <c r="BU42" s="233">
        <v>518</v>
      </c>
      <c r="BV42" s="236">
        <v>75454</v>
      </c>
      <c r="BW42" s="234">
        <v>113675</v>
      </c>
      <c r="BX42" s="235">
        <v>736</v>
      </c>
      <c r="BY42" s="233">
        <v>7334</v>
      </c>
      <c r="BZ42" s="233">
        <v>0</v>
      </c>
      <c r="CA42" s="233">
        <v>3232</v>
      </c>
      <c r="CB42" s="233">
        <v>8808</v>
      </c>
      <c r="CC42" s="233">
        <v>3042</v>
      </c>
      <c r="CD42" s="233">
        <v>5047</v>
      </c>
      <c r="CE42" s="233">
        <v>2941</v>
      </c>
      <c r="CF42" s="236">
        <v>31140</v>
      </c>
      <c r="CG42" s="236">
        <v>106594</v>
      </c>
      <c r="CH42" s="236">
        <v>144815</v>
      </c>
      <c r="CI42" s="233">
        <v>-62248</v>
      </c>
      <c r="CJ42" s="233">
        <v>-50078</v>
      </c>
      <c r="CK42" s="233">
        <v>0</v>
      </c>
      <c r="CL42" s="233">
        <v>-7</v>
      </c>
      <c r="CM42" s="233">
        <v>-7</v>
      </c>
      <c r="CN42" s="233">
        <v>-4</v>
      </c>
      <c r="CO42" s="233">
        <v>-1</v>
      </c>
      <c r="CP42" s="233">
        <v>0</v>
      </c>
      <c r="CQ42" s="236">
        <v>-112345</v>
      </c>
      <c r="CR42" s="236">
        <v>-5751</v>
      </c>
      <c r="CS42" s="236">
        <v>32470</v>
      </c>
    </row>
    <row r="43" spans="1:97" s="210" customFormat="1" ht="12.75" customHeight="1" x14ac:dyDescent="0.2">
      <c r="A43" s="221" t="s">
        <v>271</v>
      </c>
      <c r="B43" s="232" t="s">
        <v>499</v>
      </c>
      <c r="C43" s="233">
        <v>126</v>
      </c>
      <c r="D43" s="233">
        <v>17</v>
      </c>
      <c r="E43" s="233">
        <v>377</v>
      </c>
      <c r="F43" s="233">
        <v>1</v>
      </c>
      <c r="G43" s="233">
        <v>48</v>
      </c>
      <c r="H43" s="233">
        <v>0</v>
      </c>
      <c r="I43" s="233">
        <v>0</v>
      </c>
      <c r="J43" s="233">
        <v>0</v>
      </c>
      <c r="K43" s="233">
        <v>0</v>
      </c>
      <c r="L43" s="233">
        <v>0</v>
      </c>
      <c r="M43" s="233">
        <v>0</v>
      </c>
      <c r="N43" s="233">
        <v>0</v>
      </c>
      <c r="O43" s="233">
        <v>700</v>
      </c>
      <c r="P43" s="233">
        <v>171</v>
      </c>
      <c r="Q43" s="233">
        <v>0</v>
      </c>
      <c r="R43" s="233">
        <v>0</v>
      </c>
      <c r="S43" s="233">
        <v>445</v>
      </c>
      <c r="T43" s="233">
        <v>0</v>
      </c>
      <c r="U43" s="233">
        <v>6100</v>
      </c>
      <c r="V43" s="233">
        <v>0</v>
      </c>
      <c r="W43" s="233">
        <v>0</v>
      </c>
      <c r="X43" s="233">
        <v>658</v>
      </c>
      <c r="Y43" s="233">
        <v>26</v>
      </c>
      <c r="Z43" s="233">
        <v>0</v>
      </c>
      <c r="AA43" s="233">
        <v>602</v>
      </c>
      <c r="AB43" s="233">
        <v>86</v>
      </c>
      <c r="AC43" s="233">
        <v>0</v>
      </c>
      <c r="AD43" s="233">
        <v>0</v>
      </c>
      <c r="AE43" s="233">
        <v>180</v>
      </c>
      <c r="AF43" s="233">
        <v>3921</v>
      </c>
      <c r="AG43" s="233">
        <v>1480</v>
      </c>
      <c r="AH43" s="233">
        <v>1079</v>
      </c>
      <c r="AI43" s="233">
        <v>0</v>
      </c>
      <c r="AJ43" s="233">
        <v>4</v>
      </c>
      <c r="AK43" s="233">
        <v>0</v>
      </c>
      <c r="AL43" s="233">
        <v>88</v>
      </c>
      <c r="AM43" s="233">
        <v>0</v>
      </c>
      <c r="AN43" s="233">
        <v>0</v>
      </c>
      <c r="AO43" s="233">
        <v>0</v>
      </c>
      <c r="AP43" s="233">
        <v>0</v>
      </c>
      <c r="AQ43" s="233">
        <v>100</v>
      </c>
      <c r="AR43" s="233">
        <v>3</v>
      </c>
      <c r="AS43" s="233">
        <v>2518</v>
      </c>
      <c r="AT43" s="233">
        <v>943</v>
      </c>
      <c r="AU43" s="233">
        <v>0</v>
      </c>
      <c r="AV43" s="233">
        <v>0</v>
      </c>
      <c r="AW43" s="233">
        <v>0</v>
      </c>
      <c r="AX43" s="233">
        <v>0</v>
      </c>
      <c r="AY43" s="233">
        <v>271</v>
      </c>
      <c r="AZ43" s="233">
        <v>0</v>
      </c>
      <c r="BA43" s="233">
        <v>0</v>
      </c>
      <c r="BB43" s="233">
        <v>0</v>
      </c>
      <c r="BC43" s="233">
        <v>0</v>
      </c>
      <c r="BD43" s="233">
        <v>0</v>
      </c>
      <c r="BE43" s="233">
        <v>0</v>
      </c>
      <c r="BF43" s="233">
        <v>0</v>
      </c>
      <c r="BG43" s="233">
        <v>0</v>
      </c>
      <c r="BH43" s="233">
        <v>0</v>
      </c>
      <c r="BI43" s="233">
        <v>0</v>
      </c>
      <c r="BJ43" s="233">
        <v>27</v>
      </c>
      <c r="BK43" s="233">
        <v>0</v>
      </c>
      <c r="BL43" s="233">
        <v>0</v>
      </c>
      <c r="BM43" s="233">
        <v>0</v>
      </c>
      <c r="BN43" s="233">
        <v>0</v>
      </c>
      <c r="BO43" s="236">
        <v>19971</v>
      </c>
      <c r="BP43" s="235">
        <v>0</v>
      </c>
      <c r="BQ43" s="233">
        <v>3007</v>
      </c>
      <c r="BR43" s="233">
        <v>0</v>
      </c>
      <c r="BS43" s="233">
        <v>0</v>
      </c>
      <c r="BT43" s="233">
        <v>0</v>
      </c>
      <c r="BU43" s="233">
        <v>0</v>
      </c>
      <c r="BV43" s="236">
        <v>3007</v>
      </c>
      <c r="BW43" s="234">
        <v>22978</v>
      </c>
      <c r="BX43" s="235">
        <v>0</v>
      </c>
      <c r="BY43" s="233">
        <v>9728</v>
      </c>
      <c r="BZ43" s="233">
        <v>0</v>
      </c>
      <c r="CA43" s="233">
        <v>0</v>
      </c>
      <c r="CB43" s="233">
        <v>492</v>
      </c>
      <c r="CC43" s="233">
        <v>5</v>
      </c>
      <c r="CD43" s="233">
        <v>6</v>
      </c>
      <c r="CE43" s="233">
        <v>152</v>
      </c>
      <c r="CF43" s="236">
        <v>10383</v>
      </c>
      <c r="CG43" s="236">
        <v>13390</v>
      </c>
      <c r="CH43" s="236">
        <v>33361</v>
      </c>
      <c r="CI43" s="233">
        <v>0</v>
      </c>
      <c r="CJ43" s="233">
        <v>-13356</v>
      </c>
      <c r="CK43" s="233">
        <v>0</v>
      </c>
      <c r="CL43" s="233">
        <v>-281</v>
      </c>
      <c r="CM43" s="233">
        <v>-1050</v>
      </c>
      <c r="CN43" s="233">
        <v>0</v>
      </c>
      <c r="CO43" s="233">
        <v>-325</v>
      </c>
      <c r="CP43" s="233">
        <v>-12</v>
      </c>
      <c r="CQ43" s="236">
        <v>-15024</v>
      </c>
      <c r="CR43" s="236">
        <v>-1634</v>
      </c>
      <c r="CS43" s="236">
        <v>18337</v>
      </c>
    </row>
    <row r="44" spans="1:97" s="210" customFormat="1" ht="12.75" customHeight="1" x14ac:dyDescent="0.2">
      <c r="A44" s="221" t="s">
        <v>273</v>
      </c>
      <c r="B44" s="232" t="s">
        <v>500</v>
      </c>
      <c r="C44" s="233">
        <v>0</v>
      </c>
      <c r="D44" s="233">
        <v>0</v>
      </c>
      <c r="E44" s="233">
        <v>0</v>
      </c>
      <c r="F44" s="233">
        <v>0</v>
      </c>
      <c r="G44" s="233">
        <v>0</v>
      </c>
      <c r="H44" s="233">
        <v>0</v>
      </c>
      <c r="I44" s="233">
        <v>0</v>
      </c>
      <c r="J44" s="233">
        <v>0</v>
      </c>
      <c r="K44" s="233">
        <v>0</v>
      </c>
      <c r="L44" s="233">
        <v>0</v>
      </c>
      <c r="M44" s="233">
        <v>0</v>
      </c>
      <c r="N44" s="233">
        <v>0</v>
      </c>
      <c r="O44" s="233">
        <v>0</v>
      </c>
      <c r="P44" s="233">
        <v>0</v>
      </c>
      <c r="Q44" s="233">
        <v>0</v>
      </c>
      <c r="R44" s="233">
        <v>0</v>
      </c>
      <c r="S44" s="233">
        <v>0</v>
      </c>
      <c r="T44" s="233">
        <v>0</v>
      </c>
      <c r="U44" s="233">
        <v>0</v>
      </c>
      <c r="V44" s="233">
        <v>0</v>
      </c>
      <c r="W44" s="233">
        <v>0</v>
      </c>
      <c r="X44" s="233">
        <v>0</v>
      </c>
      <c r="Y44" s="233">
        <v>0</v>
      </c>
      <c r="Z44" s="233">
        <v>0</v>
      </c>
      <c r="AA44" s="233">
        <v>0</v>
      </c>
      <c r="AB44" s="233">
        <v>0</v>
      </c>
      <c r="AC44" s="233">
        <v>0</v>
      </c>
      <c r="AD44" s="233">
        <v>0</v>
      </c>
      <c r="AE44" s="233">
        <v>0</v>
      </c>
      <c r="AF44" s="233">
        <v>0</v>
      </c>
      <c r="AG44" s="233">
        <v>0</v>
      </c>
      <c r="AH44" s="233">
        <v>0</v>
      </c>
      <c r="AI44" s="233">
        <v>0</v>
      </c>
      <c r="AJ44" s="233">
        <v>0</v>
      </c>
      <c r="AK44" s="233">
        <v>0</v>
      </c>
      <c r="AL44" s="233">
        <v>0</v>
      </c>
      <c r="AM44" s="233">
        <v>0</v>
      </c>
      <c r="AN44" s="233">
        <v>0</v>
      </c>
      <c r="AO44" s="233">
        <v>0</v>
      </c>
      <c r="AP44" s="233">
        <v>0</v>
      </c>
      <c r="AQ44" s="233">
        <v>0</v>
      </c>
      <c r="AR44" s="233">
        <v>0</v>
      </c>
      <c r="AS44" s="233">
        <v>0</v>
      </c>
      <c r="AT44" s="233">
        <v>0</v>
      </c>
      <c r="AU44" s="233">
        <v>0</v>
      </c>
      <c r="AV44" s="233">
        <v>0</v>
      </c>
      <c r="AW44" s="233">
        <v>0</v>
      </c>
      <c r="AX44" s="233">
        <v>0</v>
      </c>
      <c r="AY44" s="233">
        <v>0</v>
      </c>
      <c r="AZ44" s="233">
        <v>0</v>
      </c>
      <c r="BA44" s="233">
        <v>0</v>
      </c>
      <c r="BB44" s="233">
        <v>0</v>
      </c>
      <c r="BC44" s="233">
        <v>0</v>
      </c>
      <c r="BD44" s="233">
        <v>0</v>
      </c>
      <c r="BE44" s="233">
        <v>0</v>
      </c>
      <c r="BF44" s="233">
        <v>0</v>
      </c>
      <c r="BG44" s="233">
        <v>0</v>
      </c>
      <c r="BH44" s="233">
        <v>0</v>
      </c>
      <c r="BI44" s="233">
        <v>0</v>
      </c>
      <c r="BJ44" s="233">
        <v>0</v>
      </c>
      <c r="BK44" s="233">
        <v>0</v>
      </c>
      <c r="BL44" s="233">
        <v>0</v>
      </c>
      <c r="BM44" s="233">
        <v>0</v>
      </c>
      <c r="BN44" s="233">
        <v>0</v>
      </c>
      <c r="BO44" s="236">
        <v>0</v>
      </c>
      <c r="BP44" s="235">
        <v>0</v>
      </c>
      <c r="BQ44" s="233">
        <v>0</v>
      </c>
      <c r="BR44" s="233">
        <v>0</v>
      </c>
      <c r="BS44" s="233">
        <v>206839</v>
      </c>
      <c r="BT44" s="233">
        <v>638066</v>
      </c>
      <c r="BU44" s="233">
        <v>0</v>
      </c>
      <c r="BV44" s="236">
        <v>844905</v>
      </c>
      <c r="BW44" s="234">
        <v>844905</v>
      </c>
      <c r="BX44" s="235">
        <v>0</v>
      </c>
      <c r="BY44" s="233">
        <v>0</v>
      </c>
      <c r="BZ44" s="233">
        <v>0</v>
      </c>
      <c r="CA44" s="233">
        <v>0</v>
      </c>
      <c r="CB44" s="233">
        <v>0</v>
      </c>
      <c r="CC44" s="233">
        <v>0</v>
      </c>
      <c r="CD44" s="233">
        <v>0</v>
      </c>
      <c r="CE44" s="233">
        <v>0</v>
      </c>
      <c r="CF44" s="236">
        <v>0</v>
      </c>
      <c r="CG44" s="236">
        <v>844905</v>
      </c>
      <c r="CH44" s="236">
        <v>844905</v>
      </c>
      <c r="CI44" s="233">
        <v>0</v>
      </c>
      <c r="CJ44" s="233">
        <v>0</v>
      </c>
      <c r="CK44" s="233">
        <v>0</v>
      </c>
      <c r="CL44" s="233">
        <v>0</v>
      </c>
      <c r="CM44" s="233">
        <v>0</v>
      </c>
      <c r="CN44" s="233">
        <v>0</v>
      </c>
      <c r="CO44" s="233">
        <v>0</v>
      </c>
      <c r="CP44" s="233">
        <v>0</v>
      </c>
      <c r="CQ44" s="236">
        <v>0</v>
      </c>
      <c r="CR44" s="236">
        <v>844905</v>
      </c>
      <c r="CS44" s="236">
        <v>844905</v>
      </c>
    </row>
    <row r="45" spans="1:97" s="210" customFormat="1" ht="12.75" customHeight="1" x14ac:dyDescent="0.2">
      <c r="A45" s="244" t="s">
        <v>274</v>
      </c>
      <c r="B45" s="245" t="s">
        <v>501</v>
      </c>
      <c r="C45" s="246">
        <v>324</v>
      </c>
      <c r="D45" s="246">
        <v>121</v>
      </c>
      <c r="E45" s="246">
        <v>69</v>
      </c>
      <c r="F45" s="246">
        <v>25</v>
      </c>
      <c r="G45" s="246">
        <v>20</v>
      </c>
      <c r="H45" s="246">
        <v>11</v>
      </c>
      <c r="I45" s="246">
        <v>49</v>
      </c>
      <c r="J45" s="246">
        <v>58</v>
      </c>
      <c r="K45" s="246">
        <v>128</v>
      </c>
      <c r="L45" s="246">
        <v>17</v>
      </c>
      <c r="M45" s="246">
        <v>15</v>
      </c>
      <c r="N45" s="246">
        <v>79</v>
      </c>
      <c r="O45" s="246">
        <v>31</v>
      </c>
      <c r="P45" s="246">
        <v>14</v>
      </c>
      <c r="Q45" s="246">
        <v>6</v>
      </c>
      <c r="R45" s="246">
        <v>23</v>
      </c>
      <c r="S45" s="246">
        <v>27</v>
      </c>
      <c r="T45" s="246">
        <v>51</v>
      </c>
      <c r="U45" s="246">
        <v>684</v>
      </c>
      <c r="V45" s="246">
        <v>102</v>
      </c>
      <c r="W45" s="246">
        <v>79</v>
      </c>
      <c r="X45" s="246">
        <v>11</v>
      </c>
      <c r="Y45" s="246">
        <v>80</v>
      </c>
      <c r="Z45" s="246">
        <v>58</v>
      </c>
      <c r="AA45" s="246">
        <v>213</v>
      </c>
      <c r="AB45" s="246">
        <v>161</v>
      </c>
      <c r="AC45" s="246">
        <v>10</v>
      </c>
      <c r="AD45" s="246">
        <v>5</v>
      </c>
      <c r="AE45" s="246">
        <v>199</v>
      </c>
      <c r="AF45" s="246">
        <v>942</v>
      </c>
      <c r="AG45" s="246">
        <v>676</v>
      </c>
      <c r="AH45" s="246">
        <v>58</v>
      </c>
      <c r="AI45" s="246">
        <v>424</v>
      </c>
      <c r="AJ45" s="246">
        <v>367</v>
      </c>
      <c r="AK45" s="246">
        <v>80</v>
      </c>
      <c r="AL45" s="246">
        <v>207</v>
      </c>
      <c r="AM45" s="246">
        <v>44</v>
      </c>
      <c r="AN45" s="246">
        <v>4</v>
      </c>
      <c r="AO45" s="246">
        <v>451</v>
      </c>
      <c r="AP45" s="246">
        <v>87</v>
      </c>
      <c r="AQ45" s="246">
        <v>141</v>
      </c>
      <c r="AR45" s="246">
        <v>40</v>
      </c>
      <c r="AS45" s="246">
        <v>4221</v>
      </c>
      <c r="AT45" s="246">
        <v>5432</v>
      </c>
      <c r="AU45" s="246">
        <v>181</v>
      </c>
      <c r="AV45" s="246">
        <v>6546</v>
      </c>
      <c r="AW45" s="246">
        <v>1046</v>
      </c>
      <c r="AX45" s="246">
        <v>18388</v>
      </c>
      <c r="AY45" s="246">
        <v>3500</v>
      </c>
      <c r="AZ45" s="246">
        <v>63</v>
      </c>
      <c r="BA45" s="246">
        <v>1534</v>
      </c>
      <c r="BB45" s="246">
        <v>664</v>
      </c>
      <c r="BC45" s="246">
        <v>3258</v>
      </c>
      <c r="BD45" s="246">
        <v>2829</v>
      </c>
      <c r="BE45" s="246">
        <v>3241</v>
      </c>
      <c r="BF45" s="246">
        <v>220</v>
      </c>
      <c r="BG45" s="246">
        <v>174</v>
      </c>
      <c r="BH45" s="246">
        <v>1708</v>
      </c>
      <c r="BI45" s="246">
        <v>175</v>
      </c>
      <c r="BJ45" s="246">
        <v>519</v>
      </c>
      <c r="BK45" s="246">
        <v>653</v>
      </c>
      <c r="BL45" s="246">
        <v>439</v>
      </c>
      <c r="BM45" s="246">
        <v>0</v>
      </c>
      <c r="BN45" s="246">
        <v>0</v>
      </c>
      <c r="BO45" s="249">
        <v>60982</v>
      </c>
      <c r="BP45" s="248">
        <v>0</v>
      </c>
      <c r="BQ45" s="246">
        <v>0</v>
      </c>
      <c r="BR45" s="246">
        <v>0</v>
      </c>
      <c r="BS45" s="246">
        <v>64130</v>
      </c>
      <c r="BT45" s="246">
        <v>122124</v>
      </c>
      <c r="BU45" s="246">
        <v>0</v>
      </c>
      <c r="BV45" s="249">
        <v>186254</v>
      </c>
      <c r="BW45" s="247">
        <v>247236</v>
      </c>
      <c r="BX45" s="248">
        <v>0</v>
      </c>
      <c r="BY45" s="246">
        <v>0</v>
      </c>
      <c r="BZ45" s="246">
        <v>0</v>
      </c>
      <c r="CA45" s="246">
        <v>0</v>
      </c>
      <c r="CB45" s="246">
        <v>0</v>
      </c>
      <c r="CC45" s="246">
        <v>0</v>
      </c>
      <c r="CD45" s="246">
        <v>0</v>
      </c>
      <c r="CE45" s="246">
        <v>0</v>
      </c>
      <c r="CF45" s="249">
        <v>0</v>
      </c>
      <c r="CG45" s="249">
        <v>186254</v>
      </c>
      <c r="CH45" s="249">
        <v>247236</v>
      </c>
      <c r="CI45" s="246">
        <v>0</v>
      </c>
      <c r="CJ45" s="246">
        <v>0</v>
      </c>
      <c r="CK45" s="246">
        <v>0</v>
      </c>
      <c r="CL45" s="246">
        <v>0</v>
      </c>
      <c r="CM45" s="246">
        <v>0</v>
      </c>
      <c r="CN45" s="246">
        <v>0</v>
      </c>
      <c r="CO45" s="246">
        <v>0</v>
      </c>
      <c r="CP45" s="246">
        <v>0</v>
      </c>
      <c r="CQ45" s="249">
        <v>0</v>
      </c>
      <c r="CR45" s="249">
        <v>186254</v>
      </c>
      <c r="CS45" s="249">
        <v>247236</v>
      </c>
    </row>
    <row r="46" spans="1:97" s="210" customFormat="1" ht="12.75" customHeight="1" x14ac:dyDescent="0.2">
      <c r="A46" s="221" t="s">
        <v>275</v>
      </c>
      <c r="B46" s="232" t="s">
        <v>502</v>
      </c>
      <c r="C46" s="233">
        <v>0</v>
      </c>
      <c r="D46" s="233">
        <v>0</v>
      </c>
      <c r="E46" s="233">
        <v>0</v>
      </c>
      <c r="F46" s="233">
        <v>0</v>
      </c>
      <c r="G46" s="233">
        <v>0</v>
      </c>
      <c r="H46" s="233">
        <v>0</v>
      </c>
      <c r="I46" s="233">
        <v>0</v>
      </c>
      <c r="J46" s="233">
        <v>0</v>
      </c>
      <c r="K46" s="233">
        <v>0</v>
      </c>
      <c r="L46" s="233">
        <v>0</v>
      </c>
      <c r="M46" s="233">
        <v>0</v>
      </c>
      <c r="N46" s="233">
        <v>0</v>
      </c>
      <c r="O46" s="233">
        <v>0</v>
      </c>
      <c r="P46" s="233">
        <v>0</v>
      </c>
      <c r="Q46" s="233">
        <v>0</v>
      </c>
      <c r="R46" s="233">
        <v>0</v>
      </c>
      <c r="S46" s="233">
        <v>0</v>
      </c>
      <c r="T46" s="233">
        <v>0</v>
      </c>
      <c r="U46" s="233">
        <v>0</v>
      </c>
      <c r="V46" s="233">
        <v>0</v>
      </c>
      <c r="W46" s="233">
        <v>0</v>
      </c>
      <c r="X46" s="233">
        <v>0</v>
      </c>
      <c r="Y46" s="233">
        <v>0</v>
      </c>
      <c r="Z46" s="233">
        <v>0</v>
      </c>
      <c r="AA46" s="233">
        <v>0</v>
      </c>
      <c r="AB46" s="233">
        <v>0</v>
      </c>
      <c r="AC46" s="233">
        <v>0</v>
      </c>
      <c r="AD46" s="233">
        <v>0</v>
      </c>
      <c r="AE46" s="233">
        <v>0</v>
      </c>
      <c r="AF46" s="233">
        <v>0</v>
      </c>
      <c r="AG46" s="233">
        <v>0</v>
      </c>
      <c r="AH46" s="233">
        <v>0</v>
      </c>
      <c r="AI46" s="233">
        <v>0</v>
      </c>
      <c r="AJ46" s="233">
        <v>0</v>
      </c>
      <c r="AK46" s="233">
        <v>0</v>
      </c>
      <c r="AL46" s="233">
        <v>0</v>
      </c>
      <c r="AM46" s="233">
        <v>0</v>
      </c>
      <c r="AN46" s="233">
        <v>0</v>
      </c>
      <c r="AO46" s="233">
        <v>0</v>
      </c>
      <c r="AP46" s="233">
        <v>0</v>
      </c>
      <c r="AQ46" s="233">
        <v>0</v>
      </c>
      <c r="AR46" s="233">
        <v>0</v>
      </c>
      <c r="AS46" s="233">
        <v>0</v>
      </c>
      <c r="AT46" s="233">
        <v>0</v>
      </c>
      <c r="AU46" s="233">
        <v>0</v>
      </c>
      <c r="AV46" s="233">
        <v>0</v>
      </c>
      <c r="AW46" s="233">
        <v>0</v>
      </c>
      <c r="AX46" s="233">
        <v>0</v>
      </c>
      <c r="AY46" s="233">
        <v>0</v>
      </c>
      <c r="AZ46" s="233">
        <v>0</v>
      </c>
      <c r="BA46" s="233">
        <v>0</v>
      </c>
      <c r="BB46" s="233">
        <v>0</v>
      </c>
      <c r="BC46" s="233">
        <v>0</v>
      </c>
      <c r="BD46" s="233">
        <v>0</v>
      </c>
      <c r="BE46" s="233">
        <v>0</v>
      </c>
      <c r="BF46" s="233">
        <v>0</v>
      </c>
      <c r="BG46" s="233">
        <v>0</v>
      </c>
      <c r="BH46" s="233">
        <v>0</v>
      </c>
      <c r="BI46" s="233">
        <v>0</v>
      </c>
      <c r="BJ46" s="233">
        <v>0</v>
      </c>
      <c r="BK46" s="233">
        <v>0</v>
      </c>
      <c r="BL46" s="233">
        <v>0</v>
      </c>
      <c r="BM46" s="233">
        <v>0</v>
      </c>
      <c r="BN46" s="233">
        <v>0</v>
      </c>
      <c r="BO46" s="236">
        <v>0</v>
      </c>
      <c r="BP46" s="235">
        <v>0</v>
      </c>
      <c r="BQ46" s="233">
        <v>0</v>
      </c>
      <c r="BR46" s="233">
        <v>0</v>
      </c>
      <c r="BS46" s="233">
        <v>411844</v>
      </c>
      <c r="BT46" s="233">
        <v>388</v>
      </c>
      <c r="BU46" s="233">
        <v>0</v>
      </c>
      <c r="BV46" s="236">
        <v>412232</v>
      </c>
      <c r="BW46" s="234">
        <v>412232</v>
      </c>
      <c r="BX46" s="235">
        <v>0</v>
      </c>
      <c r="BY46" s="233">
        <v>0</v>
      </c>
      <c r="BZ46" s="233">
        <v>0</v>
      </c>
      <c r="CA46" s="233">
        <v>0</v>
      </c>
      <c r="CB46" s="233">
        <v>0</v>
      </c>
      <c r="CC46" s="233">
        <v>0</v>
      </c>
      <c r="CD46" s="233">
        <v>0</v>
      </c>
      <c r="CE46" s="233">
        <v>0</v>
      </c>
      <c r="CF46" s="236">
        <v>0</v>
      </c>
      <c r="CG46" s="236">
        <v>412232</v>
      </c>
      <c r="CH46" s="236">
        <v>412232</v>
      </c>
      <c r="CI46" s="233">
        <v>0</v>
      </c>
      <c r="CJ46" s="233">
        <v>0</v>
      </c>
      <c r="CK46" s="233">
        <v>0</v>
      </c>
      <c r="CL46" s="233">
        <v>0</v>
      </c>
      <c r="CM46" s="233">
        <v>0</v>
      </c>
      <c r="CN46" s="233">
        <v>0</v>
      </c>
      <c r="CO46" s="233">
        <v>0</v>
      </c>
      <c r="CP46" s="233">
        <v>0</v>
      </c>
      <c r="CQ46" s="236">
        <v>0</v>
      </c>
      <c r="CR46" s="236">
        <v>412232</v>
      </c>
      <c r="CS46" s="236">
        <v>412232</v>
      </c>
    </row>
    <row r="47" spans="1:97" s="210" customFormat="1" ht="12.75" customHeight="1" x14ac:dyDescent="0.2">
      <c r="A47" s="221" t="s">
        <v>276</v>
      </c>
      <c r="B47" s="232" t="s">
        <v>503</v>
      </c>
      <c r="C47" s="233">
        <v>0</v>
      </c>
      <c r="D47" s="233">
        <v>0</v>
      </c>
      <c r="E47" s="233">
        <v>0</v>
      </c>
      <c r="F47" s="233">
        <v>0</v>
      </c>
      <c r="G47" s="233">
        <v>0</v>
      </c>
      <c r="H47" s="233">
        <v>0</v>
      </c>
      <c r="I47" s="233">
        <v>0</v>
      </c>
      <c r="J47" s="233">
        <v>0</v>
      </c>
      <c r="K47" s="233">
        <v>0</v>
      </c>
      <c r="L47" s="233">
        <v>0</v>
      </c>
      <c r="M47" s="233">
        <v>0</v>
      </c>
      <c r="N47" s="233">
        <v>0</v>
      </c>
      <c r="O47" s="233">
        <v>0</v>
      </c>
      <c r="P47" s="233">
        <v>0</v>
      </c>
      <c r="Q47" s="233">
        <v>0</v>
      </c>
      <c r="R47" s="233">
        <v>0</v>
      </c>
      <c r="S47" s="233">
        <v>0</v>
      </c>
      <c r="T47" s="233">
        <v>0</v>
      </c>
      <c r="U47" s="233">
        <v>0</v>
      </c>
      <c r="V47" s="233">
        <v>0</v>
      </c>
      <c r="W47" s="233">
        <v>0</v>
      </c>
      <c r="X47" s="233">
        <v>0</v>
      </c>
      <c r="Y47" s="233">
        <v>0</v>
      </c>
      <c r="Z47" s="233">
        <v>0</v>
      </c>
      <c r="AA47" s="233">
        <v>0</v>
      </c>
      <c r="AB47" s="233">
        <v>0</v>
      </c>
      <c r="AC47" s="233">
        <v>0</v>
      </c>
      <c r="AD47" s="233">
        <v>0</v>
      </c>
      <c r="AE47" s="233">
        <v>0</v>
      </c>
      <c r="AF47" s="233">
        <v>0</v>
      </c>
      <c r="AG47" s="233">
        <v>0</v>
      </c>
      <c r="AH47" s="233">
        <v>0</v>
      </c>
      <c r="AI47" s="233">
        <v>0</v>
      </c>
      <c r="AJ47" s="233">
        <v>0</v>
      </c>
      <c r="AK47" s="233">
        <v>0</v>
      </c>
      <c r="AL47" s="233">
        <v>0</v>
      </c>
      <c r="AM47" s="233">
        <v>0</v>
      </c>
      <c r="AN47" s="233">
        <v>0</v>
      </c>
      <c r="AO47" s="233">
        <v>0</v>
      </c>
      <c r="AP47" s="233">
        <v>0</v>
      </c>
      <c r="AQ47" s="233">
        <v>0</v>
      </c>
      <c r="AR47" s="233">
        <v>0</v>
      </c>
      <c r="AS47" s="233">
        <v>0</v>
      </c>
      <c r="AT47" s="233">
        <v>0</v>
      </c>
      <c r="AU47" s="233">
        <v>0</v>
      </c>
      <c r="AV47" s="233">
        <v>0</v>
      </c>
      <c r="AW47" s="233">
        <v>0</v>
      </c>
      <c r="AX47" s="233">
        <v>0</v>
      </c>
      <c r="AY47" s="233">
        <v>0</v>
      </c>
      <c r="AZ47" s="233">
        <v>0</v>
      </c>
      <c r="BA47" s="233">
        <v>0</v>
      </c>
      <c r="BB47" s="233">
        <v>0</v>
      </c>
      <c r="BC47" s="233">
        <v>0</v>
      </c>
      <c r="BD47" s="233">
        <v>0</v>
      </c>
      <c r="BE47" s="233">
        <v>0</v>
      </c>
      <c r="BF47" s="233">
        <v>0</v>
      </c>
      <c r="BG47" s="233">
        <v>0</v>
      </c>
      <c r="BH47" s="233">
        <v>0</v>
      </c>
      <c r="BI47" s="233">
        <v>0</v>
      </c>
      <c r="BJ47" s="233">
        <v>0</v>
      </c>
      <c r="BK47" s="233">
        <v>0</v>
      </c>
      <c r="BL47" s="233">
        <v>0</v>
      </c>
      <c r="BM47" s="233">
        <v>0</v>
      </c>
      <c r="BN47" s="233">
        <v>0</v>
      </c>
      <c r="BO47" s="236">
        <v>0</v>
      </c>
      <c r="BP47" s="235">
        <v>0</v>
      </c>
      <c r="BQ47" s="233">
        <v>0</v>
      </c>
      <c r="BR47" s="233">
        <v>0</v>
      </c>
      <c r="BS47" s="233">
        <v>46988</v>
      </c>
      <c r="BT47" s="233">
        <v>133087</v>
      </c>
      <c r="BU47" s="233">
        <v>0</v>
      </c>
      <c r="BV47" s="236">
        <v>180075</v>
      </c>
      <c r="BW47" s="234">
        <v>180075</v>
      </c>
      <c r="BX47" s="235">
        <v>0</v>
      </c>
      <c r="BY47" s="233">
        <v>0</v>
      </c>
      <c r="BZ47" s="233">
        <v>0</v>
      </c>
      <c r="CA47" s="233">
        <v>0</v>
      </c>
      <c r="CB47" s="233">
        <v>0</v>
      </c>
      <c r="CC47" s="233">
        <v>0</v>
      </c>
      <c r="CD47" s="233">
        <v>0</v>
      </c>
      <c r="CE47" s="233">
        <v>0</v>
      </c>
      <c r="CF47" s="236">
        <v>0</v>
      </c>
      <c r="CG47" s="236">
        <v>180075</v>
      </c>
      <c r="CH47" s="236">
        <v>180075</v>
      </c>
      <c r="CI47" s="233">
        <v>0</v>
      </c>
      <c r="CJ47" s="233">
        <v>0</v>
      </c>
      <c r="CK47" s="233">
        <v>0</v>
      </c>
      <c r="CL47" s="233">
        <v>0</v>
      </c>
      <c r="CM47" s="233">
        <v>0</v>
      </c>
      <c r="CN47" s="233">
        <v>0</v>
      </c>
      <c r="CO47" s="233">
        <v>0</v>
      </c>
      <c r="CP47" s="233">
        <v>0</v>
      </c>
      <c r="CQ47" s="236">
        <v>0</v>
      </c>
      <c r="CR47" s="236">
        <v>180075</v>
      </c>
      <c r="CS47" s="236">
        <v>180075</v>
      </c>
    </row>
    <row r="48" spans="1:97" s="210" customFormat="1" ht="12.75" customHeight="1" x14ac:dyDescent="0.2">
      <c r="A48" s="221" t="s">
        <v>277</v>
      </c>
      <c r="B48" s="232" t="s">
        <v>504</v>
      </c>
      <c r="C48" s="233">
        <v>1229</v>
      </c>
      <c r="D48" s="233">
        <v>263</v>
      </c>
      <c r="E48" s="233">
        <v>1120</v>
      </c>
      <c r="F48" s="233">
        <v>1414</v>
      </c>
      <c r="G48" s="233">
        <v>71</v>
      </c>
      <c r="H48" s="233">
        <v>128</v>
      </c>
      <c r="I48" s="233">
        <v>1480</v>
      </c>
      <c r="J48" s="233">
        <v>728</v>
      </c>
      <c r="K48" s="233">
        <v>1488</v>
      </c>
      <c r="L48" s="233">
        <v>1432</v>
      </c>
      <c r="M48" s="233">
        <v>360</v>
      </c>
      <c r="N48" s="233">
        <v>3198</v>
      </c>
      <c r="O48" s="233">
        <v>791</v>
      </c>
      <c r="P48" s="233">
        <v>943</v>
      </c>
      <c r="Q48" s="233">
        <v>58</v>
      </c>
      <c r="R48" s="233">
        <v>220</v>
      </c>
      <c r="S48" s="233">
        <v>752</v>
      </c>
      <c r="T48" s="233">
        <v>341</v>
      </c>
      <c r="U48" s="233">
        <v>33285</v>
      </c>
      <c r="V48" s="233">
        <v>474</v>
      </c>
      <c r="W48" s="233">
        <v>1631</v>
      </c>
      <c r="X48" s="233">
        <v>541</v>
      </c>
      <c r="Y48" s="233">
        <v>3648</v>
      </c>
      <c r="Z48" s="233">
        <v>620</v>
      </c>
      <c r="AA48" s="233">
        <v>9075</v>
      </c>
      <c r="AB48" s="233">
        <v>2225</v>
      </c>
      <c r="AC48" s="233">
        <v>212</v>
      </c>
      <c r="AD48" s="233">
        <v>53</v>
      </c>
      <c r="AE48" s="233">
        <v>3275</v>
      </c>
      <c r="AF48" s="233">
        <v>11359</v>
      </c>
      <c r="AG48" s="233">
        <v>10931</v>
      </c>
      <c r="AH48" s="233">
        <v>684</v>
      </c>
      <c r="AI48" s="233">
        <v>2907</v>
      </c>
      <c r="AJ48" s="233">
        <v>3770</v>
      </c>
      <c r="AK48" s="233">
        <v>532</v>
      </c>
      <c r="AL48" s="233">
        <v>3254</v>
      </c>
      <c r="AM48" s="233">
        <v>250</v>
      </c>
      <c r="AN48" s="233">
        <v>591</v>
      </c>
      <c r="AO48" s="233">
        <v>2315</v>
      </c>
      <c r="AP48" s="233">
        <v>230</v>
      </c>
      <c r="AQ48" s="233">
        <v>736</v>
      </c>
      <c r="AR48" s="233">
        <v>611</v>
      </c>
      <c r="AS48" s="233">
        <v>69800</v>
      </c>
      <c r="AT48" s="233">
        <v>10287</v>
      </c>
      <c r="AU48" s="233">
        <v>6422</v>
      </c>
      <c r="AV48" s="233">
        <v>48946</v>
      </c>
      <c r="AW48" s="233">
        <v>2231</v>
      </c>
      <c r="AX48" s="233">
        <v>10313</v>
      </c>
      <c r="AY48" s="233">
        <v>13386</v>
      </c>
      <c r="AZ48" s="233">
        <v>239</v>
      </c>
      <c r="BA48" s="233">
        <v>4584</v>
      </c>
      <c r="BB48" s="233">
        <v>1647</v>
      </c>
      <c r="BC48" s="233">
        <v>15467</v>
      </c>
      <c r="BD48" s="233">
        <v>21247</v>
      </c>
      <c r="BE48" s="233">
        <v>15560</v>
      </c>
      <c r="BF48" s="233">
        <v>2778</v>
      </c>
      <c r="BG48" s="233">
        <v>357</v>
      </c>
      <c r="BH48" s="233">
        <v>8175</v>
      </c>
      <c r="BI48" s="233">
        <v>7149</v>
      </c>
      <c r="BJ48" s="233">
        <v>8599</v>
      </c>
      <c r="BK48" s="233">
        <v>8411</v>
      </c>
      <c r="BL48" s="233">
        <v>7038</v>
      </c>
      <c r="BM48" s="233">
        <v>0</v>
      </c>
      <c r="BN48" s="233">
        <v>590</v>
      </c>
      <c r="BO48" s="236">
        <v>372451</v>
      </c>
      <c r="BP48" s="235">
        <v>107</v>
      </c>
      <c r="BQ48" s="233">
        <v>131616</v>
      </c>
      <c r="BR48" s="233">
        <v>0</v>
      </c>
      <c r="BS48" s="233">
        <v>0</v>
      </c>
      <c r="BT48" s="233">
        <v>0</v>
      </c>
      <c r="BU48" s="233">
        <v>0</v>
      </c>
      <c r="BV48" s="236">
        <v>131723</v>
      </c>
      <c r="BW48" s="234">
        <v>504174</v>
      </c>
      <c r="BX48" s="235">
        <v>41</v>
      </c>
      <c r="BY48" s="233">
        <v>779</v>
      </c>
      <c r="BZ48" s="233">
        <v>0</v>
      </c>
      <c r="CA48" s="233">
        <v>838</v>
      </c>
      <c r="CB48" s="233">
        <v>56731</v>
      </c>
      <c r="CC48" s="233">
        <v>21202</v>
      </c>
      <c r="CD48" s="233">
        <v>23125</v>
      </c>
      <c r="CE48" s="233">
        <v>35488</v>
      </c>
      <c r="CF48" s="236">
        <v>138204</v>
      </c>
      <c r="CG48" s="236">
        <v>269927</v>
      </c>
      <c r="CH48" s="236">
        <v>642378</v>
      </c>
      <c r="CI48" s="233">
        <v>0</v>
      </c>
      <c r="CJ48" s="233">
        <v>-8122</v>
      </c>
      <c r="CK48" s="233">
        <v>0</v>
      </c>
      <c r="CL48" s="233">
        <v>-23270</v>
      </c>
      <c r="CM48" s="233">
        <v>-116</v>
      </c>
      <c r="CN48" s="233">
        <v>-24</v>
      </c>
      <c r="CO48" s="233">
        <v>-98</v>
      </c>
      <c r="CP48" s="233">
        <v>-39</v>
      </c>
      <c r="CQ48" s="236">
        <v>-31669</v>
      </c>
      <c r="CR48" s="236">
        <v>238258</v>
      </c>
      <c r="CS48" s="236">
        <v>610709</v>
      </c>
    </row>
    <row r="49" spans="1:97" s="210" customFormat="1" ht="12.75" customHeight="1" x14ac:dyDescent="0.2">
      <c r="A49" s="221" t="s">
        <v>278</v>
      </c>
      <c r="B49" s="232" t="s">
        <v>505</v>
      </c>
      <c r="C49" s="233">
        <v>5</v>
      </c>
      <c r="D49" s="233">
        <v>2</v>
      </c>
      <c r="E49" s="233">
        <v>137</v>
      </c>
      <c r="F49" s="233">
        <v>62</v>
      </c>
      <c r="G49" s="233">
        <v>3</v>
      </c>
      <c r="H49" s="233">
        <v>4</v>
      </c>
      <c r="I49" s="233">
        <v>111</v>
      </c>
      <c r="J49" s="233">
        <v>77</v>
      </c>
      <c r="K49" s="233">
        <v>612</v>
      </c>
      <c r="L49" s="233">
        <v>269</v>
      </c>
      <c r="M49" s="233">
        <v>75</v>
      </c>
      <c r="N49" s="233">
        <v>1075</v>
      </c>
      <c r="O49" s="233">
        <v>376</v>
      </c>
      <c r="P49" s="233">
        <v>99</v>
      </c>
      <c r="Q49" s="233">
        <v>6</v>
      </c>
      <c r="R49" s="233">
        <v>26</v>
      </c>
      <c r="S49" s="233">
        <v>53</v>
      </c>
      <c r="T49" s="233">
        <v>27</v>
      </c>
      <c r="U49" s="233">
        <v>1870</v>
      </c>
      <c r="V49" s="233">
        <v>102</v>
      </c>
      <c r="W49" s="233">
        <v>85</v>
      </c>
      <c r="X49" s="233">
        <v>118</v>
      </c>
      <c r="Y49" s="233">
        <v>163</v>
      </c>
      <c r="Z49" s="233">
        <v>197</v>
      </c>
      <c r="AA49" s="233">
        <v>430</v>
      </c>
      <c r="AB49" s="233">
        <v>402</v>
      </c>
      <c r="AC49" s="233">
        <v>32</v>
      </c>
      <c r="AD49" s="233">
        <v>4</v>
      </c>
      <c r="AE49" s="233">
        <v>176</v>
      </c>
      <c r="AF49" s="233">
        <v>275</v>
      </c>
      <c r="AG49" s="233">
        <v>1073</v>
      </c>
      <c r="AH49" s="233">
        <v>43</v>
      </c>
      <c r="AI49" s="233">
        <v>477</v>
      </c>
      <c r="AJ49" s="233">
        <v>462</v>
      </c>
      <c r="AK49" s="233">
        <v>59</v>
      </c>
      <c r="AL49" s="233">
        <v>950</v>
      </c>
      <c r="AM49" s="233">
        <v>63</v>
      </c>
      <c r="AN49" s="233">
        <v>139</v>
      </c>
      <c r="AO49" s="233">
        <v>1120</v>
      </c>
      <c r="AP49" s="233">
        <v>672</v>
      </c>
      <c r="AQ49" s="233">
        <v>475</v>
      </c>
      <c r="AR49" s="233">
        <v>257</v>
      </c>
      <c r="AS49" s="233">
        <v>904</v>
      </c>
      <c r="AT49" s="233">
        <v>10431</v>
      </c>
      <c r="AU49" s="233">
        <v>2681</v>
      </c>
      <c r="AV49" s="233">
        <v>22260</v>
      </c>
      <c r="AW49" s="233">
        <v>1772</v>
      </c>
      <c r="AX49" s="233">
        <v>2158</v>
      </c>
      <c r="AY49" s="233">
        <v>3803</v>
      </c>
      <c r="AZ49" s="233">
        <v>52</v>
      </c>
      <c r="BA49" s="233">
        <v>3001</v>
      </c>
      <c r="BB49" s="233">
        <v>708</v>
      </c>
      <c r="BC49" s="233">
        <v>6972</v>
      </c>
      <c r="BD49" s="233">
        <v>14236</v>
      </c>
      <c r="BE49" s="233">
        <v>12469</v>
      </c>
      <c r="BF49" s="233">
        <v>3157</v>
      </c>
      <c r="BG49" s="233">
        <v>529</v>
      </c>
      <c r="BH49" s="233">
        <v>4028</v>
      </c>
      <c r="BI49" s="233">
        <v>4412</v>
      </c>
      <c r="BJ49" s="233">
        <v>10539</v>
      </c>
      <c r="BK49" s="233">
        <v>2739</v>
      </c>
      <c r="BL49" s="233">
        <v>4969</v>
      </c>
      <c r="BM49" s="233">
        <v>0</v>
      </c>
      <c r="BN49" s="233">
        <v>307</v>
      </c>
      <c r="BO49" s="236">
        <v>124790</v>
      </c>
      <c r="BP49" s="235">
        <v>81</v>
      </c>
      <c r="BQ49" s="233">
        <v>105381</v>
      </c>
      <c r="BR49" s="233">
        <v>-1594</v>
      </c>
      <c r="BS49" s="233">
        <v>0</v>
      </c>
      <c r="BT49" s="233">
        <v>0</v>
      </c>
      <c r="BU49" s="233">
        <v>0</v>
      </c>
      <c r="BV49" s="236">
        <v>103868</v>
      </c>
      <c r="BW49" s="234">
        <v>228658</v>
      </c>
      <c r="BX49" s="235">
        <v>54</v>
      </c>
      <c r="BY49" s="233">
        <v>41</v>
      </c>
      <c r="BZ49" s="233">
        <v>0</v>
      </c>
      <c r="CA49" s="233">
        <v>0</v>
      </c>
      <c r="CB49" s="233">
        <v>0</v>
      </c>
      <c r="CC49" s="233">
        <v>0</v>
      </c>
      <c r="CD49" s="233">
        <v>0</v>
      </c>
      <c r="CE49" s="233">
        <v>0</v>
      </c>
      <c r="CF49" s="236">
        <v>95</v>
      </c>
      <c r="CG49" s="236">
        <v>103963</v>
      </c>
      <c r="CH49" s="236">
        <v>228753</v>
      </c>
      <c r="CI49" s="233">
        <v>0</v>
      </c>
      <c r="CJ49" s="233">
        <v>-183</v>
      </c>
      <c r="CK49" s="233">
        <v>0</v>
      </c>
      <c r="CL49" s="233">
        <v>0</v>
      </c>
      <c r="CM49" s="233">
        <v>0</v>
      </c>
      <c r="CN49" s="233">
        <v>0</v>
      </c>
      <c r="CO49" s="233">
        <v>0</v>
      </c>
      <c r="CP49" s="233">
        <v>0</v>
      </c>
      <c r="CQ49" s="236">
        <v>-183</v>
      </c>
      <c r="CR49" s="236">
        <v>103780</v>
      </c>
      <c r="CS49" s="236">
        <v>228570</v>
      </c>
    </row>
    <row r="50" spans="1:97" s="210" customFormat="1" ht="12.75" customHeight="1" x14ac:dyDescent="0.2">
      <c r="A50" s="221" t="s">
        <v>279</v>
      </c>
      <c r="B50" s="232" t="s">
        <v>506</v>
      </c>
      <c r="C50" s="233">
        <v>0</v>
      </c>
      <c r="D50" s="233">
        <v>0</v>
      </c>
      <c r="E50" s="233">
        <v>194</v>
      </c>
      <c r="F50" s="233">
        <v>72</v>
      </c>
      <c r="G50" s="233">
        <v>0</v>
      </c>
      <c r="H50" s="233">
        <v>0</v>
      </c>
      <c r="I50" s="233">
        <v>96</v>
      </c>
      <c r="J50" s="233">
        <v>29</v>
      </c>
      <c r="K50" s="233">
        <v>323</v>
      </c>
      <c r="L50" s="233">
        <v>40</v>
      </c>
      <c r="M50" s="233">
        <v>2</v>
      </c>
      <c r="N50" s="233">
        <v>407</v>
      </c>
      <c r="O50" s="233">
        <v>22</v>
      </c>
      <c r="P50" s="233">
        <v>120</v>
      </c>
      <c r="Q50" s="233">
        <v>0</v>
      </c>
      <c r="R50" s="233">
        <v>3</v>
      </c>
      <c r="S50" s="233">
        <v>18</v>
      </c>
      <c r="T50" s="233">
        <v>8</v>
      </c>
      <c r="U50" s="233">
        <v>271</v>
      </c>
      <c r="V50" s="233">
        <v>42</v>
      </c>
      <c r="W50" s="233">
        <v>50</v>
      </c>
      <c r="X50" s="233">
        <v>102</v>
      </c>
      <c r="Y50" s="233">
        <v>219</v>
      </c>
      <c r="Z50" s="233">
        <v>91</v>
      </c>
      <c r="AA50" s="233">
        <v>4</v>
      </c>
      <c r="AB50" s="233">
        <v>3</v>
      </c>
      <c r="AC50" s="233">
        <v>0</v>
      </c>
      <c r="AD50" s="233">
        <v>3</v>
      </c>
      <c r="AE50" s="233">
        <v>311</v>
      </c>
      <c r="AF50" s="233">
        <v>144</v>
      </c>
      <c r="AG50" s="233">
        <v>3</v>
      </c>
      <c r="AH50" s="233">
        <v>0</v>
      </c>
      <c r="AI50" s="233">
        <v>17</v>
      </c>
      <c r="AJ50" s="233">
        <v>96</v>
      </c>
      <c r="AK50" s="233">
        <v>14</v>
      </c>
      <c r="AL50" s="233">
        <v>242</v>
      </c>
      <c r="AM50" s="233">
        <v>1</v>
      </c>
      <c r="AN50" s="233">
        <v>0</v>
      </c>
      <c r="AO50" s="233">
        <v>343</v>
      </c>
      <c r="AP50" s="233">
        <v>4</v>
      </c>
      <c r="AQ50" s="233">
        <v>1277</v>
      </c>
      <c r="AR50" s="233">
        <v>957</v>
      </c>
      <c r="AS50" s="233">
        <v>14472</v>
      </c>
      <c r="AT50" s="233">
        <v>341</v>
      </c>
      <c r="AU50" s="233">
        <v>0</v>
      </c>
      <c r="AV50" s="233">
        <v>3973</v>
      </c>
      <c r="AW50" s="233">
        <v>1755</v>
      </c>
      <c r="AX50" s="233">
        <v>44</v>
      </c>
      <c r="AY50" s="233">
        <v>5546</v>
      </c>
      <c r="AZ50" s="233">
        <v>67</v>
      </c>
      <c r="BA50" s="233">
        <v>4501</v>
      </c>
      <c r="BB50" s="233">
        <v>372</v>
      </c>
      <c r="BC50" s="233">
        <v>23520</v>
      </c>
      <c r="BD50" s="233">
        <v>6615</v>
      </c>
      <c r="BE50" s="233">
        <v>6786</v>
      </c>
      <c r="BF50" s="233">
        <v>1036</v>
      </c>
      <c r="BG50" s="233">
        <v>5</v>
      </c>
      <c r="BH50" s="233">
        <v>925</v>
      </c>
      <c r="BI50" s="233">
        <v>7334</v>
      </c>
      <c r="BJ50" s="233">
        <v>7832</v>
      </c>
      <c r="BK50" s="233">
        <v>3267</v>
      </c>
      <c r="BL50" s="233">
        <v>4487</v>
      </c>
      <c r="BM50" s="233">
        <v>0</v>
      </c>
      <c r="BN50" s="233">
        <v>2035</v>
      </c>
      <c r="BO50" s="236">
        <v>100441</v>
      </c>
      <c r="BP50" s="235">
        <v>0</v>
      </c>
      <c r="BQ50" s="233">
        <v>18288</v>
      </c>
      <c r="BR50" s="233">
        <v>25398</v>
      </c>
      <c r="BS50" s="233">
        <v>0</v>
      </c>
      <c r="BT50" s="233">
        <v>0</v>
      </c>
      <c r="BU50" s="233">
        <v>0</v>
      </c>
      <c r="BV50" s="236">
        <v>43686</v>
      </c>
      <c r="BW50" s="234">
        <v>144127</v>
      </c>
      <c r="BX50" s="235">
        <v>0</v>
      </c>
      <c r="BY50" s="233">
        <v>0</v>
      </c>
      <c r="BZ50" s="233">
        <v>0</v>
      </c>
      <c r="CA50" s="233">
        <v>0</v>
      </c>
      <c r="CB50" s="233">
        <v>0</v>
      </c>
      <c r="CC50" s="233">
        <v>0</v>
      </c>
      <c r="CD50" s="233">
        <v>0</v>
      </c>
      <c r="CE50" s="233">
        <v>0</v>
      </c>
      <c r="CF50" s="236">
        <v>0</v>
      </c>
      <c r="CG50" s="236">
        <v>43686</v>
      </c>
      <c r="CH50" s="236">
        <v>144127</v>
      </c>
      <c r="CI50" s="233">
        <v>0</v>
      </c>
      <c r="CJ50" s="233">
        <v>0</v>
      </c>
      <c r="CK50" s="233">
        <v>0</v>
      </c>
      <c r="CL50" s="233">
        <v>0</v>
      </c>
      <c r="CM50" s="233">
        <v>0</v>
      </c>
      <c r="CN50" s="233">
        <v>0</v>
      </c>
      <c r="CO50" s="233">
        <v>0</v>
      </c>
      <c r="CP50" s="233">
        <v>0</v>
      </c>
      <c r="CQ50" s="236">
        <v>0</v>
      </c>
      <c r="CR50" s="236">
        <v>43686</v>
      </c>
      <c r="CS50" s="236">
        <v>144127</v>
      </c>
    </row>
    <row r="51" spans="1:97" s="210" customFormat="1" ht="12.75" customHeight="1" x14ac:dyDescent="0.2">
      <c r="A51" s="238" t="s">
        <v>280</v>
      </c>
      <c r="B51" s="239" t="s">
        <v>507</v>
      </c>
      <c r="C51" s="240">
        <v>20608</v>
      </c>
      <c r="D51" s="240">
        <v>2415</v>
      </c>
      <c r="E51" s="240">
        <v>5426</v>
      </c>
      <c r="F51" s="240">
        <v>2385</v>
      </c>
      <c r="G51" s="240">
        <v>287</v>
      </c>
      <c r="H51" s="240">
        <v>3114</v>
      </c>
      <c r="I51" s="240">
        <v>341</v>
      </c>
      <c r="J51" s="240">
        <v>701</v>
      </c>
      <c r="K51" s="240">
        <v>9854</v>
      </c>
      <c r="L51" s="240">
        <v>8624</v>
      </c>
      <c r="M51" s="240">
        <v>2120</v>
      </c>
      <c r="N51" s="240">
        <v>19566</v>
      </c>
      <c r="O51" s="240">
        <v>3917</v>
      </c>
      <c r="P51" s="240">
        <v>7440</v>
      </c>
      <c r="Q51" s="240">
        <v>109</v>
      </c>
      <c r="R51" s="240">
        <v>873</v>
      </c>
      <c r="S51" s="240">
        <v>2501</v>
      </c>
      <c r="T51" s="240">
        <v>1907</v>
      </c>
      <c r="U51" s="240">
        <v>15162</v>
      </c>
      <c r="V51" s="240">
        <v>3577</v>
      </c>
      <c r="W51" s="240">
        <v>4654</v>
      </c>
      <c r="X51" s="240">
        <v>671</v>
      </c>
      <c r="Y51" s="240">
        <v>800</v>
      </c>
      <c r="Z51" s="240">
        <v>2095</v>
      </c>
      <c r="AA51" s="240">
        <v>9106</v>
      </c>
      <c r="AB51" s="240">
        <v>3295</v>
      </c>
      <c r="AC51" s="240">
        <v>404</v>
      </c>
      <c r="AD51" s="240">
        <v>434</v>
      </c>
      <c r="AE51" s="240">
        <v>1998</v>
      </c>
      <c r="AF51" s="240">
        <v>3419</v>
      </c>
      <c r="AG51" s="240">
        <v>2887</v>
      </c>
      <c r="AH51" s="240">
        <v>1041</v>
      </c>
      <c r="AI51" s="240">
        <v>7158</v>
      </c>
      <c r="AJ51" s="240">
        <v>6991</v>
      </c>
      <c r="AK51" s="240">
        <v>3393</v>
      </c>
      <c r="AL51" s="240">
        <v>13510</v>
      </c>
      <c r="AM51" s="240">
        <v>2419</v>
      </c>
      <c r="AN51" s="240">
        <v>114</v>
      </c>
      <c r="AO51" s="240">
        <v>59619</v>
      </c>
      <c r="AP51" s="240">
        <v>18437</v>
      </c>
      <c r="AQ51" s="240">
        <v>14866</v>
      </c>
      <c r="AR51" s="240">
        <v>6418</v>
      </c>
      <c r="AS51" s="240">
        <v>5533</v>
      </c>
      <c r="AT51" s="240">
        <v>4687</v>
      </c>
      <c r="AU51" s="240">
        <v>3082</v>
      </c>
      <c r="AV51" s="240">
        <v>35003</v>
      </c>
      <c r="AW51" s="240">
        <v>3433</v>
      </c>
      <c r="AX51" s="240">
        <v>3678</v>
      </c>
      <c r="AY51" s="240">
        <v>13097</v>
      </c>
      <c r="AZ51" s="240">
        <v>257</v>
      </c>
      <c r="BA51" s="240">
        <v>2464</v>
      </c>
      <c r="BB51" s="240">
        <v>12224</v>
      </c>
      <c r="BC51" s="240">
        <v>16103</v>
      </c>
      <c r="BD51" s="240">
        <v>11467</v>
      </c>
      <c r="BE51" s="240">
        <v>91082</v>
      </c>
      <c r="BF51" s="240">
        <v>5092</v>
      </c>
      <c r="BG51" s="240">
        <v>5329</v>
      </c>
      <c r="BH51" s="240">
        <v>44005</v>
      </c>
      <c r="BI51" s="240">
        <v>9421</v>
      </c>
      <c r="BJ51" s="240">
        <v>49168</v>
      </c>
      <c r="BK51" s="240">
        <v>6119</v>
      </c>
      <c r="BL51" s="240">
        <v>8497</v>
      </c>
      <c r="BM51" s="240">
        <v>6752</v>
      </c>
      <c r="BN51" s="240">
        <v>1332</v>
      </c>
      <c r="BO51" s="243">
        <v>612481</v>
      </c>
      <c r="BP51" s="242">
        <v>33467</v>
      </c>
      <c r="BQ51" s="240">
        <v>1477632</v>
      </c>
      <c r="BR51" s="240">
        <v>240</v>
      </c>
      <c r="BS51" s="240">
        <v>17813</v>
      </c>
      <c r="BT51" s="240">
        <v>107409</v>
      </c>
      <c r="BU51" s="240">
        <v>3917</v>
      </c>
      <c r="BV51" s="243">
        <v>1640478</v>
      </c>
      <c r="BW51" s="241">
        <v>2252959</v>
      </c>
      <c r="BX51" s="242">
        <v>25824</v>
      </c>
      <c r="BY51" s="240">
        <v>565082</v>
      </c>
      <c r="BZ51" s="240">
        <v>0</v>
      </c>
      <c r="CA51" s="240">
        <v>54688</v>
      </c>
      <c r="CB51" s="240">
        <v>69601</v>
      </c>
      <c r="CC51" s="240">
        <v>26580</v>
      </c>
      <c r="CD51" s="240">
        <v>27221</v>
      </c>
      <c r="CE51" s="240">
        <v>41536</v>
      </c>
      <c r="CF51" s="243">
        <v>810532</v>
      </c>
      <c r="CG51" s="243">
        <v>2451010</v>
      </c>
      <c r="CH51" s="243">
        <v>3063491</v>
      </c>
      <c r="CI51" s="240">
        <v>-1502</v>
      </c>
      <c r="CJ51" s="240">
        <v>-541625</v>
      </c>
      <c r="CK51" s="240">
        <v>0</v>
      </c>
      <c r="CL51" s="240">
        <v>-6861</v>
      </c>
      <c r="CM51" s="240">
        <v>-25943</v>
      </c>
      <c r="CN51" s="240">
        <v>-2165</v>
      </c>
      <c r="CO51" s="240">
        <v>-10569</v>
      </c>
      <c r="CP51" s="240">
        <v>-3052</v>
      </c>
      <c r="CQ51" s="243">
        <v>-591717</v>
      </c>
      <c r="CR51" s="243">
        <v>1859293</v>
      </c>
      <c r="CS51" s="243">
        <v>2471774</v>
      </c>
    </row>
    <row r="52" spans="1:97" s="210" customFormat="1" ht="12.75" customHeight="1" x14ac:dyDescent="0.2">
      <c r="A52" s="221" t="s">
        <v>281</v>
      </c>
      <c r="B52" s="232" t="s">
        <v>508</v>
      </c>
      <c r="C52" s="233">
        <v>1299</v>
      </c>
      <c r="D52" s="233">
        <v>139</v>
      </c>
      <c r="E52" s="233">
        <v>567</v>
      </c>
      <c r="F52" s="233">
        <v>287</v>
      </c>
      <c r="G52" s="233">
        <v>251</v>
      </c>
      <c r="H52" s="233">
        <v>347</v>
      </c>
      <c r="I52" s="233">
        <v>617</v>
      </c>
      <c r="J52" s="233">
        <v>875</v>
      </c>
      <c r="K52" s="233">
        <v>667</v>
      </c>
      <c r="L52" s="233">
        <v>362</v>
      </c>
      <c r="M52" s="233">
        <v>63</v>
      </c>
      <c r="N52" s="233">
        <v>1131</v>
      </c>
      <c r="O52" s="233">
        <v>654</v>
      </c>
      <c r="P52" s="233">
        <v>285</v>
      </c>
      <c r="Q52" s="233">
        <v>28</v>
      </c>
      <c r="R52" s="233">
        <v>181</v>
      </c>
      <c r="S52" s="233">
        <v>296</v>
      </c>
      <c r="T52" s="233">
        <v>403</v>
      </c>
      <c r="U52" s="233">
        <v>1965</v>
      </c>
      <c r="V52" s="233">
        <v>384</v>
      </c>
      <c r="W52" s="233">
        <v>641</v>
      </c>
      <c r="X52" s="233">
        <v>168</v>
      </c>
      <c r="Y52" s="233">
        <v>249</v>
      </c>
      <c r="Z52" s="233">
        <v>544</v>
      </c>
      <c r="AA52" s="233">
        <v>3386</v>
      </c>
      <c r="AB52" s="233">
        <v>197</v>
      </c>
      <c r="AC52" s="233">
        <v>47</v>
      </c>
      <c r="AD52" s="233">
        <v>88</v>
      </c>
      <c r="AE52" s="233">
        <v>657</v>
      </c>
      <c r="AF52" s="233">
        <v>834</v>
      </c>
      <c r="AG52" s="233">
        <v>1073</v>
      </c>
      <c r="AH52" s="233">
        <v>231</v>
      </c>
      <c r="AI52" s="233">
        <v>1980</v>
      </c>
      <c r="AJ52" s="233">
        <v>1044</v>
      </c>
      <c r="AK52" s="233">
        <v>378</v>
      </c>
      <c r="AL52" s="233">
        <v>1249</v>
      </c>
      <c r="AM52" s="233">
        <v>924</v>
      </c>
      <c r="AN52" s="233">
        <v>36</v>
      </c>
      <c r="AO52" s="233">
        <v>9594</v>
      </c>
      <c r="AP52" s="233">
        <v>1718</v>
      </c>
      <c r="AQ52" s="233">
        <v>6506</v>
      </c>
      <c r="AR52" s="233">
        <v>2343</v>
      </c>
      <c r="AS52" s="233">
        <v>13734</v>
      </c>
      <c r="AT52" s="233">
        <v>1231</v>
      </c>
      <c r="AU52" s="233">
        <v>1072</v>
      </c>
      <c r="AV52" s="233">
        <v>37520</v>
      </c>
      <c r="AW52" s="233">
        <v>17806</v>
      </c>
      <c r="AX52" s="233">
        <v>152799</v>
      </c>
      <c r="AY52" s="233">
        <v>18223</v>
      </c>
      <c r="AZ52" s="233">
        <v>40</v>
      </c>
      <c r="BA52" s="233">
        <v>3081</v>
      </c>
      <c r="BB52" s="233">
        <v>2062</v>
      </c>
      <c r="BC52" s="233">
        <v>39309</v>
      </c>
      <c r="BD52" s="233">
        <v>361</v>
      </c>
      <c r="BE52" s="233">
        <v>9345</v>
      </c>
      <c r="BF52" s="233">
        <v>1104</v>
      </c>
      <c r="BG52" s="233">
        <v>2089</v>
      </c>
      <c r="BH52" s="233">
        <v>13803</v>
      </c>
      <c r="BI52" s="233">
        <v>2277</v>
      </c>
      <c r="BJ52" s="233">
        <v>2285</v>
      </c>
      <c r="BK52" s="233">
        <v>1898</v>
      </c>
      <c r="BL52" s="233">
        <v>929</v>
      </c>
      <c r="BM52" s="233">
        <v>0</v>
      </c>
      <c r="BN52" s="233">
        <v>439</v>
      </c>
      <c r="BO52" s="236">
        <v>366095</v>
      </c>
      <c r="BP52" s="235">
        <v>6</v>
      </c>
      <c r="BQ52" s="233">
        <v>408151</v>
      </c>
      <c r="BR52" s="233">
        <v>0</v>
      </c>
      <c r="BS52" s="233">
        <v>0</v>
      </c>
      <c r="BT52" s="233">
        <v>0</v>
      </c>
      <c r="BU52" s="233">
        <v>0</v>
      </c>
      <c r="BV52" s="236">
        <v>408157</v>
      </c>
      <c r="BW52" s="234">
        <v>774252</v>
      </c>
      <c r="BX52" s="235">
        <v>2951</v>
      </c>
      <c r="BY52" s="233">
        <v>8246</v>
      </c>
      <c r="BZ52" s="233">
        <v>0</v>
      </c>
      <c r="CA52" s="233">
        <v>3227</v>
      </c>
      <c r="CB52" s="233">
        <v>5662</v>
      </c>
      <c r="CC52" s="233">
        <v>3260</v>
      </c>
      <c r="CD52" s="233">
        <v>1069</v>
      </c>
      <c r="CE52" s="233">
        <v>1394</v>
      </c>
      <c r="CF52" s="236">
        <v>25809</v>
      </c>
      <c r="CG52" s="236">
        <v>433966</v>
      </c>
      <c r="CH52" s="236">
        <v>800061</v>
      </c>
      <c r="CI52" s="233">
        <v>-11228</v>
      </c>
      <c r="CJ52" s="233">
        <v>-155114</v>
      </c>
      <c r="CK52" s="233">
        <v>0</v>
      </c>
      <c r="CL52" s="233">
        <v>-173</v>
      </c>
      <c r="CM52" s="233">
        <v>-539</v>
      </c>
      <c r="CN52" s="233">
        <v>-13</v>
      </c>
      <c r="CO52" s="233">
        <v>-46</v>
      </c>
      <c r="CP52" s="233">
        <v>-10</v>
      </c>
      <c r="CQ52" s="236">
        <v>-167123</v>
      </c>
      <c r="CR52" s="236">
        <v>266843</v>
      </c>
      <c r="CS52" s="236">
        <v>632938</v>
      </c>
    </row>
    <row r="53" spans="1:97" s="210" customFormat="1" ht="12.75" customHeight="1" x14ac:dyDescent="0.2">
      <c r="A53" s="221" t="s">
        <v>282</v>
      </c>
      <c r="B53" s="232" t="s">
        <v>509</v>
      </c>
      <c r="C53" s="233">
        <v>0</v>
      </c>
      <c r="D53" s="233">
        <v>20</v>
      </c>
      <c r="E53" s="233">
        <v>0</v>
      </c>
      <c r="F53" s="233">
        <v>437</v>
      </c>
      <c r="G53" s="233">
        <v>16</v>
      </c>
      <c r="H53" s="233">
        <v>22</v>
      </c>
      <c r="I53" s="233">
        <v>464</v>
      </c>
      <c r="J53" s="233">
        <v>122</v>
      </c>
      <c r="K53" s="233">
        <v>431</v>
      </c>
      <c r="L53" s="233">
        <v>204</v>
      </c>
      <c r="M53" s="233">
        <v>155</v>
      </c>
      <c r="N53" s="233">
        <v>897</v>
      </c>
      <c r="O53" s="233">
        <v>225</v>
      </c>
      <c r="P53" s="233">
        <v>83</v>
      </c>
      <c r="Q53" s="233">
        <v>5</v>
      </c>
      <c r="R53" s="233">
        <v>52</v>
      </c>
      <c r="S53" s="233">
        <v>72</v>
      </c>
      <c r="T53" s="233">
        <v>184</v>
      </c>
      <c r="U53" s="233">
        <v>665</v>
      </c>
      <c r="V53" s="233">
        <v>100</v>
      </c>
      <c r="W53" s="233">
        <v>372</v>
      </c>
      <c r="X53" s="233">
        <v>27</v>
      </c>
      <c r="Y53" s="233">
        <v>127</v>
      </c>
      <c r="Z53" s="233">
        <v>184</v>
      </c>
      <c r="AA53" s="233">
        <v>500</v>
      </c>
      <c r="AB53" s="233">
        <v>161</v>
      </c>
      <c r="AC53" s="233">
        <v>25</v>
      </c>
      <c r="AD53" s="233">
        <v>15</v>
      </c>
      <c r="AE53" s="233">
        <v>313</v>
      </c>
      <c r="AF53" s="233">
        <v>224</v>
      </c>
      <c r="AG53" s="233">
        <v>385</v>
      </c>
      <c r="AH53" s="233">
        <v>44</v>
      </c>
      <c r="AI53" s="233">
        <v>1060</v>
      </c>
      <c r="AJ53" s="233">
        <v>392</v>
      </c>
      <c r="AK53" s="233">
        <v>205</v>
      </c>
      <c r="AL53" s="233">
        <v>211</v>
      </c>
      <c r="AM53" s="233">
        <v>74</v>
      </c>
      <c r="AN53" s="233">
        <v>5</v>
      </c>
      <c r="AO53" s="233">
        <v>5370</v>
      </c>
      <c r="AP53" s="233">
        <v>601</v>
      </c>
      <c r="AQ53" s="233">
        <v>638</v>
      </c>
      <c r="AR53" s="233">
        <v>434</v>
      </c>
      <c r="AS53" s="233">
        <v>4524</v>
      </c>
      <c r="AT53" s="233">
        <v>698</v>
      </c>
      <c r="AU53" s="233">
        <v>278</v>
      </c>
      <c r="AV53" s="233">
        <v>84687</v>
      </c>
      <c r="AW53" s="233">
        <v>10765</v>
      </c>
      <c r="AX53" s="233">
        <v>80451</v>
      </c>
      <c r="AY53" s="233">
        <v>27583</v>
      </c>
      <c r="AZ53" s="233">
        <v>568</v>
      </c>
      <c r="BA53" s="233">
        <v>4810</v>
      </c>
      <c r="BB53" s="233">
        <v>18219</v>
      </c>
      <c r="BC53" s="233">
        <v>4485</v>
      </c>
      <c r="BD53" s="233">
        <v>2071</v>
      </c>
      <c r="BE53" s="233">
        <v>29302</v>
      </c>
      <c r="BF53" s="233">
        <v>2337</v>
      </c>
      <c r="BG53" s="233">
        <v>2669</v>
      </c>
      <c r="BH53" s="233">
        <v>15581</v>
      </c>
      <c r="BI53" s="233">
        <v>2239</v>
      </c>
      <c r="BJ53" s="233">
        <v>5171</v>
      </c>
      <c r="BK53" s="233">
        <v>2082</v>
      </c>
      <c r="BL53" s="233">
        <v>6661</v>
      </c>
      <c r="BM53" s="233">
        <v>0</v>
      </c>
      <c r="BN53" s="233">
        <v>3825</v>
      </c>
      <c r="BO53" s="236">
        <v>324527</v>
      </c>
      <c r="BP53" s="235">
        <v>0</v>
      </c>
      <c r="BQ53" s="233">
        <v>1492248</v>
      </c>
      <c r="BR53" s="233">
        <v>377</v>
      </c>
      <c r="BS53" s="233">
        <v>0</v>
      </c>
      <c r="BT53" s="233">
        <v>0</v>
      </c>
      <c r="BU53" s="233">
        <v>0</v>
      </c>
      <c r="BV53" s="236">
        <v>1492625</v>
      </c>
      <c r="BW53" s="234">
        <v>1817152</v>
      </c>
      <c r="BX53" s="235">
        <v>2</v>
      </c>
      <c r="BY53" s="233">
        <v>18424</v>
      </c>
      <c r="BZ53" s="233">
        <v>0</v>
      </c>
      <c r="CA53" s="233">
        <v>164285</v>
      </c>
      <c r="CB53" s="233">
        <v>205243</v>
      </c>
      <c r="CC53" s="233">
        <v>70425</v>
      </c>
      <c r="CD53" s="233">
        <v>78576</v>
      </c>
      <c r="CE53" s="233">
        <v>40582</v>
      </c>
      <c r="CF53" s="236">
        <v>577537</v>
      </c>
      <c r="CG53" s="236">
        <v>2070162</v>
      </c>
      <c r="CH53" s="236">
        <v>2394689</v>
      </c>
      <c r="CI53" s="233">
        <v>0</v>
      </c>
      <c r="CJ53" s="233">
        <v>-26868</v>
      </c>
      <c r="CK53" s="233">
        <v>0</v>
      </c>
      <c r="CL53" s="233">
        <v>-135532</v>
      </c>
      <c r="CM53" s="233">
        <v>-168976</v>
      </c>
      <c r="CN53" s="233">
        <v>-36432</v>
      </c>
      <c r="CO53" s="233">
        <v>-35220</v>
      </c>
      <c r="CP53" s="233">
        <v>-31379</v>
      </c>
      <c r="CQ53" s="236">
        <v>-434407</v>
      </c>
      <c r="CR53" s="236">
        <v>1635755</v>
      </c>
      <c r="CS53" s="236">
        <v>1960282</v>
      </c>
    </row>
    <row r="54" spans="1:97" s="210" customFormat="1" ht="12.75" customHeight="1" x14ac:dyDescent="0.2">
      <c r="A54" s="221" t="s">
        <v>283</v>
      </c>
      <c r="B54" s="232" t="s">
        <v>510</v>
      </c>
      <c r="C54" s="233">
        <v>3777</v>
      </c>
      <c r="D54" s="233">
        <v>602</v>
      </c>
      <c r="E54" s="233">
        <v>5836</v>
      </c>
      <c r="F54" s="233">
        <v>559</v>
      </c>
      <c r="G54" s="233">
        <v>915</v>
      </c>
      <c r="H54" s="233">
        <v>1062</v>
      </c>
      <c r="I54" s="233">
        <v>471</v>
      </c>
      <c r="J54" s="233">
        <v>495</v>
      </c>
      <c r="K54" s="233">
        <v>5014</v>
      </c>
      <c r="L54" s="233">
        <v>5070</v>
      </c>
      <c r="M54" s="233">
        <v>3907</v>
      </c>
      <c r="N54" s="233">
        <v>7379</v>
      </c>
      <c r="O54" s="233">
        <v>1839</v>
      </c>
      <c r="P54" s="233">
        <v>5696</v>
      </c>
      <c r="Q54" s="233">
        <v>36</v>
      </c>
      <c r="R54" s="233">
        <v>207</v>
      </c>
      <c r="S54" s="233">
        <v>2206</v>
      </c>
      <c r="T54" s="233">
        <v>834</v>
      </c>
      <c r="U54" s="233">
        <v>10062</v>
      </c>
      <c r="V54" s="233">
        <v>1953</v>
      </c>
      <c r="W54" s="233">
        <v>1732</v>
      </c>
      <c r="X54" s="233">
        <v>592</v>
      </c>
      <c r="Y54" s="233">
        <v>1884</v>
      </c>
      <c r="Z54" s="233">
        <v>1464</v>
      </c>
      <c r="AA54" s="233">
        <v>26255</v>
      </c>
      <c r="AB54" s="233">
        <v>1227</v>
      </c>
      <c r="AC54" s="233">
        <v>152</v>
      </c>
      <c r="AD54" s="233">
        <v>133</v>
      </c>
      <c r="AE54" s="233">
        <v>4515</v>
      </c>
      <c r="AF54" s="233">
        <v>4282</v>
      </c>
      <c r="AG54" s="233">
        <v>2282</v>
      </c>
      <c r="AH54" s="233">
        <v>633</v>
      </c>
      <c r="AI54" s="233">
        <v>4161</v>
      </c>
      <c r="AJ54" s="233">
        <v>3022</v>
      </c>
      <c r="AK54" s="233">
        <v>1523</v>
      </c>
      <c r="AL54" s="233">
        <v>4570</v>
      </c>
      <c r="AM54" s="233">
        <v>785</v>
      </c>
      <c r="AN54" s="233">
        <v>8427</v>
      </c>
      <c r="AO54" s="233">
        <v>29755</v>
      </c>
      <c r="AP54" s="233">
        <v>8247</v>
      </c>
      <c r="AQ54" s="233">
        <v>13965</v>
      </c>
      <c r="AR54" s="233">
        <v>7557</v>
      </c>
      <c r="AS54" s="233">
        <v>6947</v>
      </c>
      <c r="AT54" s="233">
        <v>5167</v>
      </c>
      <c r="AU54" s="233">
        <v>5410</v>
      </c>
      <c r="AV54" s="233">
        <v>46164</v>
      </c>
      <c r="AW54" s="233">
        <v>13795</v>
      </c>
      <c r="AX54" s="233">
        <v>1620</v>
      </c>
      <c r="AY54" s="233">
        <v>209758</v>
      </c>
      <c r="AZ54" s="233">
        <v>4507</v>
      </c>
      <c r="BA54" s="233">
        <v>5348</v>
      </c>
      <c r="BB54" s="233">
        <v>15540</v>
      </c>
      <c r="BC54" s="233">
        <v>33011</v>
      </c>
      <c r="BD54" s="233">
        <v>17128</v>
      </c>
      <c r="BE54" s="233">
        <v>21412</v>
      </c>
      <c r="BF54" s="233">
        <v>1374</v>
      </c>
      <c r="BG54" s="233">
        <v>3567</v>
      </c>
      <c r="BH54" s="233">
        <v>22993</v>
      </c>
      <c r="BI54" s="233">
        <v>6601</v>
      </c>
      <c r="BJ54" s="233">
        <v>11264</v>
      </c>
      <c r="BK54" s="233">
        <v>3169</v>
      </c>
      <c r="BL54" s="233">
        <v>4729</v>
      </c>
      <c r="BM54" s="233">
        <v>1756</v>
      </c>
      <c r="BN54" s="233">
        <v>11051</v>
      </c>
      <c r="BO54" s="236">
        <v>637394</v>
      </c>
      <c r="BP54" s="235">
        <v>8130</v>
      </c>
      <c r="BQ54" s="233">
        <v>366265</v>
      </c>
      <c r="BR54" s="233">
        <v>1780</v>
      </c>
      <c r="BS54" s="233">
        <v>3088</v>
      </c>
      <c r="BT54" s="233">
        <v>15047</v>
      </c>
      <c r="BU54" s="233">
        <v>2179</v>
      </c>
      <c r="BV54" s="236">
        <v>396489</v>
      </c>
      <c r="BW54" s="234">
        <v>1033883</v>
      </c>
      <c r="BX54" s="235">
        <v>162131</v>
      </c>
      <c r="BY54" s="233">
        <v>450816</v>
      </c>
      <c r="BZ54" s="233">
        <v>0</v>
      </c>
      <c r="CA54" s="233">
        <v>13912</v>
      </c>
      <c r="CB54" s="233">
        <v>34187</v>
      </c>
      <c r="CC54" s="233">
        <v>8531</v>
      </c>
      <c r="CD54" s="233">
        <v>6590</v>
      </c>
      <c r="CE54" s="233">
        <v>9545</v>
      </c>
      <c r="CF54" s="236">
        <v>685712</v>
      </c>
      <c r="CG54" s="236">
        <v>1082201</v>
      </c>
      <c r="CH54" s="236">
        <v>1719595</v>
      </c>
      <c r="CI54" s="233">
        <v>-97473</v>
      </c>
      <c r="CJ54" s="233">
        <v>-203348</v>
      </c>
      <c r="CK54" s="233">
        <v>0</v>
      </c>
      <c r="CL54" s="233">
        <v>-5539</v>
      </c>
      <c r="CM54" s="233">
        <v>-9392</v>
      </c>
      <c r="CN54" s="233">
        <v>-1364</v>
      </c>
      <c r="CO54" s="233">
        <v>-9761</v>
      </c>
      <c r="CP54" s="233">
        <v>-3273</v>
      </c>
      <c r="CQ54" s="236">
        <v>-330150</v>
      </c>
      <c r="CR54" s="236">
        <v>752051</v>
      </c>
      <c r="CS54" s="236">
        <v>1389445</v>
      </c>
    </row>
    <row r="55" spans="1:97" s="210" customFormat="1" ht="12.75" customHeight="1" x14ac:dyDescent="0.2">
      <c r="A55" s="244" t="s">
        <v>284</v>
      </c>
      <c r="B55" s="245" t="s">
        <v>511</v>
      </c>
      <c r="C55" s="246">
        <v>22</v>
      </c>
      <c r="D55" s="246">
        <v>4</v>
      </c>
      <c r="E55" s="246">
        <v>13</v>
      </c>
      <c r="F55" s="246">
        <v>15</v>
      </c>
      <c r="G55" s="246">
        <v>3</v>
      </c>
      <c r="H55" s="246">
        <v>16</v>
      </c>
      <c r="I55" s="246">
        <v>60</v>
      </c>
      <c r="J55" s="246">
        <v>11</v>
      </c>
      <c r="K55" s="246">
        <v>17</v>
      </c>
      <c r="L55" s="246">
        <v>11</v>
      </c>
      <c r="M55" s="246">
        <v>1</v>
      </c>
      <c r="N55" s="246">
        <v>32</v>
      </c>
      <c r="O55" s="246">
        <v>11</v>
      </c>
      <c r="P55" s="246">
        <v>3</v>
      </c>
      <c r="Q55" s="246">
        <v>1</v>
      </c>
      <c r="R55" s="246">
        <v>3</v>
      </c>
      <c r="S55" s="246">
        <v>6</v>
      </c>
      <c r="T55" s="246">
        <v>7</v>
      </c>
      <c r="U55" s="246">
        <v>53</v>
      </c>
      <c r="V55" s="246">
        <v>11</v>
      </c>
      <c r="W55" s="246">
        <v>22</v>
      </c>
      <c r="X55" s="246">
        <v>2</v>
      </c>
      <c r="Y55" s="246">
        <v>6</v>
      </c>
      <c r="Z55" s="246">
        <v>24</v>
      </c>
      <c r="AA55" s="246">
        <v>38</v>
      </c>
      <c r="AB55" s="246">
        <v>5</v>
      </c>
      <c r="AC55" s="246">
        <v>1</v>
      </c>
      <c r="AD55" s="246">
        <v>1</v>
      </c>
      <c r="AE55" s="246">
        <v>13</v>
      </c>
      <c r="AF55" s="246">
        <v>6</v>
      </c>
      <c r="AG55" s="246">
        <v>28</v>
      </c>
      <c r="AH55" s="246">
        <v>2</v>
      </c>
      <c r="AI55" s="246">
        <v>37</v>
      </c>
      <c r="AJ55" s="246">
        <v>18</v>
      </c>
      <c r="AK55" s="246">
        <v>11</v>
      </c>
      <c r="AL55" s="246">
        <v>80</v>
      </c>
      <c r="AM55" s="246">
        <v>6</v>
      </c>
      <c r="AN55" s="246">
        <v>21</v>
      </c>
      <c r="AO55" s="246">
        <v>226</v>
      </c>
      <c r="AP55" s="246">
        <v>369</v>
      </c>
      <c r="AQ55" s="246">
        <v>221</v>
      </c>
      <c r="AR55" s="246">
        <v>103</v>
      </c>
      <c r="AS55" s="246">
        <v>1678</v>
      </c>
      <c r="AT55" s="246">
        <v>368</v>
      </c>
      <c r="AU55" s="246">
        <v>113</v>
      </c>
      <c r="AV55" s="246">
        <v>4341</v>
      </c>
      <c r="AW55" s="246">
        <v>5789</v>
      </c>
      <c r="AX55" s="246">
        <v>733</v>
      </c>
      <c r="AY55" s="246">
        <v>1069</v>
      </c>
      <c r="AZ55" s="246">
        <v>0</v>
      </c>
      <c r="BA55" s="246">
        <v>4678</v>
      </c>
      <c r="BB55" s="246">
        <v>1020</v>
      </c>
      <c r="BC55" s="246">
        <v>9877</v>
      </c>
      <c r="BD55" s="246">
        <v>1515</v>
      </c>
      <c r="BE55" s="246">
        <v>1717</v>
      </c>
      <c r="BF55" s="246">
        <v>353</v>
      </c>
      <c r="BG55" s="246">
        <v>574</v>
      </c>
      <c r="BH55" s="246">
        <v>1875</v>
      </c>
      <c r="BI55" s="246">
        <v>215</v>
      </c>
      <c r="BJ55" s="246">
        <v>608</v>
      </c>
      <c r="BK55" s="246">
        <v>193</v>
      </c>
      <c r="BL55" s="246">
        <v>561</v>
      </c>
      <c r="BM55" s="246">
        <v>0</v>
      </c>
      <c r="BN55" s="246">
        <v>98</v>
      </c>
      <c r="BO55" s="249">
        <v>38915</v>
      </c>
      <c r="BP55" s="248">
        <v>239</v>
      </c>
      <c r="BQ55" s="246">
        <v>8655</v>
      </c>
      <c r="BR55" s="246">
        <v>0</v>
      </c>
      <c r="BS55" s="246">
        <v>0</v>
      </c>
      <c r="BT55" s="246">
        <v>0</v>
      </c>
      <c r="BU55" s="246">
        <v>0</v>
      </c>
      <c r="BV55" s="249">
        <v>8894</v>
      </c>
      <c r="BW55" s="247">
        <v>47809</v>
      </c>
      <c r="BX55" s="248">
        <v>165</v>
      </c>
      <c r="BY55" s="246">
        <v>4043</v>
      </c>
      <c r="BZ55" s="246">
        <v>0</v>
      </c>
      <c r="CA55" s="246">
        <v>130</v>
      </c>
      <c r="CB55" s="246">
        <v>126</v>
      </c>
      <c r="CC55" s="246">
        <v>1000</v>
      </c>
      <c r="CD55" s="246">
        <v>952</v>
      </c>
      <c r="CE55" s="246">
        <v>569</v>
      </c>
      <c r="CF55" s="249">
        <v>6985</v>
      </c>
      <c r="CG55" s="249">
        <v>15879</v>
      </c>
      <c r="CH55" s="249">
        <v>54794</v>
      </c>
      <c r="CI55" s="246">
        <v>-286</v>
      </c>
      <c r="CJ55" s="246">
        <v>-5733</v>
      </c>
      <c r="CK55" s="246">
        <v>0</v>
      </c>
      <c r="CL55" s="246">
        <v>-661</v>
      </c>
      <c r="CM55" s="246">
        <v>-744</v>
      </c>
      <c r="CN55" s="246">
        <v>-1840</v>
      </c>
      <c r="CO55" s="246">
        <v>-1998</v>
      </c>
      <c r="CP55" s="246">
        <v>-1889</v>
      </c>
      <c r="CQ55" s="249">
        <v>-13151</v>
      </c>
      <c r="CR55" s="249">
        <v>2728</v>
      </c>
      <c r="CS55" s="249">
        <v>41643</v>
      </c>
    </row>
    <row r="56" spans="1:97" s="210" customFormat="1" ht="12.75" customHeight="1" x14ac:dyDescent="0.2">
      <c r="A56" s="221" t="s">
        <v>285</v>
      </c>
      <c r="B56" s="232" t="s">
        <v>512</v>
      </c>
      <c r="C56" s="233">
        <v>49</v>
      </c>
      <c r="D56" s="233">
        <v>7</v>
      </c>
      <c r="E56" s="233">
        <v>17</v>
      </c>
      <c r="F56" s="233">
        <v>71</v>
      </c>
      <c r="G56" s="233">
        <v>12</v>
      </c>
      <c r="H56" s="233">
        <v>132</v>
      </c>
      <c r="I56" s="233">
        <v>285</v>
      </c>
      <c r="J56" s="233">
        <v>23</v>
      </c>
      <c r="K56" s="233">
        <v>76</v>
      </c>
      <c r="L56" s="233">
        <v>61</v>
      </c>
      <c r="M56" s="233">
        <v>9</v>
      </c>
      <c r="N56" s="233">
        <v>114</v>
      </c>
      <c r="O56" s="233">
        <v>11</v>
      </c>
      <c r="P56" s="233">
        <v>19</v>
      </c>
      <c r="Q56" s="233">
        <v>4</v>
      </c>
      <c r="R56" s="233">
        <v>12</v>
      </c>
      <c r="S56" s="233">
        <v>17</v>
      </c>
      <c r="T56" s="233">
        <v>26</v>
      </c>
      <c r="U56" s="233">
        <v>108</v>
      </c>
      <c r="V56" s="233">
        <v>34</v>
      </c>
      <c r="W56" s="233">
        <v>88</v>
      </c>
      <c r="X56" s="233">
        <v>6</v>
      </c>
      <c r="Y56" s="233">
        <v>15</v>
      </c>
      <c r="Z56" s="233">
        <v>261</v>
      </c>
      <c r="AA56" s="233">
        <v>99</v>
      </c>
      <c r="AB56" s="233">
        <v>25</v>
      </c>
      <c r="AC56" s="233">
        <v>8</v>
      </c>
      <c r="AD56" s="233">
        <v>5</v>
      </c>
      <c r="AE56" s="233">
        <v>32</v>
      </c>
      <c r="AF56" s="233">
        <v>19</v>
      </c>
      <c r="AG56" s="233">
        <v>56</v>
      </c>
      <c r="AH56" s="233">
        <v>4</v>
      </c>
      <c r="AI56" s="233">
        <v>125</v>
      </c>
      <c r="AJ56" s="233">
        <v>124</v>
      </c>
      <c r="AK56" s="233">
        <v>46</v>
      </c>
      <c r="AL56" s="233">
        <v>176</v>
      </c>
      <c r="AM56" s="233">
        <v>27</v>
      </c>
      <c r="AN56" s="233">
        <v>6</v>
      </c>
      <c r="AO56" s="233">
        <v>507</v>
      </c>
      <c r="AP56" s="233">
        <v>2848</v>
      </c>
      <c r="AQ56" s="233">
        <v>1326</v>
      </c>
      <c r="AR56" s="233">
        <v>645</v>
      </c>
      <c r="AS56" s="233">
        <v>106</v>
      </c>
      <c r="AT56" s="233">
        <v>279</v>
      </c>
      <c r="AU56" s="233">
        <v>404</v>
      </c>
      <c r="AV56" s="233">
        <v>28467</v>
      </c>
      <c r="AW56" s="233">
        <v>6683</v>
      </c>
      <c r="AX56" s="233">
        <v>3026</v>
      </c>
      <c r="AY56" s="233">
        <v>4681</v>
      </c>
      <c r="AZ56" s="233">
        <v>134</v>
      </c>
      <c r="BA56" s="233">
        <v>72364</v>
      </c>
      <c r="BB56" s="233">
        <v>6837</v>
      </c>
      <c r="BC56" s="233">
        <v>15232</v>
      </c>
      <c r="BD56" s="233">
        <v>1261</v>
      </c>
      <c r="BE56" s="233">
        <v>4005</v>
      </c>
      <c r="BF56" s="233">
        <v>481</v>
      </c>
      <c r="BG56" s="233">
        <v>1597</v>
      </c>
      <c r="BH56" s="233">
        <v>32374</v>
      </c>
      <c r="BI56" s="233">
        <v>1132</v>
      </c>
      <c r="BJ56" s="233">
        <v>4840</v>
      </c>
      <c r="BK56" s="233">
        <v>824</v>
      </c>
      <c r="BL56" s="233">
        <v>2094</v>
      </c>
      <c r="BM56" s="233">
        <v>0</v>
      </c>
      <c r="BN56" s="233">
        <v>5316</v>
      </c>
      <c r="BO56" s="236">
        <v>199672</v>
      </c>
      <c r="BP56" s="235">
        <v>2077</v>
      </c>
      <c r="BQ56" s="233">
        <v>278912</v>
      </c>
      <c r="BR56" s="233">
        <v>0</v>
      </c>
      <c r="BS56" s="233">
        <v>0</v>
      </c>
      <c r="BT56" s="233">
        <v>0</v>
      </c>
      <c r="BU56" s="233">
        <v>0</v>
      </c>
      <c r="BV56" s="236">
        <v>280989</v>
      </c>
      <c r="BW56" s="234">
        <v>480661</v>
      </c>
      <c r="BX56" s="235">
        <v>1497</v>
      </c>
      <c r="BY56" s="233">
        <v>26807</v>
      </c>
      <c r="BZ56" s="233">
        <v>0</v>
      </c>
      <c r="CA56" s="233">
        <v>3014</v>
      </c>
      <c r="CB56" s="233">
        <v>4043</v>
      </c>
      <c r="CC56" s="233">
        <v>16477</v>
      </c>
      <c r="CD56" s="233">
        <v>16104</v>
      </c>
      <c r="CE56" s="233">
        <v>9847</v>
      </c>
      <c r="CF56" s="236">
        <v>77789</v>
      </c>
      <c r="CG56" s="236">
        <v>358778</v>
      </c>
      <c r="CH56" s="236">
        <v>558450</v>
      </c>
      <c r="CI56" s="233">
        <v>-1109</v>
      </c>
      <c r="CJ56" s="233">
        <v>-29977</v>
      </c>
      <c r="CK56" s="233">
        <v>0</v>
      </c>
      <c r="CL56" s="233">
        <v>-3507</v>
      </c>
      <c r="CM56" s="233">
        <v>-2517</v>
      </c>
      <c r="CN56" s="233">
        <v>-10989</v>
      </c>
      <c r="CO56" s="233">
        <v>-14340</v>
      </c>
      <c r="CP56" s="233">
        <v>-13091</v>
      </c>
      <c r="CQ56" s="236">
        <v>-75530</v>
      </c>
      <c r="CR56" s="236">
        <v>283248</v>
      </c>
      <c r="CS56" s="236">
        <v>482920</v>
      </c>
    </row>
    <row r="57" spans="1:97" s="210" customFormat="1" ht="12.75" customHeight="1" x14ac:dyDescent="0.2">
      <c r="A57" s="221" t="s">
        <v>287</v>
      </c>
      <c r="B57" s="232" t="s">
        <v>513</v>
      </c>
      <c r="C57" s="233">
        <v>347</v>
      </c>
      <c r="D57" s="233">
        <v>24</v>
      </c>
      <c r="E57" s="233">
        <v>199</v>
      </c>
      <c r="F57" s="233">
        <v>243</v>
      </c>
      <c r="G57" s="233">
        <v>26</v>
      </c>
      <c r="H57" s="233">
        <v>106</v>
      </c>
      <c r="I57" s="233">
        <v>70</v>
      </c>
      <c r="J57" s="233">
        <v>87</v>
      </c>
      <c r="K57" s="233">
        <v>567</v>
      </c>
      <c r="L57" s="233">
        <v>339</v>
      </c>
      <c r="M57" s="233">
        <v>43</v>
      </c>
      <c r="N57" s="233">
        <v>925</v>
      </c>
      <c r="O57" s="233">
        <v>314</v>
      </c>
      <c r="P57" s="233">
        <v>232</v>
      </c>
      <c r="Q57" s="233">
        <v>5</v>
      </c>
      <c r="R57" s="233">
        <v>61</v>
      </c>
      <c r="S57" s="233">
        <v>133</v>
      </c>
      <c r="T57" s="233">
        <v>186</v>
      </c>
      <c r="U57" s="233">
        <v>1353</v>
      </c>
      <c r="V57" s="233">
        <v>224</v>
      </c>
      <c r="W57" s="233">
        <v>474</v>
      </c>
      <c r="X57" s="233">
        <v>294</v>
      </c>
      <c r="Y57" s="233">
        <v>141</v>
      </c>
      <c r="Z57" s="233">
        <v>461</v>
      </c>
      <c r="AA57" s="233">
        <v>996</v>
      </c>
      <c r="AB57" s="233">
        <v>238</v>
      </c>
      <c r="AC57" s="233">
        <v>76</v>
      </c>
      <c r="AD57" s="233">
        <v>23</v>
      </c>
      <c r="AE57" s="233">
        <v>234</v>
      </c>
      <c r="AF57" s="233">
        <v>359</v>
      </c>
      <c r="AG57" s="233">
        <v>483</v>
      </c>
      <c r="AH57" s="233">
        <v>64</v>
      </c>
      <c r="AI57" s="233">
        <v>753</v>
      </c>
      <c r="AJ57" s="233">
        <v>1277</v>
      </c>
      <c r="AK57" s="233">
        <v>860</v>
      </c>
      <c r="AL57" s="233">
        <v>1003</v>
      </c>
      <c r="AM57" s="233">
        <v>206</v>
      </c>
      <c r="AN57" s="233">
        <v>40</v>
      </c>
      <c r="AO57" s="233">
        <v>2986</v>
      </c>
      <c r="AP57" s="233">
        <v>802</v>
      </c>
      <c r="AQ57" s="233">
        <v>1526</v>
      </c>
      <c r="AR57" s="233">
        <v>767</v>
      </c>
      <c r="AS57" s="233">
        <v>5353</v>
      </c>
      <c r="AT57" s="233">
        <v>7307</v>
      </c>
      <c r="AU57" s="233">
        <v>666</v>
      </c>
      <c r="AV57" s="233">
        <v>49031</v>
      </c>
      <c r="AW57" s="233">
        <v>19855</v>
      </c>
      <c r="AX57" s="233">
        <v>2969</v>
      </c>
      <c r="AY57" s="233">
        <v>8761</v>
      </c>
      <c r="AZ57" s="233">
        <v>491</v>
      </c>
      <c r="BA57" s="233">
        <v>29361</v>
      </c>
      <c r="BB57" s="233">
        <v>28299</v>
      </c>
      <c r="BC57" s="233">
        <v>20441</v>
      </c>
      <c r="BD57" s="233">
        <v>8060</v>
      </c>
      <c r="BE57" s="233">
        <v>16633</v>
      </c>
      <c r="BF57" s="233">
        <v>809</v>
      </c>
      <c r="BG57" s="233">
        <v>5798</v>
      </c>
      <c r="BH57" s="233">
        <v>42090</v>
      </c>
      <c r="BI57" s="233">
        <v>1945</v>
      </c>
      <c r="BJ57" s="233">
        <v>1714</v>
      </c>
      <c r="BK57" s="233">
        <v>5307</v>
      </c>
      <c r="BL57" s="233">
        <v>2318</v>
      </c>
      <c r="BM57" s="233">
        <v>0</v>
      </c>
      <c r="BN57" s="233">
        <v>2554</v>
      </c>
      <c r="BO57" s="236">
        <v>279309</v>
      </c>
      <c r="BP57" s="235">
        <v>1557</v>
      </c>
      <c r="BQ57" s="233">
        <v>82121</v>
      </c>
      <c r="BR57" s="233">
        <v>408</v>
      </c>
      <c r="BS57" s="233">
        <v>16641</v>
      </c>
      <c r="BT57" s="233">
        <v>107104</v>
      </c>
      <c r="BU57" s="233">
        <v>-349</v>
      </c>
      <c r="BV57" s="236">
        <v>207482</v>
      </c>
      <c r="BW57" s="234">
        <v>486791</v>
      </c>
      <c r="BX57" s="235">
        <v>2116</v>
      </c>
      <c r="BY57" s="233">
        <v>277491</v>
      </c>
      <c r="BZ57" s="233">
        <v>0</v>
      </c>
      <c r="CA57" s="233">
        <v>7785</v>
      </c>
      <c r="CB57" s="233">
        <v>11954</v>
      </c>
      <c r="CC57" s="233">
        <v>10086</v>
      </c>
      <c r="CD57" s="233">
        <v>11502</v>
      </c>
      <c r="CE57" s="233">
        <v>9441</v>
      </c>
      <c r="CF57" s="236">
        <v>330375</v>
      </c>
      <c r="CG57" s="236">
        <v>537857</v>
      </c>
      <c r="CH57" s="236">
        <v>817166</v>
      </c>
      <c r="CI57" s="233">
        <v>-9292</v>
      </c>
      <c r="CJ57" s="233">
        <v>-281327</v>
      </c>
      <c r="CK57" s="233">
        <v>0</v>
      </c>
      <c r="CL57" s="233">
        <v>-110</v>
      </c>
      <c r="CM57" s="233">
        <v>-51</v>
      </c>
      <c r="CN57" s="233">
        <v>-898</v>
      </c>
      <c r="CO57" s="233">
        <v>-619</v>
      </c>
      <c r="CP57" s="233">
        <v>-822</v>
      </c>
      <c r="CQ57" s="236">
        <v>-293119</v>
      </c>
      <c r="CR57" s="236">
        <v>244738</v>
      </c>
      <c r="CS57" s="236">
        <v>524047</v>
      </c>
    </row>
    <row r="58" spans="1:97" s="210" customFormat="1" ht="12.75" customHeight="1" x14ac:dyDescent="0.2">
      <c r="A58" s="221" t="s">
        <v>288</v>
      </c>
      <c r="B58" s="232" t="s">
        <v>514</v>
      </c>
      <c r="C58" s="233">
        <v>0</v>
      </c>
      <c r="D58" s="233">
        <v>0</v>
      </c>
      <c r="E58" s="233">
        <v>0</v>
      </c>
      <c r="F58" s="233">
        <v>0</v>
      </c>
      <c r="G58" s="233">
        <v>0</v>
      </c>
      <c r="H58" s="233">
        <v>0</v>
      </c>
      <c r="I58" s="233">
        <v>0</v>
      </c>
      <c r="J58" s="233">
        <v>0</v>
      </c>
      <c r="K58" s="233">
        <v>0</v>
      </c>
      <c r="L58" s="233">
        <v>0</v>
      </c>
      <c r="M58" s="233">
        <v>0</v>
      </c>
      <c r="N58" s="233">
        <v>0</v>
      </c>
      <c r="O58" s="233">
        <v>0</v>
      </c>
      <c r="P58" s="233">
        <v>0</v>
      </c>
      <c r="Q58" s="233">
        <v>0</v>
      </c>
      <c r="R58" s="233">
        <v>0</v>
      </c>
      <c r="S58" s="233">
        <v>0</v>
      </c>
      <c r="T58" s="233">
        <v>0</v>
      </c>
      <c r="U58" s="233">
        <v>0</v>
      </c>
      <c r="V58" s="233">
        <v>0</v>
      </c>
      <c r="W58" s="233">
        <v>0</v>
      </c>
      <c r="X58" s="233">
        <v>0</v>
      </c>
      <c r="Y58" s="233">
        <v>0</v>
      </c>
      <c r="Z58" s="233">
        <v>0</v>
      </c>
      <c r="AA58" s="233">
        <v>0</v>
      </c>
      <c r="AB58" s="233">
        <v>0</v>
      </c>
      <c r="AC58" s="233">
        <v>0</v>
      </c>
      <c r="AD58" s="233">
        <v>0</v>
      </c>
      <c r="AE58" s="233">
        <v>0</v>
      </c>
      <c r="AF58" s="233">
        <v>0</v>
      </c>
      <c r="AG58" s="233">
        <v>0</v>
      </c>
      <c r="AH58" s="233">
        <v>0</v>
      </c>
      <c r="AI58" s="233">
        <v>0</v>
      </c>
      <c r="AJ58" s="233">
        <v>0</v>
      </c>
      <c r="AK58" s="233">
        <v>0</v>
      </c>
      <c r="AL58" s="233">
        <v>0</v>
      </c>
      <c r="AM58" s="233">
        <v>0</v>
      </c>
      <c r="AN58" s="233">
        <v>0</v>
      </c>
      <c r="AO58" s="233">
        <v>0</v>
      </c>
      <c r="AP58" s="233">
        <v>0</v>
      </c>
      <c r="AQ58" s="233">
        <v>0</v>
      </c>
      <c r="AR58" s="233">
        <v>0</v>
      </c>
      <c r="AS58" s="233">
        <v>0</v>
      </c>
      <c r="AT58" s="233">
        <v>0</v>
      </c>
      <c r="AU58" s="233">
        <v>0</v>
      </c>
      <c r="AV58" s="233">
        <v>0</v>
      </c>
      <c r="AW58" s="233">
        <v>0</v>
      </c>
      <c r="AX58" s="233">
        <v>0</v>
      </c>
      <c r="AY58" s="233">
        <v>0</v>
      </c>
      <c r="AZ58" s="233">
        <v>0</v>
      </c>
      <c r="BA58" s="233">
        <v>0</v>
      </c>
      <c r="BB58" s="233">
        <v>0</v>
      </c>
      <c r="BC58" s="233">
        <v>0</v>
      </c>
      <c r="BD58" s="233">
        <v>0</v>
      </c>
      <c r="BE58" s="233">
        <v>0</v>
      </c>
      <c r="BF58" s="233">
        <v>0</v>
      </c>
      <c r="BG58" s="233">
        <v>0</v>
      </c>
      <c r="BH58" s="233">
        <v>0</v>
      </c>
      <c r="BI58" s="233">
        <v>0</v>
      </c>
      <c r="BJ58" s="233">
        <v>0</v>
      </c>
      <c r="BK58" s="233">
        <v>0</v>
      </c>
      <c r="BL58" s="233">
        <v>0</v>
      </c>
      <c r="BM58" s="233">
        <v>0</v>
      </c>
      <c r="BN58" s="233">
        <v>15361</v>
      </c>
      <c r="BO58" s="236">
        <v>15361</v>
      </c>
      <c r="BP58" s="235">
        <v>0</v>
      </c>
      <c r="BQ58" s="233">
        <v>34450</v>
      </c>
      <c r="BR58" s="233">
        <v>1479695</v>
      </c>
      <c r="BS58" s="233">
        <v>0</v>
      </c>
      <c r="BT58" s="233">
        <v>0</v>
      </c>
      <c r="BU58" s="233">
        <v>0</v>
      </c>
      <c r="BV58" s="236">
        <v>1514145</v>
      </c>
      <c r="BW58" s="234">
        <v>1529506</v>
      </c>
      <c r="BX58" s="235">
        <v>0</v>
      </c>
      <c r="BY58" s="233">
        <v>0</v>
      </c>
      <c r="BZ58" s="233">
        <v>0</v>
      </c>
      <c r="CA58" s="233">
        <v>0</v>
      </c>
      <c r="CB58" s="233">
        <v>0</v>
      </c>
      <c r="CC58" s="233">
        <v>0</v>
      </c>
      <c r="CD58" s="233">
        <v>0</v>
      </c>
      <c r="CE58" s="233">
        <v>0</v>
      </c>
      <c r="CF58" s="236">
        <v>0</v>
      </c>
      <c r="CG58" s="236">
        <v>1514145</v>
      </c>
      <c r="CH58" s="236">
        <v>1529506</v>
      </c>
      <c r="CI58" s="233">
        <v>0</v>
      </c>
      <c r="CJ58" s="233">
        <v>0</v>
      </c>
      <c r="CK58" s="233">
        <v>0</v>
      </c>
      <c r="CL58" s="233">
        <v>0</v>
      </c>
      <c r="CM58" s="233">
        <v>0</v>
      </c>
      <c r="CN58" s="233">
        <v>0</v>
      </c>
      <c r="CO58" s="233">
        <v>0</v>
      </c>
      <c r="CP58" s="233">
        <v>0</v>
      </c>
      <c r="CQ58" s="236">
        <v>0</v>
      </c>
      <c r="CR58" s="236">
        <v>1514145</v>
      </c>
      <c r="CS58" s="236">
        <v>1529506</v>
      </c>
    </row>
    <row r="59" spans="1:97" s="210" customFormat="1" ht="12.75" customHeight="1" x14ac:dyDescent="0.2">
      <c r="A59" s="221" t="s">
        <v>290</v>
      </c>
      <c r="B59" s="232" t="s">
        <v>515</v>
      </c>
      <c r="C59" s="233">
        <v>0</v>
      </c>
      <c r="D59" s="233">
        <v>0</v>
      </c>
      <c r="E59" s="233">
        <v>0</v>
      </c>
      <c r="F59" s="233">
        <v>6</v>
      </c>
      <c r="G59" s="233">
        <v>3</v>
      </c>
      <c r="H59" s="233">
        <v>0</v>
      </c>
      <c r="I59" s="233">
        <v>1</v>
      </c>
      <c r="J59" s="233">
        <v>2</v>
      </c>
      <c r="K59" s="233">
        <v>7</v>
      </c>
      <c r="L59" s="233">
        <v>49</v>
      </c>
      <c r="M59" s="233">
        <v>3</v>
      </c>
      <c r="N59" s="233">
        <v>54</v>
      </c>
      <c r="O59" s="233">
        <v>1</v>
      </c>
      <c r="P59" s="233">
        <v>11</v>
      </c>
      <c r="Q59" s="233">
        <v>0</v>
      </c>
      <c r="R59" s="233">
        <v>0</v>
      </c>
      <c r="S59" s="233">
        <v>3</v>
      </c>
      <c r="T59" s="233">
        <v>0</v>
      </c>
      <c r="U59" s="233">
        <v>39</v>
      </c>
      <c r="V59" s="233">
        <v>3</v>
      </c>
      <c r="W59" s="233">
        <v>2</v>
      </c>
      <c r="X59" s="233">
        <v>3</v>
      </c>
      <c r="Y59" s="233">
        <v>11</v>
      </c>
      <c r="Z59" s="233">
        <v>11</v>
      </c>
      <c r="AA59" s="233">
        <v>5</v>
      </c>
      <c r="AB59" s="233">
        <v>13</v>
      </c>
      <c r="AC59" s="233">
        <v>1</v>
      </c>
      <c r="AD59" s="233">
        <v>0</v>
      </c>
      <c r="AE59" s="233">
        <v>16</v>
      </c>
      <c r="AF59" s="233">
        <v>0</v>
      </c>
      <c r="AG59" s="233">
        <v>7</v>
      </c>
      <c r="AH59" s="233">
        <v>1</v>
      </c>
      <c r="AI59" s="233">
        <v>83</v>
      </c>
      <c r="AJ59" s="233">
        <v>150</v>
      </c>
      <c r="AK59" s="233">
        <v>119</v>
      </c>
      <c r="AL59" s="233">
        <v>40</v>
      </c>
      <c r="AM59" s="233">
        <v>4</v>
      </c>
      <c r="AN59" s="233">
        <v>2</v>
      </c>
      <c r="AO59" s="233">
        <v>132</v>
      </c>
      <c r="AP59" s="233">
        <v>5</v>
      </c>
      <c r="AQ59" s="233">
        <v>37</v>
      </c>
      <c r="AR59" s="233">
        <v>22</v>
      </c>
      <c r="AS59" s="233">
        <v>224</v>
      </c>
      <c r="AT59" s="233">
        <v>27</v>
      </c>
      <c r="AU59" s="233">
        <v>18</v>
      </c>
      <c r="AV59" s="233">
        <v>606</v>
      </c>
      <c r="AW59" s="233">
        <v>143</v>
      </c>
      <c r="AX59" s="233">
        <v>4</v>
      </c>
      <c r="AY59" s="233">
        <v>614</v>
      </c>
      <c r="AZ59" s="233">
        <v>11</v>
      </c>
      <c r="BA59" s="233">
        <v>1879</v>
      </c>
      <c r="BB59" s="233">
        <v>1791</v>
      </c>
      <c r="BC59" s="233">
        <v>229</v>
      </c>
      <c r="BD59" s="233">
        <v>4</v>
      </c>
      <c r="BE59" s="233">
        <v>169</v>
      </c>
      <c r="BF59" s="233">
        <v>4</v>
      </c>
      <c r="BG59" s="233">
        <v>0</v>
      </c>
      <c r="BH59" s="233">
        <v>680</v>
      </c>
      <c r="BI59" s="233">
        <v>29</v>
      </c>
      <c r="BJ59" s="233">
        <v>185</v>
      </c>
      <c r="BK59" s="233">
        <v>46</v>
      </c>
      <c r="BL59" s="233">
        <v>142</v>
      </c>
      <c r="BM59" s="233">
        <v>0</v>
      </c>
      <c r="BN59" s="233">
        <v>18</v>
      </c>
      <c r="BO59" s="236">
        <v>7669</v>
      </c>
      <c r="BP59" s="235">
        <v>0</v>
      </c>
      <c r="BQ59" s="233">
        <v>158230</v>
      </c>
      <c r="BR59" s="233">
        <v>448585</v>
      </c>
      <c r="BS59" s="233">
        <v>75647</v>
      </c>
      <c r="BT59" s="233">
        <v>57040</v>
      </c>
      <c r="BU59" s="233">
        <v>0</v>
      </c>
      <c r="BV59" s="236">
        <v>739502</v>
      </c>
      <c r="BW59" s="234">
        <v>747171</v>
      </c>
      <c r="BX59" s="235">
        <v>3629</v>
      </c>
      <c r="BY59" s="233">
        <v>22778</v>
      </c>
      <c r="BZ59" s="233">
        <v>0</v>
      </c>
      <c r="CA59" s="233">
        <v>274</v>
      </c>
      <c r="CB59" s="233">
        <v>29170</v>
      </c>
      <c r="CC59" s="233">
        <v>9959</v>
      </c>
      <c r="CD59" s="233">
        <v>302</v>
      </c>
      <c r="CE59" s="233">
        <v>253</v>
      </c>
      <c r="CF59" s="236">
        <v>66365</v>
      </c>
      <c r="CG59" s="236">
        <v>805867</v>
      </c>
      <c r="CH59" s="236">
        <v>813536</v>
      </c>
      <c r="CI59" s="233">
        <v>-5832</v>
      </c>
      <c r="CJ59" s="233">
        <v>-16220</v>
      </c>
      <c r="CK59" s="233">
        <v>0</v>
      </c>
      <c r="CL59" s="233">
        <v>-4198</v>
      </c>
      <c r="CM59" s="233">
        <v>-671</v>
      </c>
      <c r="CN59" s="233">
        <v>-442</v>
      </c>
      <c r="CO59" s="233">
        <v>-3198</v>
      </c>
      <c r="CP59" s="233">
        <v>-3794</v>
      </c>
      <c r="CQ59" s="236">
        <v>-34355</v>
      </c>
      <c r="CR59" s="236">
        <v>771512</v>
      </c>
      <c r="CS59" s="236">
        <v>779181</v>
      </c>
    </row>
    <row r="60" spans="1:97" s="210" customFormat="1" ht="12.75" customHeight="1" x14ac:dyDescent="0.2">
      <c r="A60" s="221" t="s">
        <v>291</v>
      </c>
      <c r="B60" s="232" t="s">
        <v>516</v>
      </c>
      <c r="C60" s="233">
        <v>0</v>
      </c>
      <c r="D60" s="233">
        <v>0</v>
      </c>
      <c r="E60" s="233">
        <v>0</v>
      </c>
      <c r="F60" s="233">
        <v>63</v>
      </c>
      <c r="G60" s="233">
        <v>0</v>
      </c>
      <c r="H60" s="233">
        <v>0</v>
      </c>
      <c r="I60" s="233">
        <v>0</v>
      </c>
      <c r="J60" s="233">
        <v>0</v>
      </c>
      <c r="K60" s="233">
        <v>0</v>
      </c>
      <c r="L60" s="233">
        <v>0</v>
      </c>
      <c r="M60" s="233">
        <v>0</v>
      </c>
      <c r="N60" s="233">
        <v>0</v>
      </c>
      <c r="O60" s="233">
        <v>0</v>
      </c>
      <c r="P60" s="233">
        <v>0</v>
      </c>
      <c r="Q60" s="233">
        <v>0</v>
      </c>
      <c r="R60" s="233">
        <v>0</v>
      </c>
      <c r="S60" s="233">
        <v>0</v>
      </c>
      <c r="T60" s="233">
        <v>0</v>
      </c>
      <c r="U60" s="233">
        <v>0</v>
      </c>
      <c r="V60" s="233">
        <v>0</v>
      </c>
      <c r="W60" s="233">
        <v>2</v>
      </c>
      <c r="X60" s="233">
        <v>0</v>
      </c>
      <c r="Y60" s="233">
        <v>0</v>
      </c>
      <c r="Z60" s="233">
        <v>2</v>
      </c>
      <c r="AA60" s="233">
        <v>0</v>
      </c>
      <c r="AB60" s="233">
        <v>0</v>
      </c>
      <c r="AC60" s="233">
        <v>0</v>
      </c>
      <c r="AD60" s="233">
        <v>0</v>
      </c>
      <c r="AE60" s="233">
        <v>0</v>
      </c>
      <c r="AF60" s="233">
        <v>0</v>
      </c>
      <c r="AG60" s="233">
        <v>2</v>
      </c>
      <c r="AH60" s="233">
        <v>0</v>
      </c>
      <c r="AI60" s="233">
        <v>0</v>
      </c>
      <c r="AJ60" s="233">
        <v>0</v>
      </c>
      <c r="AK60" s="233">
        <v>0</v>
      </c>
      <c r="AL60" s="233">
        <v>0</v>
      </c>
      <c r="AM60" s="233">
        <v>0</v>
      </c>
      <c r="AN60" s="233">
        <v>0</v>
      </c>
      <c r="AO60" s="233">
        <v>0</v>
      </c>
      <c r="AP60" s="233">
        <v>0</v>
      </c>
      <c r="AQ60" s="233">
        <v>2</v>
      </c>
      <c r="AR60" s="233">
        <v>0</v>
      </c>
      <c r="AS60" s="233">
        <v>0</v>
      </c>
      <c r="AT60" s="233">
        <v>28</v>
      </c>
      <c r="AU60" s="233">
        <v>0</v>
      </c>
      <c r="AV60" s="233">
        <v>51</v>
      </c>
      <c r="AW60" s="233">
        <v>61</v>
      </c>
      <c r="AX60" s="233">
        <v>8</v>
      </c>
      <c r="AY60" s="233">
        <v>1269</v>
      </c>
      <c r="AZ60" s="233">
        <v>3</v>
      </c>
      <c r="BA60" s="233">
        <v>355</v>
      </c>
      <c r="BB60" s="233">
        <v>52</v>
      </c>
      <c r="BC60" s="233">
        <v>26</v>
      </c>
      <c r="BD60" s="233">
        <v>9</v>
      </c>
      <c r="BE60" s="233">
        <v>29925</v>
      </c>
      <c r="BF60" s="233">
        <v>377</v>
      </c>
      <c r="BG60" s="233">
        <v>2</v>
      </c>
      <c r="BH60" s="233">
        <v>76</v>
      </c>
      <c r="BI60" s="233">
        <v>2</v>
      </c>
      <c r="BJ60" s="233">
        <v>34</v>
      </c>
      <c r="BK60" s="233">
        <v>18</v>
      </c>
      <c r="BL60" s="233">
        <v>7</v>
      </c>
      <c r="BM60" s="233">
        <v>0</v>
      </c>
      <c r="BN60" s="233">
        <v>218</v>
      </c>
      <c r="BO60" s="236">
        <v>32592</v>
      </c>
      <c r="BP60" s="235">
        <v>16114</v>
      </c>
      <c r="BQ60" s="233">
        <v>445121</v>
      </c>
      <c r="BR60" s="233">
        <v>1342468</v>
      </c>
      <c r="BS60" s="233">
        <v>0</v>
      </c>
      <c r="BT60" s="233">
        <v>0</v>
      </c>
      <c r="BU60" s="233">
        <v>0</v>
      </c>
      <c r="BV60" s="236">
        <v>1803703</v>
      </c>
      <c r="BW60" s="234">
        <v>1836295</v>
      </c>
      <c r="BX60" s="235">
        <v>8</v>
      </c>
      <c r="BY60" s="233">
        <v>0</v>
      </c>
      <c r="BZ60" s="233">
        <v>0</v>
      </c>
      <c r="CA60" s="233">
        <v>0</v>
      </c>
      <c r="CB60" s="233">
        <v>0</v>
      </c>
      <c r="CC60" s="233">
        <v>0</v>
      </c>
      <c r="CD60" s="233">
        <v>0</v>
      </c>
      <c r="CE60" s="233">
        <v>0</v>
      </c>
      <c r="CF60" s="236">
        <v>8</v>
      </c>
      <c r="CG60" s="236">
        <v>1803711</v>
      </c>
      <c r="CH60" s="236">
        <v>1836303</v>
      </c>
      <c r="CI60" s="233">
        <v>-55</v>
      </c>
      <c r="CJ60" s="233">
        <v>0</v>
      </c>
      <c r="CK60" s="233">
        <v>0</v>
      </c>
      <c r="CL60" s="233">
        <v>0</v>
      </c>
      <c r="CM60" s="233">
        <v>0</v>
      </c>
      <c r="CN60" s="233">
        <v>0</v>
      </c>
      <c r="CO60" s="233">
        <v>0</v>
      </c>
      <c r="CP60" s="233">
        <v>0</v>
      </c>
      <c r="CQ60" s="236">
        <v>-55</v>
      </c>
      <c r="CR60" s="236">
        <v>1803656</v>
      </c>
      <c r="CS60" s="236">
        <v>1836248</v>
      </c>
    </row>
    <row r="61" spans="1:97" s="210" customFormat="1" ht="12.75" customHeight="1" x14ac:dyDescent="0.2">
      <c r="A61" s="238" t="s">
        <v>292</v>
      </c>
      <c r="B61" s="251" t="s">
        <v>517</v>
      </c>
      <c r="C61" s="240">
        <v>0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0">
        <v>0</v>
      </c>
      <c r="AE61" s="240">
        <v>0</v>
      </c>
      <c r="AF61" s="240">
        <v>0</v>
      </c>
      <c r="AG61" s="240">
        <v>0</v>
      </c>
      <c r="AH61" s="240">
        <v>0</v>
      </c>
      <c r="AI61" s="240">
        <v>0</v>
      </c>
      <c r="AJ61" s="240">
        <v>0</v>
      </c>
      <c r="AK61" s="240">
        <v>0</v>
      </c>
      <c r="AL61" s="240">
        <v>0</v>
      </c>
      <c r="AM61" s="240">
        <v>0</v>
      </c>
      <c r="AN61" s="240">
        <v>0</v>
      </c>
      <c r="AO61" s="240">
        <v>0</v>
      </c>
      <c r="AP61" s="240">
        <v>0</v>
      </c>
      <c r="AQ61" s="240">
        <v>0</v>
      </c>
      <c r="AR61" s="240">
        <v>0</v>
      </c>
      <c r="AS61" s="240">
        <v>0</v>
      </c>
      <c r="AT61" s="240">
        <v>0</v>
      </c>
      <c r="AU61" s="240">
        <v>0</v>
      </c>
      <c r="AV61" s="240">
        <v>0</v>
      </c>
      <c r="AW61" s="240">
        <v>0</v>
      </c>
      <c r="AX61" s="240">
        <v>0</v>
      </c>
      <c r="AY61" s="240">
        <v>0</v>
      </c>
      <c r="AZ61" s="240">
        <v>0</v>
      </c>
      <c r="BA61" s="240">
        <v>0</v>
      </c>
      <c r="BB61" s="240">
        <v>0</v>
      </c>
      <c r="BC61" s="240">
        <v>0</v>
      </c>
      <c r="BD61" s="240">
        <v>0</v>
      </c>
      <c r="BE61" s="240">
        <v>0</v>
      </c>
      <c r="BF61" s="240">
        <v>0</v>
      </c>
      <c r="BG61" s="240">
        <v>0</v>
      </c>
      <c r="BH61" s="240">
        <v>0</v>
      </c>
      <c r="BI61" s="240">
        <v>0</v>
      </c>
      <c r="BJ61" s="240">
        <v>0</v>
      </c>
      <c r="BK61" s="240">
        <v>0</v>
      </c>
      <c r="BL61" s="240">
        <v>0</v>
      </c>
      <c r="BM61" s="240">
        <v>0</v>
      </c>
      <c r="BN61" s="240">
        <v>0</v>
      </c>
      <c r="BO61" s="243">
        <v>0</v>
      </c>
      <c r="BP61" s="242">
        <v>0</v>
      </c>
      <c r="BQ61" s="240">
        <v>24746</v>
      </c>
      <c r="BR61" s="240">
        <v>219861</v>
      </c>
      <c r="BS61" s="240">
        <v>0</v>
      </c>
      <c r="BT61" s="240">
        <v>0</v>
      </c>
      <c r="BU61" s="240">
        <v>0</v>
      </c>
      <c r="BV61" s="243">
        <v>244607</v>
      </c>
      <c r="BW61" s="241">
        <v>244607</v>
      </c>
      <c r="BX61" s="242">
        <v>0</v>
      </c>
      <c r="BY61" s="240">
        <v>0</v>
      </c>
      <c r="BZ61" s="240">
        <v>0</v>
      </c>
      <c r="CA61" s="240">
        <v>0</v>
      </c>
      <c r="CB61" s="240">
        <v>0</v>
      </c>
      <c r="CC61" s="240">
        <v>0</v>
      </c>
      <c r="CD61" s="240">
        <v>0</v>
      </c>
      <c r="CE61" s="240">
        <v>0</v>
      </c>
      <c r="CF61" s="243">
        <v>0</v>
      </c>
      <c r="CG61" s="243">
        <v>244607</v>
      </c>
      <c r="CH61" s="243">
        <v>244607</v>
      </c>
      <c r="CI61" s="240">
        <v>0</v>
      </c>
      <c r="CJ61" s="240">
        <v>0</v>
      </c>
      <c r="CK61" s="240">
        <v>0</v>
      </c>
      <c r="CL61" s="240">
        <v>0</v>
      </c>
      <c r="CM61" s="240">
        <v>0</v>
      </c>
      <c r="CN61" s="240">
        <v>0</v>
      </c>
      <c r="CO61" s="240">
        <v>0</v>
      </c>
      <c r="CP61" s="240">
        <v>0</v>
      </c>
      <c r="CQ61" s="243">
        <v>0</v>
      </c>
      <c r="CR61" s="243">
        <v>244607</v>
      </c>
      <c r="CS61" s="243">
        <v>244607</v>
      </c>
    </row>
    <row r="62" spans="1:97" s="210" customFormat="1" ht="12.75" customHeight="1" x14ac:dyDescent="0.2">
      <c r="A62" s="221" t="s">
        <v>294</v>
      </c>
      <c r="B62" s="336" t="s">
        <v>518</v>
      </c>
      <c r="C62" s="233">
        <v>0</v>
      </c>
      <c r="D62" s="233">
        <v>1</v>
      </c>
      <c r="E62" s="233">
        <v>0</v>
      </c>
      <c r="F62" s="233">
        <v>26</v>
      </c>
      <c r="G62" s="233">
        <v>2</v>
      </c>
      <c r="H62" s="233">
        <v>541</v>
      </c>
      <c r="I62" s="233">
        <v>161</v>
      </c>
      <c r="J62" s="233">
        <v>78</v>
      </c>
      <c r="K62" s="233">
        <v>356</v>
      </c>
      <c r="L62" s="233">
        <v>91</v>
      </c>
      <c r="M62" s="233">
        <v>61</v>
      </c>
      <c r="N62" s="233">
        <v>365</v>
      </c>
      <c r="O62" s="233">
        <v>369</v>
      </c>
      <c r="P62" s="233">
        <v>484</v>
      </c>
      <c r="Q62" s="233">
        <v>1</v>
      </c>
      <c r="R62" s="233">
        <v>11</v>
      </c>
      <c r="S62" s="233">
        <v>66</v>
      </c>
      <c r="T62" s="233">
        <v>119</v>
      </c>
      <c r="U62" s="233">
        <v>639</v>
      </c>
      <c r="V62" s="233">
        <v>118</v>
      </c>
      <c r="W62" s="233">
        <v>91</v>
      </c>
      <c r="X62" s="233">
        <v>34</v>
      </c>
      <c r="Y62" s="233">
        <v>193</v>
      </c>
      <c r="Z62" s="233">
        <v>340</v>
      </c>
      <c r="AA62" s="233">
        <v>369</v>
      </c>
      <c r="AB62" s="233">
        <v>101</v>
      </c>
      <c r="AC62" s="233">
        <v>9</v>
      </c>
      <c r="AD62" s="233">
        <v>1</v>
      </c>
      <c r="AE62" s="233">
        <v>251</v>
      </c>
      <c r="AF62" s="233">
        <v>381</v>
      </c>
      <c r="AG62" s="233">
        <v>310</v>
      </c>
      <c r="AH62" s="233">
        <v>14</v>
      </c>
      <c r="AI62" s="233">
        <v>233</v>
      </c>
      <c r="AJ62" s="233">
        <v>318</v>
      </c>
      <c r="AK62" s="233">
        <v>73</v>
      </c>
      <c r="AL62" s="233">
        <v>104</v>
      </c>
      <c r="AM62" s="233">
        <v>39</v>
      </c>
      <c r="AN62" s="233">
        <v>50</v>
      </c>
      <c r="AO62" s="233">
        <v>790</v>
      </c>
      <c r="AP62" s="233">
        <v>1397</v>
      </c>
      <c r="AQ62" s="233">
        <v>864</v>
      </c>
      <c r="AR62" s="233">
        <v>268</v>
      </c>
      <c r="AS62" s="233">
        <v>1721</v>
      </c>
      <c r="AT62" s="233">
        <v>1729</v>
      </c>
      <c r="AU62" s="233">
        <v>561</v>
      </c>
      <c r="AV62" s="233">
        <v>2789</v>
      </c>
      <c r="AW62" s="233">
        <v>2875</v>
      </c>
      <c r="AX62" s="233">
        <v>1174</v>
      </c>
      <c r="AY62" s="233">
        <v>2991</v>
      </c>
      <c r="AZ62" s="233">
        <v>4</v>
      </c>
      <c r="BA62" s="233">
        <v>1011</v>
      </c>
      <c r="BB62" s="233">
        <v>1839</v>
      </c>
      <c r="BC62" s="233">
        <v>10</v>
      </c>
      <c r="BD62" s="233">
        <v>1161</v>
      </c>
      <c r="BE62" s="233">
        <v>2538</v>
      </c>
      <c r="BF62" s="233">
        <v>120</v>
      </c>
      <c r="BG62" s="233">
        <v>0</v>
      </c>
      <c r="BH62" s="233">
        <v>6138</v>
      </c>
      <c r="BI62" s="233">
        <v>491</v>
      </c>
      <c r="BJ62" s="233">
        <v>943</v>
      </c>
      <c r="BK62" s="233">
        <v>3883</v>
      </c>
      <c r="BL62" s="233">
        <v>909</v>
      </c>
      <c r="BM62" s="233">
        <v>0</v>
      </c>
      <c r="BN62" s="233">
        <v>954</v>
      </c>
      <c r="BO62" s="236">
        <v>43560</v>
      </c>
      <c r="BP62" s="235">
        <v>0</v>
      </c>
      <c r="BQ62" s="233">
        <v>73127</v>
      </c>
      <c r="BR62" s="233">
        <v>0</v>
      </c>
      <c r="BS62" s="233">
        <v>0</v>
      </c>
      <c r="BT62" s="233">
        <v>0</v>
      </c>
      <c r="BU62" s="233">
        <v>0</v>
      </c>
      <c r="BV62" s="236">
        <v>73127</v>
      </c>
      <c r="BW62" s="234">
        <v>116687</v>
      </c>
      <c r="BX62" s="235">
        <v>158</v>
      </c>
      <c r="BY62" s="233">
        <v>0</v>
      </c>
      <c r="BZ62" s="233">
        <v>0</v>
      </c>
      <c r="CA62" s="233">
        <v>0</v>
      </c>
      <c r="CB62" s="233">
        <v>0</v>
      </c>
      <c r="CC62" s="233">
        <v>0</v>
      </c>
      <c r="CD62" s="233">
        <v>0</v>
      </c>
      <c r="CE62" s="233">
        <v>0</v>
      </c>
      <c r="CF62" s="236">
        <v>158</v>
      </c>
      <c r="CG62" s="236">
        <v>73285</v>
      </c>
      <c r="CH62" s="236">
        <v>116845</v>
      </c>
      <c r="CI62" s="233">
        <v>-589</v>
      </c>
      <c r="CJ62" s="233">
        <v>0</v>
      </c>
      <c r="CK62" s="233">
        <v>0</v>
      </c>
      <c r="CL62" s="233">
        <v>0</v>
      </c>
      <c r="CM62" s="233">
        <v>0</v>
      </c>
      <c r="CN62" s="233">
        <v>0</v>
      </c>
      <c r="CO62" s="233">
        <v>0</v>
      </c>
      <c r="CP62" s="233">
        <v>0</v>
      </c>
      <c r="CQ62" s="236">
        <v>-589</v>
      </c>
      <c r="CR62" s="236">
        <v>72696</v>
      </c>
      <c r="CS62" s="236">
        <v>116256</v>
      </c>
    </row>
    <row r="63" spans="1:97" s="210" customFormat="1" ht="12.75" customHeight="1" x14ac:dyDescent="0.2">
      <c r="A63" s="221" t="s">
        <v>295</v>
      </c>
      <c r="B63" s="232" t="s">
        <v>519</v>
      </c>
      <c r="C63" s="233">
        <v>6467</v>
      </c>
      <c r="D63" s="233">
        <v>1948</v>
      </c>
      <c r="E63" s="233">
        <v>1595</v>
      </c>
      <c r="F63" s="233">
        <v>1331</v>
      </c>
      <c r="G63" s="233">
        <v>552</v>
      </c>
      <c r="H63" s="233">
        <v>471</v>
      </c>
      <c r="I63" s="233">
        <v>1547</v>
      </c>
      <c r="J63" s="233">
        <v>563</v>
      </c>
      <c r="K63" s="233">
        <v>3699</v>
      </c>
      <c r="L63" s="233">
        <v>1388</v>
      </c>
      <c r="M63" s="233">
        <v>337</v>
      </c>
      <c r="N63" s="233">
        <v>6339</v>
      </c>
      <c r="O63" s="233">
        <v>3197</v>
      </c>
      <c r="P63" s="233">
        <v>702</v>
      </c>
      <c r="Q63" s="233">
        <v>41</v>
      </c>
      <c r="R63" s="233">
        <v>415</v>
      </c>
      <c r="S63" s="233">
        <v>830</v>
      </c>
      <c r="T63" s="233">
        <v>739</v>
      </c>
      <c r="U63" s="233">
        <v>4218</v>
      </c>
      <c r="V63" s="233">
        <v>675</v>
      </c>
      <c r="W63" s="233">
        <v>2032</v>
      </c>
      <c r="X63" s="233">
        <v>584</v>
      </c>
      <c r="Y63" s="233">
        <v>1137</v>
      </c>
      <c r="Z63" s="233">
        <v>1830</v>
      </c>
      <c r="AA63" s="233">
        <v>4526</v>
      </c>
      <c r="AB63" s="233">
        <v>1985</v>
      </c>
      <c r="AC63" s="233">
        <v>313</v>
      </c>
      <c r="AD63" s="233">
        <v>153</v>
      </c>
      <c r="AE63" s="233">
        <v>2849</v>
      </c>
      <c r="AF63" s="233">
        <v>2336</v>
      </c>
      <c r="AG63" s="233">
        <v>2962</v>
      </c>
      <c r="AH63" s="233">
        <v>424</v>
      </c>
      <c r="AI63" s="233">
        <v>4208</v>
      </c>
      <c r="AJ63" s="233">
        <v>6311</v>
      </c>
      <c r="AK63" s="233">
        <v>2814</v>
      </c>
      <c r="AL63" s="233">
        <v>7687</v>
      </c>
      <c r="AM63" s="233">
        <v>672</v>
      </c>
      <c r="AN63" s="233">
        <v>1940</v>
      </c>
      <c r="AO63" s="233">
        <v>76276</v>
      </c>
      <c r="AP63" s="233">
        <v>14513</v>
      </c>
      <c r="AQ63" s="233">
        <v>71689</v>
      </c>
      <c r="AR63" s="233">
        <v>20352</v>
      </c>
      <c r="AS63" s="233">
        <v>56851</v>
      </c>
      <c r="AT63" s="233">
        <v>26248</v>
      </c>
      <c r="AU63" s="233">
        <v>9767</v>
      </c>
      <c r="AV63" s="233">
        <v>172092</v>
      </c>
      <c r="AW63" s="233">
        <v>63334</v>
      </c>
      <c r="AX63" s="233">
        <v>71161</v>
      </c>
      <c r="AY63" s="233">
        <v>134880</v>
      </c>
      <c r="AZ63" s="233">
        <v>445</v>
      </c>
      <c r="BA63" s="233">
        <v>60457</v>
      </c>
      <c r="BB63" s="233">
        <v>72622</v>
      </c>
      <c r="BC63" s="233">
        <v>124777</v>
      </c>
      <c r="BD63" s="233">
        <v>43836</v>
      </c>
      <c r="BE63" s="233">
        <v>96142</v>
      </c>
      <c r="BF63" s="233">
        <v>9728</v>
      </c>
      <c r="BG63" s="233">
        <v>7652</v>
      </c>
      <c r="BH63" s="233">
        <v>216287</v>
      </c>
      <c r="BI63" s="233">
        <v>13318</v>
      </c>
      <c r="BJ63" s="233">
        <v>13908</v>
      </c>
      <c r="BK63" s="233">
        <v>10457</v>
      </c>
      <c r="BL63" s="233">
        <v>13220</v>
      </c>
      <c r="BM63" s="233">
        <v>0</v>
      </c>
      <c r="BN63" s="233">
        <v>8758</v>
      </c>
      <c r="BO63" s="236">
        <v>1490587</v>
      </c>
      <c r="BP63" s="235">
        <v>1619</v>
      </c>
      <c r="BQ63" s="233">
        <v>145326</v>
      </c>
      <c r="BR63" s="233">
        <v>0</v>
      </c>
      <c r="BS63" s="233">
        <v>14233</v>
      </c>
      <c r="BT63" s="233">
        <v>57863</v>
      </c>
      <c r="BU63" s="233">
        <v>0</v>
      </c>
      <c r="BV63" s="236">
        <v>219041</v>
      </c>
      <c r="BW63" s="234">
        <v>1709628</v>
      </c>
      <c r="BX63" s="235">
        <v>6736</v>
      </c>
      <c r="BY63" s="233">
        <v>101486</v>
      </c>
      <c r="BZ63" s="233">
        <v>0</v>
      </c>
      <c r="CA63" s="233">
        <v>16006</v>
      </c>
      <c r="CB63" s="233">
        <v>43026</v>
      </c>
      <c r="CC63" s="233">
        <v>24485</v>
      </c>
      <c r="CD63" s="233">
        <v>10107</v>
      </c>
      <c r="CE63" s="233">
        <v>23077</v>
      </c>
      <c r="CF63" s="236">
        <v>224923</v>
      </c>
      <c r="CG63" s="236">
        <v>443964</v>
      </c>
      <c r="CH63" s="236">
        <v>1934551</v>
      </c>
      <c r="CI63" s="233">
        <v>-15127</v>
      </c>
      <c r="CJ63" s="233">
        <v>-170463</v>
      </c>
      <c r="CK63" s="233">
        <v>0</v>
      </c>
      <c r="CL63" s="233">
        <v>-4279</v>
      </c>
      <c r="CM63" s="233">
        <v>-2681</v>
      </c>
      <c r="CN63" s="233">
        <v>-410</v>
      </c>
      <c r="CO63" s="233">
        <v>-1318</v>
      </c>
      <c r="CP63" s="233">
        <v>-138</v>
      </c>
      <c r="CQ63" s="236">
        <v>-194416</v>
      </c>
      <c r="CR63" s="236">
        <v>249548</v>
      </c>
      <c r="CS63" s="236">
        <v>1740135</v>
      </c>
    </row>
    <row r="64" spans="1:97" s="210" customFormat="1" ht="12.75" customHeight="1" x14ac:dyDescent="0.2">
      <c r="A64" s="221" t="s">
        <v>296</v>
      </c>
      <c r="B64" s="232" t="s">
        <v>520</v>
      </c>
      <c r="C64" s="233">
        <v>0</v>
      </c>
      <c r="D64" s="233">
        <v>0</v>
      </c>
      <c r="E64" s="233">
        <v>0</v>
      </c>
      <c r="F64" s="233">
        <v>0</v>
      </c>
      <c r="G64" s="233">
        <v>0</v>
      </c>
      <c r="H64" s="233">
        <v>0</v>
      </c>
      <c r="I64" s="233">
        <v>0</v>
      </c>
      <c r="J64" s="233">
        <v>0</v>
      </c>
      <c r="K64" s="233">
        <v>0</v>
      </c>
      <c r="L64" s="233">
        <v>0</v>
      </c>
      <c r="M64" s="233">
        <v>0</v>
      </c>
      <c r="N64" s="233">
        <v>0</v>
      </c>
      <c r="O64" s="233">
        <v>0</v>
      </c>
      <c r="P64" s="233">
        <v>0</v>
      </c>
      <c r="Q64" s="233">
        <v>0</v>
      </c>
      <c r="R64" s="233">
        <v>0</v>
      </c>
      <c r="S64" s="233">
        <v>0</v>
      </c>
      <c r="T64" s="233">
        <v>0</v>
      </c>
      <c r="U64" s="233">
        <v>0</v>
      </c>
      <c r="V64" s="233">
        <v>0</v>
      </c>
      <c r="W64" s="233">
        <v>0</v>
      </c>
      <c r="X64" s="233">
        <v>0</v>
      </c>
      <c r="Y64" s="233">
        <v>0</v>
      </c>
      <c r="Z64" s="233">
        <v>0</v>
      </c>
      <c r="AA64" s="233">
        <v>0</v>
      </c>
      <c r="AB64" s="233">
        <v>0</v>
      </c>
      <c r="AC64" s="233">
        <v>0</v>
      </c>
      <c r="AD64" s="233">
        <v>0</v>
      </c>
      <c r="AE64" s="233">
        <v>0</v>
      </c>
      <c r="AF64" s="233">
        <v>0</v>
      </c>
      <c r="AG64" s="233">
        <v>0</v>
      </c>
      <c r="AH64" s="233">
        <v>0</v>
      </c>
      <c r="AI64" s="233">
        <v>0</v>
      </c>
      <c r="AJ64" s="233">
        <v>0</v>
      </c>
      <c r="AK64" s="233">
        <v>0</v>
      </c>
      <c r="AL64" s="233">
        <v>0</v>
      </c>
      <c r="AM64" s="233">
        <v>0</v>
      </c>
      <c r="AN64" s="233">
        <v>0</v>
      </c>
      <c r="AO64" s="233">
        <v>0</v>
      </c>
      <c r="AP64" s="233">
        <v>0</v>
      </c>
      <c r="AQ64" s="233">
        <v>0</v>
      </c>
      <c r="AR64" s="233">
        <v>0</v>
      </c>
      <c r="AS64" s="233">
        <v>0</v>
      </c>
      <c r="AT64" s="233">
        <v>0</v>
      </c>
      <c r="AU64" s="233">
        <v>0</v>
      </c>
      <c r="AV64" s="233">
        <v>0</v>
      </c>
      <c r="AW64" s="233">
        <v>0</v>
      </c>
      <c r="AX64" s="233">
        <v>0</v>
      </c>
      <c r="AY64" s="233">
        <v>0</v>
      </c>
      <c r="AZ64" s="233">
        <v>0</v>
      </c>
      <c r="BA64" s="233">
        <v>0</v>
      </c>
      <c r="BB64" s="233">
        <v>0</v>
      </c>
      <c r="BC64" s="233">
        <v>0</v>
      </c>
      <c r="BD64" s="233">
        <v>0</v>
      </c>
      <c r="BE64" s="233">
        <v>0</v>
      </c>
      <c r="BF64" s="233">
        <v>0</v>
      </c>
      <c r="BG64" s="233">
        <v>0</v>
      </c>
      <c r="BH64" s="233">
        <v>0</v>
      </c>
      <c r="BI64" s="233">
        <v>0</v>
      </c>
      <c r="BJ64" s="233">
        <v>0</v>
      </c>
      <c r="BK64" s="233">
        <v>0</v>
      </c>
      <c r="BL64" s="233">
        <v>0</v>
      </c>
      <c r="BM64" s="233">
        <v>0</v>
      </c>
      <c r="BN64" s="233">
        <v>0</v>
      </c>
      <c r="BO64" s="236">
        <v>0</v>
      </c>
      <c r="BP64" s="235">
        <v>36897</v>
      </c>
      <c r="BQ64" s="233">
        <v>99140</v>
      </c>
      <c r="BR64" s="233">
        <v>0</v>
      </c>
      <c r="BS64" s="233">
        <v>0</v>
      </c>
      <c r="BT64" s="233">
        <v>0</v>
      </c>
      <c r="BU64" s="233">
        <v>0</v>
      </c>
      <c r="BV64" s="236">
        <v>136037</v>
      </c>
      <c r="BW64" s="234">
        <v>136037</v>
      </c>
      <c r="BX64" s="235">
        <v>27919</v>
      </c>
      <c r="BY64" s="233">
        <v>62305</v>
      </c>
      <c r="BZ64" s="233">
        <v>0</v>
      </c>
      <c r="CA64" s="233">
        <v>4</v>
      </c>
      <c r="CB64" s="233">
        <v>25</v>
      </c>
      <c r="CC64" s="233">
        <v>8</v>
      </c>
      <c r="CD64" s="233">
        <v>33</v>
      </c>
      <c r="CE64" s="233">
        <v>8</v>
      </c>
      <c r="CF64" s="236">
        <v>90302</v>
      </c>
      <c r="CG64" s="236">
        <v>226339</v>
      </c>
      <c r="CH64" s="236">
        <v>226339</v>
      </c>
      <c r="CI64" s="233">
        <v>-8407</v>
      </c>
      <c r="CJ64" s="233">
        <v>-34943</v>
      </c>
      <c r="CK64" s="233">
        <v>0</v>
      </c>
      <c r="CL64" s="233">
        <v>-6575</v>
      </c>
      <c r="CM64" s="233">
        <v>-4732</v>
      </c>
      <c r="CN64" s="233">
        <v>-2890</v>
      </c>
      <c r="CO64" s="233">
        <v>-418</v>
      </c>
      <c r="CP64" s="233">
        <v>-1660</v>
      </c>
      <c r="CQ64" s="236">
        <v>-59625</v>
      </c>
      <c r="CR64" s="236">
        <v>166714</v>
      </c>
      <c r="CS64" s="236">
        <v>166714</v>
      </c>
    </row>
    <row r="65" spans="1:97" s="210" customFormat="1" ht="12.75" customHeight="1" x14ac:dyDescent="0.2">
      <c r="A65" s="244" t="s">
        <v>297</v>
      </c>
      <c r="B65" s="232" t="s">
        <v>521</v>
      </c>
      <c r="C65" s="246">
        <v>0</v>
      </c>
      <c r="D65" s="246">
        <v>0</v>
      </c>
      <c r="E65" s="246">
        <v>0</v>
      </c>
      <c r="F65" s="246">
        <v>0</v>
      </c>
      <c r="G65" s="246">
        <v>0</v>
      </c>
      <c r="H65" s="246">
        <v>0</v>
      </c>
      <c r="I65" s="246">
        <v>0</v>
      </c>
      <c r="J65" s="246">
        <v>0</v>
      </c>
      <c r="K65" s="246">
        <v>0</v>
      </c>
      <c r="L65" s="246">
        <v>0</v>
      </c>
      <c r="M65" s="246">
        <v>0</v>
      </c>
      <c r="N65" s="246">
        <v>0</v>
      </c>
      <c r="O65" s="246">
        <v>0</v>
      </c>
      <c r="P65" s="246">
        <v>0</v>
      </c>
      <c r="Q65" s="246">
        <v>0</v>
      </c>
      <c r="R65" s="246">
        <v>0</v>
      </c>
      <c r="S65" s="246">
        <v>0</v>
      </c>
      <c r="T65" s="246">
        <v>0</v>
      </c>
      <c r="U65" s="246">
        <v>0</v>
      </c>
      <c r="V65" s="246">
        <v>0</v>
      </c>
      <c r="W65" s="246">
        <v>0</v>
      </c>
      <c r="X65" s="246">
        <v>0</v>
      </c>
      <c r="Y65" s="246">
        <v>0</v>
      </c>
      <c r="Z65" s="246">
        <v>0</v>
      </c>
      <c r="AA65" s="246">
        <v>0</v>
      </c>
      <c r="AB65" s="246">
        <v>0</v>
      </c>
      <c r="AC65" s="246">
        <v>0</v>
      </c>
      <c r="AD65" s="246">
        <v>0</v>
      </c>
      <c r="AE65" s="246">
        <v>0</v>
      </c>
      <c r="AF65" s="246">
        <v>0</v>
      </c>
      <c r="AG65" s="246">
        <v>0</v>
      </c>
      <c r="AH65" s="246">
        <v>0</v>
      </c>
      <c r="AI65" s="246">
        <v>0</v>
      </c>
      <c r="AJ65" s="246">
        <v>0</v>
      </c>
      <c r="AK65" s="246">
        <v>0</v>
      </c>
      <c r="AL65" s="246">
        <v>0</v>
      </c>
      <c r="AM65" s="246">
        <v>0</v>
      </c>
      <c r="AN65" s="246">
        <v>0</v>
      </c>
      <c r="AO65" s="246">
        <v>0</v>
      </c>
      <c r="AP65" s="246">
        <v>0</v>
      </c>
      <c r="AQ65" s="246">
        <v>0</v>
      </c>
      <c r="AR65" s="246">
        <v>0</v>
      </c>
      <c r="AS65" s="246">
        <v>0</v>
      </c>
      <c r="AT65" s="246">
        <v>0</v>
      </c>
      <c r="AU65" s="246">
        <v>0</v>
      </c>
      <c r="AV65" s="246">
        <v>0</v>
      </c>
      <c r="AW65" s="246">
        <v>0</v>
      </c>
      <c r="AX65" s="246">
        <v>0</v>
      </c>
      <c r="AY65" s="246">
        <v>0</v>
      </c>
      <c r="AZ65" s="246">
        <v>0</v>
      </c>
      <c r="BA65" s="246">
        <v>0</v>
      </c>
      <c r="BB65" s="246">
        <v>0</v>
      </c>
      <c r="BC65" s="246">
        <v>0</v>
      </c>
      <c r="BD65" s="246">
        <v>1336</v>
      </c>
      <c r="BE65" s="246">
        <v>3006</v>
      </c>
      <c r="BF65" s="246">
        <v>1290</v>
      </c>
      <c r="BG65" s="246">
        <v>0</v>
      </c>
      <c r="BH65" s="246">
        <v>0</v>
      </c>
      <c r="BI65" s="246">
        <v>2378</v>
      </c>
      <c r="BJ65" s="246">
        <v>3114</v>
      </c>
      <c r="BK65" s="246">
        <v>0</v>
      </c>
      <c r="BL65" s="246">
        <v>0</v>
      </c>
      <c r="BM65" s="246">
        <v>0</v>
      </c>
      <c r="BN65" s="246">
        <v>0</v>
      </c>
      <c r="BO65" s="249">
        <v>11124</v>
      </c>
      <c r="BP65" s="248">
        <v>150735</v>
      </c>
      <c r="BQ65" s="246">
        <v>273379</v>
      </c>
      <c r="BR65" s="246">
        <v>0</v>
      </c>
      <c r="BS65" s="246">
        <v>0</v>
      </c>
      <c r="BT65" s="246">
        <v>0</v>
      </c>
      <c r="BU65" s="246">
        <v>0</v>
      </c>
      <c r="BV65" s="249">
        <v>424114</v>
      </c>
      <c r="BW65" s="247">
        <v>435238</v>
      </c>
      <c r="BX65" s="248">
        <v>14528</v>
      </c>
      <c r="BY65" s="246">
        <v>35046</v>
      </c>
      <c r="BZ65" s="246">
        <v>0</v>
      </c>
      <c r="CA65" s="246">
        <v>821</v>
      </c>
      <c r="CB65" s="246">
        <v>4245</v>
      </c>
      <c r="CC65" s="246">
        <v>3020</v>
      </c>
      <c r="CD65" s="246">
        <v>253</v>
      </c>
      <c r="CE65" s="246">
        <v>605</v>
      </c>
      <c r="CF65" s="249">
        <v>58518</v>
      </c>
      <c r="CG65" s="249">
        <v>482632</v>
      </c>
      <c r="CH65" s="249">
        <v>493756</v>
      </c>
      <c r="CI65" s="246">
        <v>-6189</v>
      </c>
      <c r="CJ65" s="246">
        <v>-36553</v>
      </c>
      <c r="CK65" s="246">
        <v>0</v>
      </c>
      <c r="CL65" s="246">
        <v>-694</v>
      </c>
      <c r="CM65" s="246">
        <v>-559</v>
      </c>
      <c r="CN65" s="246">
        <v>-139</v>
      </c>
      <c r="CO65" s="246">
        <v>-1243</v>
      </c>
      <c r="CP65" s="246">
        <v>-443</v>
      </c>
      <c r="CQ65" s="249">
        <v>-45820</v>
      </c>
      <c r="CR65" s="249">
        <v>436812</v>
      </c>
      <c r="CS65" s="249">
        <v>447936</v>
      </c>
    </row>
    <row r="66" spans="1:97" s="210" customFormat="1" ht="12.75" customHeight="1" x14ac:dyDescent="0.2">
      <c r="A66" s="221" t="s">
        <v>298</v>
      </c>
      <c r="B66" s="239" t="s">
        <v>522</v>
      </c>
      <c r="C66" s="233">
        <v>0</v>
      </c>
      <c r="D66" s="233">
        <v>0</v>
      </c>
      <c r="E66" s="233">
        <v>0</v>
      </c>
      <c r="F66" s="233">
        <v>0</v>
      </c>
      <c r="G66" s="233">
        <v>0</v>
      </c>
      <c r="H66" s="233">
        <v>0</v>
      </c>
      <c r="I66" s="233">
        <v>0</v>
      </c>
      <c r="J66" s="233">
        <v>0</v>
      </c>
      <c r="K66" s="233">
        <v>0</v>
      </c>
      <c r="L66" s="233">
        <v>0</v>
      </c>
      <c r="M66" s="233">
        <v>0</v>
      </c>
      <c r="N66" s="233">
        <v>0</v>
      </c>
      <c r="O66" s="233">
        <v>0</v>
      </c>
      <c r="P66" s="233">
        <v>0</v>
      </c>
      <c r="Q66" s="233">
        <v>0</v>
      </c>
      <c r="R66" s="233">
        <v>0</v>
      </c>
      <c r="S66" s="233">
        <v>0</v>
      </c>
      <c r="T66" s="233">
        <v>0</v>
      </c>
      <c r="U66" s="233">
        <v>0</v>
      </c>
      <c r="V66" s="233">
        <v>0</v>
      </c>
      <c r="W66" s="233">
        <v>0</v>
      </c>
      <c r="X66" s="233">
        <v>0</v>
      </c>
      <c r="Y66" s="233">
        <v>0</v>
      </c>
      <c r="Z66" s="233">
        <v>0</v>
      </c>
      <c r="AA66" s="233">
        <v>0</v>
      </c>
      <c r="AB66" s="233">
        <v>0</v>
      </c>
      <c r="AC66" s="233">
        <v>0</v>
      </c>
      <c r="AD66" s="233">
        <v>0</v>
      </c>
      <c r="AE66" s="233">
        <v>0</v>
      </c>
      <c r="AF66" s="233">
        <v>0</v>
      </c>
      <c r="AG66" s="233">
        <v>0</v>
      </c>
      <c r="AH66" s="233">
        <v>0</v>
      </c>
      <c r="AI66" s="233">
        <v>0</v>
      </c>
      <c r="AJ66" s="233">
        <v>0</v>
      </c>
      <c r="AK66" s="233">
        <v>0</v>
      </c>
      <c r="AL66" s="233">
        <v>0</v>
      </c>
      <c r="AM66" s="233">
        <v>0</v>
      </c>
      <c r="AN66" s="233">
        <v>0</v>
      </c>
      <c r="AO66" s="233">
        <v>0</v>
      </c>
      <c r="AP66" s="233">
        <v>0</v>
      </c>
      <c r="AQ66" s="233">
        <v>0</v>
      </c>
      <c r="AR66" s="233">
        <v>0</v>
      </c>
      <c r="AS66" s="233">
        <v>0</v>
      </c>
      <c r="AT66" s="233">
        <v>0</v>
      </c>
      <c r="AU66" s="233">
        <v>0</v>
      </c>
      <c r="AV66" s="233">
        <v>54</v>
      </c>
      <c r="AW66" s="233">
        <v>0</v>
      </c>
      <c r="AX66" s="233">
        <v>0</v>
      </c>
      <c r="AY66" s="233">
        <v>0</v>
      </c>
      <c r="AZ66" s="233">
        <v>0</v>
      </c>
      <c r="BA66" s="233">
        <v>2443</v>
      </c>
      <c r="BB66" s="233">
        <v>5201</v>
      </c>
      <c r="BC66" s="233">
        <v>0</v>
      </c>
      <c r="BD66" s="233">
        <v>35</v>
      </c>
      <c r="BE66" s="233">
        <v>0</v>
      </c>
      <c r="BF66" s="233">
        <v>0</v>
      </c>
      <c r="BG66" s="233">
        <v>0</v>
      </c>
      <c r="BH66" s="233">
        <v>254</v>
      </c>
      <c r="BI66" s="233">
        <v>220</v>
      </c>
      <c r="BJ66" s="233">
        <v>125</v>
      </c>
      <c r="BK66" s="233">
        <v>2382</v>
      </c>
      <c r="BL66" s="233">
        <v>176</v>
      </c>
      <c r="BM66" s="233">
        <v>0</v>
      </c>
      <c r="BN66" s="233">
        <v>53</v>
      </c>
      <c r="BO66" s="236">
        <v>10943</v>
      </c>
      <c r="BP66" s="235">
        <v>15652</v>
      </c>
      <c r="BQ66" s="233">
        <v>209580</v>
      </c>
      <c r="BR66" s="233">
        <v>0</v>
      </c>
      <c r="BS66" s="233">
        <v>0</v>
      </c>
      <c r="BT66" s="233">
        <v>0</v>
      </c>
      <c r="BU66" s="233">
        <v>0</v>
      </c>
      <c r="BV66" s="236">
        <v>225232</v>
      </c>
      <c r="BW66" s="234">
        <v>236175</v>
      </c>
      <c r="BX66" s="235">
        <v>2838</v>
      </c>
      <c r="BY66" s="233">
        <v>19114</v>
      </c>
      <c r="BZ66" s="233">
        <v>0</v>
      </c>
      <c r="CA66" s="233">
        <v>33</v>
      </c>
      <c r="CB66" s="233">
        <v>5945</v>
      </c>
      <c r="CC66" s="233">
        <v>3471</v>
      </c>
      <c r="CD66" s="233">
        <v>809</v>
      </c>
      <c r="CE66" s="233">
        <v>800</v>
      </c>
      <c r="CF66" s="236">
        <v>33010</v>
      </c>
      <c r="CG66" s="236">
        <v>258242</v>
      </c>
      <c r="CH66" s="236">
        <v>269185</v>
      </c>
      <c r="CI66" s="233">
        <v>-2684</v>
      </c>
      <c r="CJ66" s="233">
        <v>-38842</v>
      </c>
      <c r="CK66" s="233">
        <v>0</v>
      </c>
      <c r="CL66" s="233">
        <v>-4230</v>
      </c>
      <c r="CM66" s="233">
        <v>-85</v>
      </c>
      <c r="CN66" s="233">
        <v>-25</v>
      </c>
      <c r="CO66" s="233">
        <v>-88</v>
      </c>
      <c r="CP66" s="233">
        <v>-75</v>
      </c>
      <c r="CQ66" s="236">
        <v>-46029</v>
      </c>
      <c r="CR66" s="236">
        <v>212213</v>
      </c>
      <c r="CS66" s="236">
        <v>223156</v>
      </c>
    </row>
    <row r="67" spans="1:97" s="210" customFormat="1" ht="12.75" customHeight="1" x14ac:dyDescent="0.2">
      <c r="A67" s="244" t="s">
        <v>299</v>
      </c>
      <c r="B67" s="232" t="s">
        <v>523</v>
      </c>
      <c r="C67" s="233">
        <v>0</v>
      </c>
      <c r="D67" s="233">
        <v>1</v>
      </c>
      <c r="E67" s="233">
        <v>0</v>
      </c>
      <c r="F67" s="233">
        <v>45</v>
      </c>
      <c r="G67" s="233">
        <v>3</v>
      </c>
      <c r="H67" s="233">
        <v>64</v>
      </c>
      <c r="I67" s="233">
        <v>3</v>
      </c>
      <c r="J67" s="233">
        <v>5</v>
      </c>
      <c r="K67" s="233">
        <v>75</v>
      </c>
      <c r="L67" s="233">
        <v>11</v>
      </c>
      <c r="M67" s="233">
        <v>2</v>
      </c>
      <c r="N67" s="233">
        <v>47</v>
      </c>
      <c r="O67" s="233">
        <v>22</v>
      </c>
      <c r="P67" s="233">
        <v>14</v>
      </c>
      <c r="Q67" s="233">
        <v>0</v>
      </c>
      <c r="R67" s="233">
        <v>2</v>
      </c>
      <c r="S67" s="233">
        <v>3</v>
      </c>
      <c r="T67" s="233">
        <v>1</v>
      </c>
      <c r="U67" s="233">
        <v>35</v>
      </c>
      <c r="V67" s="233">
        <v>3</v>
      </c>
      <c r="W67" s="233">
        <v>15</v>
      </c>
      <c r="X67" s="233">
        <v>6</v>
      </c>
      <c r="Y67" s="233">
        <v>2</v>
      </c>
      <c r="Z67" s="233">
        <v>7</v>
      </c>
      <c r="AA67" s="233">
        <v>25</v>
      </c>
      <c r="AB67" s="233">
        <v>6</v>
      </c>
      <c r="AC67" s="233">
        <v>0</v>
      </c>
      <c r="AD67" s="233">
        <v>0</v>
      </c>
      <c r="AE67" s="233">
        <v>5</v>
      </c>
      <c r="AF67" s="233">
        <v>15</v>
      </c>
      <c r="AG67" s="233">
        <v>18</v>
      </c>
      <c r="AH67" s="233">
        <v>2</v>
      </c>
      <c r="AI67" s="233">
        <v>16</v>
      </c>
      <c r="AJ67" s="233">
        <v>38</v>
      </c>
      <c r="AK67" s="233">
        <v>11</v>
      </c>
      <c r="AL67" s="233">
        <v>43</v>
      </c>
      <c r="AM67" s="233">
        <v>2</v>
      </c>
      <c r="AN67" s="233">
        <v>3</v>
      </c>
      <c r="AO67" s="233">
        <v>169</v>
      </c>
      <c r="AP67" s="233">
        <v>36</v>
      </c>
      <c r="AQ67" s="233">
        <v>141</v>
      </c>
      <c r="AR67" s="233">
        <v>69</v>
      </c>
      <c r="AS67" s="233">
        <v>61</v>
      </c>
      <c r="AT67" s="233">
        <v>60</v>
      </c>
      <c r="AU67" s="233">
        <v>7</v>
      </c>
      <c r="AV67" s="233">
        <v>2120</v>
      </c>
      <c r="AW67" s="233">
        <v>140</v>
      </c>
      <c r="AX67" s="233">
        <v>1545</v>
      </c>
      <c r="AY67" s="233">
        <v>710</v>
      </c>
      <c r="AZ67" s="233">
        <v>21</v>
      </c>
      <c r="BA67" s="233">
        <v>460</v>
      </c>
      <c r="BB67" s="233">
        <v>1588</v>
      </c>
      <c r="BC67" s="233">
        <v>840</v>
      </c>
      <c r="BD67" s="233">
        <v>604</v>
      </c>
      <c r="BE67" s="233">
        <v>19088</v>
      </c>
      <c r="BF67" s="233">
        <v>2089</v>
      </c>
      <c r="BG67" s="233">
        <v>305</v>
      </c>
      <c r="BH67" s="233">
        <v>1919</v>
      </c>
      <c r="BI67" s="233">
        <v>2117</v>
      </c>
      <c r="BJ67" s="233">
        <v>1426</v>
      </c>
      <c r="BK67" s="233">
        <v>855</v>
      </c>
      <c r="BL67" s="233">
        <v>4349</v>
      </c>
      <c r="BM67" s="233">
        <v>0</v>
      </c>
      <c r="BN67" s="233">
        <v>139</v>
      </c>
      <c r="BO67" s="236">
        <v>41408</v>
      </c>
      <c r="BP67" s="235">
        <v>1941</v>
      </c>
      <c r="BQ67" s="233">
        <v>203440</v>
      </c>
      <c r="BR67" s="233">
        <v>0</v>
      </c>
      <c r="BS67" s="233">
        <v>0</v>
      </c>
      <c r="BT67" s="233">
        <v>0</v>
      </c>
      <c r="BU67" s="233">
        <v>0</v>
      </c>
      <c r="BV67" s="236">
        <v>205381</v>
      </c>
      <c r="BW67" s="234">
        <v>246789</v>
      </c>
      <c r="BX67" s="235">
        <v>1147</v>
      </c>
      <c r="BY67" s="233">
        <v>1263</v>
      </c>
      <c r="BZ67" s="233">
        <v>0</v>
      </c>
      <c r="CA67" s="233">
        <v>177</v>
      </c>
      <c r="CB67" s="233">
        <v>3519</v>
      </c>
      <c r="CC67" s="233">
        <v>2535</v>
      </c>
      <c r="CD67" s="233">
        <v>180</v>
      </c>
      <c r="CE67" s="233">
        <v>273</v>
      </c>
      <c r="CF67" s="236">
        <v>9094</v>
      </c>
      <c r="CG67" s="236">
        <v>214475</v>
      </c>
      <c r="CH67" s="236">
        <v>255883</v>
      </c>
      <c r="CI67" s="233">
        <v>-385</v>
      </c>
      <c r="CJ67" s="233">
        <v>-1531</v>
      </c>
      <c r="CK67" s="233">
        <v>0</v>
      </c>
      <c r="CL67" s="233">
        <v>-1282</v>
      </c>
      <c r="CM67" s="233">
        <v>-262</v>
      </c>
      <c r="CN67" s="233">
        <v>-61</v>
      </c>
      <c r="CO67" s="233">
        <v>-676</v>
      </c>
      <c r="CP67" s="233">
        <v>-358</v>
      </c>
      <c r="CQ67" s="236">
        <v>-4555</v>
      </c>
      <c r="CR67" s="236">
        <v>209920</v>
      </c>
      <c r="CS67" s="236">
        <v>251328</v>
      </c>
    </row>
    <row r="68" spans="1:97" s="210" customFormat="1" ht="12.75" customHeight="1" x14ac:dyDescent="0.2">
      <c r="A68" s="221" t="s">
        <v>300</v>
      </c>
      <c r="B68" s="232" t="s">
        <v>524</v>
      </c>
      <c r="C68" s="233">
        <v>33</v>
      </c>
      <c r="D68" s="233">
        <v>3</v>
      </c>
      <c r="E68" s="233">
        <v>63</v>
      </c>
      <c r="F68" s="233">
        <v>85</v>
      </c>
      <c r="G68" s="233">
        <v>52</v>
      </c>
      <c r="H68" s="233">
        <v>76</v>
      </c>
      <c r="I68" s="233">
        <v>13</v>
      </c>
      <c r="J68" s="233">
        <v>17</v>
      </c>
      <c r="K68" s="233">
        <v>147</v>
      </c>
      <c r="L68" s="233">
        <v>56</v>
      </c>
      <c r="M68" s="233">
        <v>8</v>
      </c>
      <c r="N68" s="233">
        <v>226</v>
      </c>
      <c r="O68" s="233">
        <v>22</v>
      </c>
      <c r="P68" s="233">
        <v>3</v>
      </c>
      <c r="Q68" s="233">
        <v>1</v>
      </c>
      <c r="R68" s="233">
        <v>16</v>
      </c>
      <c r="S68" s="233">
        <v>26</v>
      </c>
      <c r="T68" s="233">
        <v>34</v>
      </c>
      <c r="U68" s="233">
        <v>143</v>
      </c>
      <c r="V68" s="233">
        <v>25</v>
      </c>
      <c r="W68" s="233">
        <v>66</v>
      </c>
      <c r="X68" s="233">
        <v>10</v>
      </c>
      <c r="Y68" s="233">
        <v>21</v>
      </c>
      <c r="Z68" s="233">
        <v>34</v>
      </c>
      <c r="AA68" s="233">
        <v>18</v>
      </c>
      <c r="AB68" s="233">
        <v>5</v>
      </c>
      <c r="AC68" s="233">
        <v>4</v>
      </c>
      <c r="AD68" s="233">
        <v>13</v>
      </c>
      <c r="AE68" s="233">
        <v>54</v>
      </c>
      <c r="AF68" s="233">
        <v>18</v>
      </c>
      <c r="AG68" s="233">
        <v>41</v>
      </c>
      <c r="AH68" s="233">
        <v>9</v>
      </c>
      <c r="AI68" s="233">
        <v>82</v>
      </c>
      <c r="AJ68" s="233">
        <v>168</v>
      </c>
      <c r="AK68" s="233">
        <v>56</v>
      </c>
      <c r="AL68" s="233">
        <v>142</v>
      </c>
      <c r="AM68" s="233">
        <v>48</v>
      </c>
      <c r="AN68" s="233">
        <v>5</v>
      </c>
      <c r="AO68" s="233">
        <v>485</v>
      </c>
      <c r="AP68" s="233">
        <v>5</v>
      </c>
      <c r="AQ68" s="233">
        <v>967</v>
      </c>
      <c r="AR68" s="233">
        <v>78</v>
      </c>
      <c r="AS68" s="233">
        <v>20</v>
      </c>
      <c r="AT68" s="233">
        <v>243</v>
      </c>
      <c r="AU68" s="233">
        <v>422</v>
      </c>
      <c r="AV68" s="233">
        <v>5003</v>
      </c>
      <c r="AW68" s="233">
        <v>2179</v>
      </c>
      <c r="AX68" s="233">
        <v>557</v>
      </c>
      <c r="AY68" s="233">
        <v>2626</v>
      </c>
      <c r="AZ68" s="233">
        <v>161</v>
      </c>
      <c r="BA68" s="233">
        <v>1266</v>
      </c>
      <c r="BB68" s="233">
        <v>769</v>
      </c>
      <c r="BC68" s="233">
        <v>3233</v>
      </c>
      <c r="BD68" s="233">
        <v>2545</v>
      </c>
      <c r="BE68" s="233">
        <v>2963</v>
      </c>
      <c r="BF68" s="233">
        <v>1231</v>
      </c>
      <c r="BG68" s="233">
        <v>675</v>
      </c>
      <c r="BH68" s="233">
        <v>3035</v>
      </c>
      <c r="BI68" s="233">
        <v>380</v>
      </c>
      <c r="BJ68" s="233">
        <v>433</v>
      </c>
      <c r="BK68" s="233">
        <v>545</v>
      </c>
      <c r="BL68" s="233">
        <v>861</v>
      </c>
      <c r="BM68" s="233">
        <v>0</v>
      </c>
      <c r="BN68" s="233">
        <v>34</v>
      </c>
      <c r="BO68" s="236">
        <v>32559</v>
      </c>
      <c r="BP68" s="235">
        <v>0</v>
      </c>
      <c r="BQ68" s="233">
        <v>0</v>
      </c>
      <c r="BR68" s="233">
        <v>0</v>
      </c>
      <c r="BS68" s="233">
        <v>0</v>
      </c>
      <c r="BT68" s="233">
        <v>0</v>
      </c>
      <c r="BU68" s="233">
        <v>0</v>
      </c>
      <c r="BV68" s="236">
        <v>0</v>
      </c>
      <c r="BW68" s="234">
        <v>32559</v>
      </c>
      <c r="BX68" s="235">
        <v>0</v>
      </c>
      <c r="BY68" s="233">
        <v>0</v>
      </c>
      <c r="BZ68" s="233">
        <v>0</v>
      </c>
      <c r="CA68" s="233">
        <v>0</v>
      </c>
      <c r="CB68" s="233">
        <v>0</v>
      </c>
      <c r="CC68" s="233">
        <v>0</v>
      </c>
      <c r="CD68" s="233">
        <v>0</v>
      </c>
      <c r="CE68" s="233">
        <v>0</v>
      </c>
      <c r="CF68" s="236">
        <v>0</v>
      </c>
      <c r="CG68" s="236">
        <v>0</v>
      </c>
      <c r="CH68" s="236">
        <v>32559</v>
      </c>
      <c r="CI68" s="233">
        <v>0</v>
      </c>
      <c r="CJ68" s="233">
        <v>0</v>
      </c>
      <c r="CK68" s="233">
        <v>0</v>
      </c>
      <c r="CL68" s="233">
        <v>0</v>
      </c>
      <c r="CM68" s="233">
        <v>0</v>
      </c>
      <c r="CN68" s="233">
        <v>0</v>
      </c>
      <c r="CO68" s="233">
        <v>0</v>
      </c>
      <c r="CP68" s="233">
        <v>0</v>
      </c>
      <c r="CQ68" s="236">
        <v>0</v>
      </c>
      <c r="CR68" s="236">
        <v>0</v>
      </c>
      <c r="CS68" s="236">
        <v>32559</v>
      </c>
    </row>
    <row r="69" spans="1:97" s="210" customFormat="1" ht="12.75" customHeight="1" x14ac:dyDescent="0.2">
      <c r="A69" s="244" t="s">
        <v>462</v>
      </c>
      <c r="B69" s="232" t="s">
        <v>525</v>
      </c>
      <c r="C69" s="233">
        <v>1099</v>
      </c>
      <c r="D69" s="233">
        <v>14</v>
      </c>
      <c r="E69" s="233">
        <v>29</v>
      </c>
      <c r="F69" s="233">
        <v>10</v>
      </c>
      <c r="G69" s="233">
        <v>86</v>
      </c>
      <c r="H69" s="233">
        <v>395</v>
      </c>
      <c r="I69" s="233">
        <v>268</v>
      </c>
      <c r="J69" s="233">
        <v>411</v>
      </c>
      <c r="K69" s="233">
        <v>2089</v>
      </c>
      <c r="L69" s="233">
        <v>554</v>
      </c>
      <c r="M69" s="233">
        <v>351</v>
      </c>
      <c r="N69" s="233">
        <v>207</v>
      </c>
      <c r="O69" s="233">
        <v>406</v>
      </c>
      <c r="P69" s="233">
        <v>1816</v>
      </c>
      <c r="Q69" s="233">
        <v>5</v>
      </c>
      <c r="R69" s="233">
        <v>42</v>
      </c>
      <c r="S69" s="233">
        <v>379</v>
      </c>
      <c r="T69" s="233">
        <v>68</v>
      </c>
      <c r="U69" s="233">
        <v>1124</v>
      </c>
      <c r="V69" s="233">
        <v>169</v>
      </c>
      <c r="W69" s="233">
        <v>272</v>
      </c>
      <c r="X69" s="233">
        <v>3</v>
      </c>
      <c r="Y69" s="233">
        <v>50</v>
      </c>
      <c r="Z69" s="233">
        <v>293</v>
      </c>
      <c r="AA69" s="233">
        <v>158</v>
      </c>
      <c r="AB69" s="233">
        <v>209</v>
      </c>
      <c r="AC69" s="233">
        <v>37</v>
      </c>
      <c r="AD69" s="233">
        <v>23</v>
      </c>
      <c r="AE69" s="233">
        <v>466</v>
      </c>
      <c r="AF69" s="233">
        <v>1008</v>
      </c>
      <c r="AG69" s="233">
        <v>945</v>
      </c>
      <c r="AH69" s="233">
        <v>108</v>
      </c>
      <c r="AI69" s="233">
        <v>628</v>
      </c>
      <c r="AJ69" s="233">
        <v>490</v>
      </c>
      <c r="AK69" s="233">
        <v>110</v>
      </c>
      <c r="AL69" s="233">
        <v>723</v>
      </c>
      <c r="AM69" s="233">
        <v>148</v>
      </c>
      <c r="AN69" s="233">
        <v>27</v>
      </c>
      <c r="AO69" s="233">
        <v>19393</v>
      </c>
      <c r="AP69" s="233">
        <v>847</v>
      </c>
      <c r="AQ69" s="233">
        <v>2398</v>
      </c>
      <c r="AR69" s="233">
        <v>1980</v>
      </c>
      <c r="AS69" s="233">
        <v>4237</v>
      </c>
      <c r="AT69" s="233">
        <v>2011</v>
      </c>
      <c r="AU69" s="233">
        <v>3396</v>
      </c>
      <c r="AV69" s="233">
        <v>19872</v>
      </c>
      <c r="AW69" s="233">
        <v>3588</v>
      </c>
      <c r="AX69" s="233">
        <v>2530</v>
      </c>
      <c r="AY69" s="233">
        <v>14231</v>
      </c>
      <c r="AZ69" s="233">
        <v>51</v>
      </c>
      <c r="BA69" s="233">
        <v>1672</v>
      </c>
      <c r="BB69" s="233">
        <v>609</v>
      </c>
      <c r="BC69" s="233">
        <v>1131</v>
      </c>
      <c r="BD69" s="233">
        <v>6974</v>
      </c>
      <c r="BE69" s="233">
        <v>4801</v>
      </c>
      <c r="BF69" s="233">
        <v>756</v>
      </c>
      <c r="BG69" s="233">
        <v>413</v>
      </c>
      <c r="BH69" s="233">
        <v>5397</v>
      </c>
      <c r="BI69" s="233">
        <v>210</v>
      </c>
      <c r="BJ69" s="233">
        <v>782</v>
      </c>
      <c r="BK69" s="233">
        <v>475</v>
      </c>
      <c r="BL69" s="233">
        <v>1279</v>
      </c>
      <c r="BM69" s="233">
        <v>17</v>
      </c>
      <c r="BN69" s="233">
        <v>0</v>
      </c>
      <c r="BO69" s="236">
        <v>114270</v>
      </c>
      <c r="BP69" s="235">
        <v>0</v>
      </c>
      <c r="BQ69" s="233">
        <v>290</v>
      </c>
      <c r="BR69" s="233">
        <v>0</v>
      </c>
      <c r="BS69" s="233">
        <v>0</v>
      </c>
      <c r="BT69" s="233">
        <v>0</v>
      </c>
      <c r="BU69" s="233">
        <v>0</v>
      </c>
      <c r="BV69" s="236">
        <v>290</v>
      </c>
      <c r="BW69" s="234">
        <v>114560</v>
      </c>
      <c r="BX69" s="235">
        <v>121</v>
      </c>
      <c r="BY69" s="233">
        <v>1655</v>
      </c>
      <c r="BZ69" s="233">
        <v>0</v>
      </c>
      <c r="CA69" s="233">
        <v>178</v>
      </c>
      <c r="CB69" s="233">
        <v>203</v>
      </c>
      <c r="CC69" s="233">
        <v>1993</v>
      </c>
      <c r="CD69" s="233">
        <v>2753</v>
      </c>
      <c r="CE69" s="233">
        <v>2214</v>
      </c>
      <c r="CF69" s="236">
        <v>9117</v>
      </c>
      <c r="CG69" s="236">
        <v>9407</v>
      </c>
      <c r="CH69" s="236">
        <v>123677</v>
      </c>
      <c r="CI69" s="233">
        <v>-537</v>
      </c>
      <c r="CJ69" s="233">
        <v>-1271</v>
      </c>
      <c r="CK69" s="233">
        <v>0</v>
      </c>
      <c r="CL69" s="233">
        <v>-341</v>
      </c>
      <c r="CM69" s="233">
        <v>-401</v>
      </c>
      <c r="CN69" s="233">
        <v>-2218</v>
      </c>
      <c r="CO69" s="233">
        <v>-2145</v>
      </c>
      <c r="CP69" s="233">
        <v>-2280</v>
      </c>
      <c r="CQ69" s="236">
        <v>-9193</v>
      </c>
      <c r="CR69" s="236">
        <v>214</v>
      </c>
      <c r="CS69" s="236">
        <v>114484</v>
      </c>
    </row>
    <row r="70" spans="1:97" s="210" customFormat="1" ht="12.75" customHeight="1" x14ac:dyDescent="0.2">
      <c r="A70" s="252"/>
      <c r="B70" s="253" t="s">
        <v>349</v>
      </c>
      <c r="C70" s="254">
        <v>101122</v>
      </c>
      <c r="D70" s="254">
        <v>13721</v>
      </c>
      <c r="E70" s="254">
        <v>75793</v>
      </c>
      <c r="F70" s="254">
        <v>12711</v>
      </c>
      <c r="G70" s="254">
        <v>7540</v>
      </c>
      <c r="H70" s="254">
        <v>19296</v>
      </c>
      <c r="I70" s="254">
        <v>7818</v>
      </c>
      <c r="J70" s="254">
        <v>7885</v>
      </c>
      <c r="K70" s="254">
        <v>157656</v>
      </c>
      <c r="L70" s="254">
        <v>95081</v>
      </c>
      <c r="M70" s="254">
        <v>51997</v>
      </c>
      <c r="N70" s="254">
        <v>159206</v>
      </c>
      <c r="O70" s="254">
        <v>42930</v>
      </c>
      <c r="P70" s="254">
        <v>73316</v>
      </c>
      <c r="Q70" s="254">
        <v>1221</v>
      </c>
      <c r="R70" s="254">
        <v>6317</v>
      </c>
      <c r="S70" s="254">
        <v>29896</v>
      </c>
      <c r="T70" s="254">
        <v>14908</v>
      </c>
      <c r="U70" s="254">
        <v>204996</v>
      </c>
      <c r="V70" s="254">
        <v>26863</v>
      </c>
      <c r="W70" s="254">
        <v>31008</v>
      </c>
      <c r="X70" s="254">
        <v>18292</v>
      </c>
      <c r="Y70" s="254">
        <v>44144</v>
      </c>
      <c r="Z70" s="254">
        <v>28370</v>
      </c>
      <c r="AA70" s="254">
        <v>687606</v>
      </c>
      <c r="AB70" s="254">
        <v>42091</v>
      </c>
      <c r="AC70" s="254">
        <v>4416</v>
      </c>
      <c r="AD70" s="254">
        <v>3648</v>
      </c>
      <c r="AE70" s="254">
        <v>37143</v>
      </c>
      <c r="AF70" s="254">
        <v>304173</v>
      </c>
      <c r="AG70" s="254">
        <v>252015</v>
      </c>
      <c r="AH70" s="254">
        <v>18625</v>
      </c>
      <c r="AI70" s="254">
        <v>106341</v>
      </c>
      <c r="AJ70" s="254">
        <v>107946</v>
      </c>
      <c r="AK70" s="254">
        <v>50906</v>
      </c>
      <c r="AL70" s="254">
        <v>254607</v>
      </c>
      <c r="AM70" s="254">
        <v>17665</v>
      </c>
      <c r="AN70" s="254">
        <v>11906</v>
      </c>
      <c r="AO70" s="254">
        <v>445174</v>
      </c>
      <c r="AP70" s="254">
        <v>130003</v>
      </c>
      <c r="AQ70" s="254">
        <v>204266</v>
      </c>
      <c r="AR70" s="254">
        <v>89465</v>
      </c>
      <c r="AS70" s="254">
        <v>267443</v>
      </c>
      <c r="AT70" s="254">
        <v>110476</v>
      </c>
      <c r="AU70" s="254">
        <v>42503</v>
      </c>
      <c r="AV70" s="254">
        <v>658801</v>
      </c>
      <c r="AW70" s="254">
        <v>173007</v>
      </c>
      <c r="AX70" s="254">
        <v>359361</v>
      </c>
      <c r="AY70" s="254">
        <v>622502</v>
      </c>
      <c r="AZ70" s="254">
        <v>7789</v>
      </c>
      <c r="BA70" s="254">
        <v>213257</v>
      </c>
      <c r="BB70" s="254">
        <v>216107</v>
      </c>
      <c r="BC70" s="254">
        <v>402743</v>
      </c>
      <c r="BD70" s="254">
        <v>175989</v>
      </c>
      <c r="BE70" s="254">
        <v>710413</v>
      </c>
      <c r="BF70" s="254">
        <v>50837</v>
      </c>
      <c r="BG70" s="254">
        <v>44557</v>
      </c>
      <c r="BH70" s="254">
        <v>629332</v>
      </c>
      <c r="BI70" s="254">
        <v>88503</v>
      </c>
      <c r="BJ70" s="254">
        <v>276661</v>
      </c>
      <c r="BK70" s="254">
        <v>68405</v>
      </c>
      <c r="BL70" s="254">
        <v>80067</v>
      </c>
      <c r="BM70" s="254">
        <v>32559</v>
      </c>
      <c r="BN70" s="254">
        <v>60110</v>
      </c>
      <c r="BO70" s="257">
        <v>9291505</v>
      </c>
      <c r="BP70" s="256">
        <v>302859</v>
      </c>
      <c r="BQ70" s="254">
        <v>7730845</v>
      </c>
      <c r="BR70" s="254">
        <v>3517283</v>
      </c>
      <c r="BS70" s="254">
        <v>943540</v>
      </c>
      <c r="BT70" s="254">
        <v>1699475</v>
      </c>
      <c r="BU70" s="254">
        <v>21132</v>
      </c>
      <c r="BV70" s="257">
        <v>14215134</v>
      </c>
      <c r="BW70" s="255">
        <v>23506639</v>
      </c>
      <c r="BX70" s="256">
        <v>501109</v>
      </c>
      <c r="BY70" s="254">
        <v>3955967</v>
      </c>
      <c r="BZ70" s="254">
        <v>0</v>
      </c>
      <c r="CA70" s="254">
        <v>403391</v>
      </c>
      <c r="CB70" s="254">
        <v>662377</v>
      </c>
      <c r="CC70" s="254">
        <v>288074</v>
      </c>
      <c r="CD70" s="254">
        <v>290560</v>
      </c>
      <c r="CE70" s="254">
        <v>253271</v>
      </c>
      <c r="CF70" s="257">
        <v>6354749</v>
      </c>
      <c r="CG70" s="257">
        <v>20569883</v>
      </c>
      <c r="CH70" s="257">
        <v>29861388</v>
      </c>
      <c r="CI70" s="254">
        <v>-2127975</v>
      </c>
      <c r="CJ70" s="254">
        <v>-4203639</v>
      </c>
      <c r="CK70" s="254">
        <v>0</v>
      </c>
      <c r="CL70" s="254">
        <v>-239505</v>
      </c>
      <c r="CM70" s="254">
        <v>-283936</v>
      </c>
      <c r="CN70" s="254">
        <v>-103290</v>
      </c>
      <c r="CO70" s="254">
        <v>-190086</v>
      </c>
      <c r="CP70" s="254">
        <v>-191130</v>
      </c>
      <c r="CQ70" s="257">
        <v>-7339561</v>
      </c>
      <c r="CR70" s="257">
        <v>13230322</v>
      </c>
      <c r="CS70" s="257">
        <v>22521827</v>
      </c>
    </row>
    <row r="71" spans="1:97" s="210" customFormat="1" ht="12.75" customHeight="1" x14ac:dyDescent="0.2">
      <c r="A71" s="221"/>
      <c r="B71" s="232" t="s">
        <v>322</v>
      </c>
      <c r="C71" s="233">
        <v>302</v>
      </c>
      <c r="D71" s="233">
        <v>66</v>
      </c>
      <c r="E71" s="233">
        <v>128</v>
      </c>
      <c r="F71" s="233">
        <v>254</v>
      </c>
      <c r="G71" s="233">
        <v>198</v>
      </c>
      <c r="H71" s="233">
        <v>1291</v>
      </c>
      <c r="I71" s="233">
        <v>766</v>
      </c>
      <c r="J71" s="233">
        <v>988</v>
      </c>
      <c r="K71" s="233">
        <v>1776</v>
      </c>
      <c r="L71" s="233">
        <v>1191</v>
      </c>
      <c r="M71" s="233">
        <v>298</v>
      </c>
      <c r="N71" s="233">
        <v>2221</v>
      </c>
      <c r="O71" s="233">
        <v>828</v>
      </c>
      <c r="P71" s="233">
        <v>329</v>
      </c>
      <c r="Q71" s="233">
        <v>23</v>
      </c>
      <c r="R71" s="233">
        <v>155</v>
      </c>
      <c r="S71" s="233">
        <v>319</v>
      </c>
      <c r="T71" s="233">
        <v>440</v>
      </c>
      <c r="U71" s="233">
        <v>5115</v>
      </c>
      <c r="V71" s="233">
        <v>1009</v>
      </c>
      <c r="W71" s="233">
        <v>1485</v>
      </c>
      <c r="X71" s="233">
        <v>1147</v>
      </c>
      <c r="Y71" s="233">
        <v>470</v>
      </c>
      <c r="Z71" s="233">
        <v>955</v>
      </c>
      <c r="AA71" s="233">
        <v>3612</v>
      </c>
      <c r="AB71" s="233">
        <v>1364</v>
      </c>
      <c r="AC71" s="233">
        <v>180</v>
      </c>
      <c r="AD71" s="233">
        <v>79</v>
      </c>
      <c r="AE71" s="233">
        <v>1184</v>
      </c>
      <c r="AF71" s="233">
        <v>2833</v>
      </c>
      <c r="AG71" s="233">
        <v>910</v>
      </c>
      <c r="AH71" s="233">
        <v>193</v>
      </c>
      <c r="AI71" s="233">
        <v>3203</v>
      </c>
      <c r="AJ71" s="233">
        <v>3329</v>
      </c>
      <c r="AK71" s="233">
        <v>954</v>
      </c>
      <c r="AL71" s="233">
        <v>2797</v>
      </c>
      <c r="AM71" s="233">
        <v>690</v>
      </c>
      <c r="AN71" s="233">
        <v>143</v>
      </c>
      <c r="AO71" s="233">
        <v>17697</v>
      </c>
      <c r="AP71" s="233">
        <v>3313</v>
      </c>
      <c r="AQ71" s="233">
        <v>6842</v>
      </c>
      <c r="AR71" s="233">
        <v>2011</v>
      </c>
      <c r="AS71" s="233">
        <v>10893</v>
      </c>
      <c r="AT71" s="233">
        <v>2300</v>
      </c>
      <c r="AU71" s="233">
        <v>3333</v>
      </c>
      <c r="AV71" s="233">
        <v>54178</v>
      </c>
      <c r="AW71" s="233">
        <v>16708</v>
      </c>
      <c r="AX71" s="233">
        <v>6818</v>
      </c>
      <c r="AY71" s="233">
        <v>22212</v>
      </c>
      <c r="AZ71" s="233">
        <v>1133</v>
      </c>
      <c r="BA71" s="233">
        <v>4695</v>
      </c>
      <c r="BB71" s="233">
        <v>14219</v>
      </c>
      <c r="BC71" s="233">
        <v>16033</v>
      </c>
      <c r="BD71" s="233">
        <v>5325</v>
      </c>
      <c r="BE71" s="233">
        <v>15364</v>
      </c>
      <c r="BF71" s="233">
        <v>3617</v>
      </c>
      <c r="BG71" s="233">
        <v>3935</v>
      </c>
      <c r="BH71" s="233">
        <v>25330</v>
      </c>
      <c r="BI71" s="233">
        <v>3508</v>
      </c>
      <c r="BJ71" s="233">
        <v>6452</v>
      </c>
      <c r="BK71" s="233">
        <v>5089</v>
      </c>
      <c r="BL71" s="233">
        <v>8168</v>
      </c>
      <c r="BM71" s="233">
        <v>0</v>
      </c>
      <c r="BN71" s="233">
        <v>461</v>
      </c>
      <c r="BO71" s="236">
        <v>302859</v>
      </c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A71" s="258"/>
      <c r="CB71" s="258"/>
      <c r="CC71" s="258"/>
      <c r="CD71" s="258"/>
      <c r="CE71" s="258"/>
      <c r="CF71" s="258"/>
      <c r="CG71" s="258"/>
      <c r="CH71" s="258"/>
      <c r="CI71" s="258"/>
      <c r="CJ71" s="258"/>
      <c r="CK71" s="258"/>
      <c r="CL71" s="258"/>
      <c r="CM71" s="258"/>
      <c r="CN71" s="258"/>
      <c r="CO71" s="258"/>
      <c r="CP71" s="258"/>
      <c r="CQ71" s="258"/>
      <c r="CR71" s="258"/>
      <c r="CS71" s="258"/>
    </row>
    <row r="72" spans="1:97" s="210" customFormat="1" ht="12.75" customHeight="1" x14ac:dyDescent="0.2">
      <c r="A72" s="221"/>
      <c r="B72" s="232" t="s">
        <v>323</v>
      </c>
      <c r="C72" s="233">
        <v>10844</v>
      </c>
      <c r="D72" s="233">
        <v>785</v>
      </c>
      <c r="E72" s="233">
        <v>2555</v>
      </c>
      <c r="F72" s="233">
        <v>11877</v>
      </c>
      <c r="G72" s="233">
        <v>5224</v>
      </c>
      <c r="H72" s="233">
        <v>9275</v>
      </c>
      <c r="I72" s="233">
        <v>2581</v>
      </c>
      <c r="J72" s="233">
        <v>5286</v>
      </c>
      <c r="K72" s="233">
        <v>23862</v>
      </c>
      <c r="L72" s="233">
        <v>14687</v>
      </c>
      <c r="M72" s="233">
        <v>1740</v>
      </c>
      <c r="N72" s="233">
        <v>43111</v>
      </c>
      <c r="O72" s="233">
        <v>7853</v>
      </c>
      <c r="P72" s="233">
        <v>5379</v>
      </c>
      <c r="Q72" s="233">
        <v>461</v>
      </c>
      <c r="R72" s="233">
        <v>3356</v>
      </c>
      <c r="S72" s="233">
        <v>7307</v>
      </c>
      <c r="T72" s="233">
        <v>8407</v>
      </c>
      <c r="U72" s="233">
        <v>28924</v>
      </c>
      <c r="V72" s="233">
        <v>12494</v>
      </c>
      <c r="W72" s="233">
        <v>23195</v>
      </c>
      <c r="X72" s="233">
        <v>2463</v>
      </c>
      <c r="Y72" s="233">
        <v>3970</v>
      </c>
      <c r="Z72" s="233">
        <v>7225</v>
      </c>
      <c r="AA72" s="233">
        <v>16507</v>
      </c>
      <c r="AB72" s="233">
        <v>20150</v>
      </c>
      <c r="AC72" s="233">
        <v>2983</v>
      </c>
      <c r="AD72" s="233">
        <v>1392</v>
      </c>
      <c r="AE72" s="233">
        <v>18328</v>
      </c>
      <c r="AF72" s="233">
        <v>2086</v>
      </c>
      <c r="AG72" s="233">
        <v>25088</v>
      </c>
      <c r="AH72" s="233">
        <v>3426</v>
      </c>
      <c r="AI72" s="233">
        <v>53510</v>
      </c>
      <c r="AJ72" s="233">
        <v>49525</v>
      </c>
      <c r="AK72" s="233">
        <v>21449</v>
      </c>
      <c r="AL72" s="233">
        <v>65695</v>
      </c>
      <c r="AM72" s="233">
        <v>9804</v>
      </c>
      <c r="AN72" s="233">
        <v>4727</v>
      </c>
      <c r="AO72" s="233">
        <v>288053</v>
      </c>
      <c r="AP72" s="233">
        <v>87291</v>
      </c>
      <c r="AQ72" s="233">
        <v>145888</v>
      </c>
      <c r="AR72" s="233">
        <v>79412</v>
      </c>
      <c r="AS72" s="233">
        <v>74683</v>
      </c>
      <c r="AT72" s="233">
        <v>36993</v>
      </c>
      <c r="AU72" s="233">
        <v>75913</v>
      </c>
      <c r="AV72" s="233">
        <v>1035007</v>
      </c>
      <c r="AW72" s="233">
        <v>222680</v>
      </c>
      <c r="AX72" s="233">
        <v>89680</v>
      </c>
      <c r="AY72" s="233">
        <v>443959</v>
      </c>
      <c r="AZ72" s="233">
        <v>29222</v>
      </c>
      <c r="BA72" s="233">
        <v>33387</v>
      </c>
      <c r="BB72" s="233">
        <v>172157</v>
      </c>
      <c r="BC72" s="233">
        <v>614577</v>
      </c>
      <c r="BD72" s="233">
        <v>483093</v>
      </c>
      <c r="BE72" s="233">
        <v>905109</v>
      </c>
      <c r="BF72" s="233">
        <v>162520</v>
      </c>
      <c r="BG72" s="233">
        <v>60420</v>
      </c>
      <c r="BH72" s="233">
        <v>600750</v>
      </c>
      <c r="BI72" s="233">
        <v>41798</v>
      </c>
      <c r="BJ72" s="233">
        <v>120745</v>
      </c>
      <c r="BK72" s="233">
        <v>48088</v>
      </c>
      <c r="BL72" s="233">
        <v>67490</v>
      </c>
      <c r="BM72" s="233">
        <v>0</v>
      </c>
      <c r="BN72" s="233">
        <v>1472</v>
      </c>
      <c r="BO72" s="236">
        <v>6457918</v>
      </c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8"/>
      <c r="CA72" s="258"/>
      <c r="CB72" s="258"/>
      <c r="CC72" s="258"/>
      <c r="CD72" s="258"/>
      <c r="CE72" s="258"/>
      <c r="CF72" s="258"/>
      <c r="CG72" s="258"/>
      <c r="CH72" s="258"/>
      <c r="CI72" s="258"/>
      <c r="CJ72" s="258"/>
      <c r="CK72" s="258"/>
      <c r="CL72" s="258"/>
      <c r="CM72" s="258"/>
      <c r="CN72" s="258"/>
      <c r="CO72" s="258"/>
      <c r="CP72" s="258"/>
      <c r="CQ72" s="258"/>
      <c r="CR72" s="258"/>
      <c r="CS72" s="258"/>
    </row>
    <row r="73" spans="1:97" s="210" customFormat="1" ht="12.75" customHeight="1" x14ac:dyDescent="0.2">
      <c r="A73" s="221"/>
      <c r="B73" s="232" t="s">
        <v>324</v>
      </c>
      <c r="C73" s="233">
        <v>102564</v>
      </c>
      <c r="D73" s="233">
        <v>8453</v>
      </c>
      <c r="E73" s="233">
        <v>10506</v>
      </c>
      <c r="F73" s="233">
        <v>4428</v>
      </c>
      <c r="G73" s="233">
        <v>6999</v>
      </c>
      <c r="H73" s="233">
        <v>8173</v>
      </c>
      <c r="I73" s="233">
        <v>3906</v>
      </c>
      <c r="J73" s="233">
        <v>1422</v>
      </c>
      <c r="K73" s="233">
        <v>13209</v>
      </c>
      <c r="L73" s="233">
        <v>39845</v>
      </c>
      <c r="M73" s="233">
        <v>4323</v>
      </c>
      <c r="N73" s="233">
        <v>21573</v>
      </c>
      <c r="O73" s="233">
        <v>11554</v>
      </c>
      <c r="P73" s="233">
        <v>8844</v>
      </c>
      <c r="Q73" s="233">
        <v>-37</v>
      </c>
      <c r="R73" s="233">
        <v>70</v>
      </c>
      <c r="S73" s="233">
        <v>5140</v>
      </c>
      <c r="T73" s="233">
        <v>711</v>
      </c>
      <c r="U73" s="233">
        <v>23136</v>
      </c>
      <c r="V73" s="233">
        <v>7010</v>
      </c>
      <c r="W73" s="233">
        <v>12120</v>
      </c>
      <c r="X73" s="233">
        <v>2219</v>
      </c>
      <c r="Y73" s="233">
        <v>6034</v>
      </c>
      <c r="Z73" s="233">
        <v>8048</v>
      </c>
      <c r="AA73" s="233">
        <v>13145</v>
      </c>
      <c r="AB73" s="233">
        <v>-20</v>
      </c>
      <c r="AC73" s="233">
        <v>17</v>
      </c>
      <c r="AD73" s="233">
        <v>736</v>
      </c>
      <c r="AE73" s="233">
        <v>8890</v>
      </c>
      <c r="AF73" s="233">
        <v>34813</v>
      </c>
      <c r="AG73" s="233">
        <v>72325</v>
      </c>
      <c r="AH73" s="233">
        <v>1394</v>
      </c>
      <c r="AI73" s="233">
        <v>7842</v>
      </c>
      <c r="AJ73" s="233">
        <v>4780</v>
      </c>
      <c r="AK73" s="233">
        <v>-20997</v>
      </c>
      <c r="AL73" s="233">
        <v>7102</v>
      </c>
      <c r="AM73" s="233">
        <v>-142</v>
      </c>
      <c r="AN73" s="233">
        <v>-93</v>
      </c>
      <c r="AO73" s="233">
        <v>38105</v>
      </c>
      <c r="AP73" s="233">
        <v>10770</v>
      </c>
      <c r="AQ73" s="233">
        <v>8530</v>
      </c>
      <c r="AR73" s="233">
        <v>3652</v>
      </c>
      <c r="AS73" s="233">
        <v>-17507</v>
      </c>
      <c r="AT73" s="233">
        <v>36385</v>
      </c>
      <c r="AU73" s="233">
        <v>8542</v>
      </c>
      <c r="AV73" s="233">
        <v>394477</v>
      </c>
      <c r="AW73" s="233">
        <v>173014</v>
      </c>
      <c r="AX73" s="233">
        <v>760285</v>
      </c>
      <c r="AY73" s="233">
        <v>82799</v>
      </c>
      <c r="AZ73" s="233">
        <v>155</v>
      </c>
      <c r="BA73" s="233">
        <v>127852</v>
      </c>
      <c r="BB73" s="233">
        <v>65727</v>
      </c>
      <c r="BC73" s="233">
        <v>0</v>
      </c>
      <c r="BD73" s="233">
        <v>1973</v>
      </c>
      <c r="BE73" s="233">
        <v>86039</v>
      </c>
      <c r="BF73" s="233">
        <v>8227</v>
      </c>
      <c r="BG73" s="233">
        <v>-3</v>
      </c>
      <c r="BH73" s="233">
        <v>194203</v>
      </c>
      <c r="BI73" s="233">
        <v>6983</v>
      </c>
      <c r="BJ73" s="233">
        <v>7237</v>
      </c>
      <c r="BK73" s="233">
        <v>50828</v>
      </c>
      <c r="BL73" s="233">
        <v>40186</v>
      </c>
      <c r="BM73" s="233">
        <v>0</v>
      </c>
      <c r="BN73" s="233">
        <v>45389</v>
      </c>
      <c r="BO73" s="236">
        <v>2573890</v>
      </c>
      <c r="BP73" s="258"/>
      <c r="BQ73" s="258"/>
      <c r="BR73" s="258"/>
      <c r="BS73" s="258"/>
      <c r="BT73" s="258"/>
      <c r="BU73" s="258"/>
      <c r="BV73" s="258"/>
      <c r="BW73" s="258"/>
      <c r="BX73" s="258"/>
      <c r="BY73" s="258"/>
      <c r="BZ73" s="258"/>
      <c r="CA73" s="258"/>
      <c r="CB73" s="258"/>
      <c r="CC73" s="258"/>
      <c r="CD73" s="258"/>
      <c r="CE73" s="258"/>
      <c r="CF73" s="258"/>
      <c r="CG73" s="258"/>
      <c r="CH73" s="258"/>
      <c r="CI73" s="258"/>
      <c r="CJ73" s="258"/>
      <c r="CK73" s="258"/>
      <c r="CL73" s="258"/>
      <c r="CM73" s="258"/>
      <c r="CN73" s="258"/>
      <c r="CO73" s="258"/>
      <c r="CP73" s="258"/>
      <c r="CQ73" s="258"/>
      <c r="CR73" s="258"/>
      <c r="CS73" s="258"/>
    </row>
    <row r="74" spans="1:97" s="210" customFormat="1" ht="12.75" customHeight="1" x14ac:dyDescent="0.2">
      <c r="A74" s="221"/>
      <c r="B74" s="232" t="s">
        <v>325</v>
      </c>
      <c r="C74" s="233">
        <v>48375</v>
      </c>
      <c r="D74" s="233">
        <v>9369</v>
      </c>
      <c r="E74" s="233">
        <v>23333</v>
      </c>
      <c r="F74" s="233">
        <v>3901</v>
      </c>
      <c r="G74" s="233">
        <v>1334</v>
      </c>
      <c r="H74" s="233">
        <v>7893</v>
      </c>
      <c r="I74" s="233">
        <v>4190</v>
      </c>
      <c r="J74" s="233">
        <v>1525</v>
      </c>
      <c r="K74" s="233">
        <v>13251</v>
      </c>
      <c r="L74" s="233">
        <v>3542</v>
      </c>
      <c r="M74" s="233">
        <v>572</v>
      </c>
      <c r="N74" s="233">
        <v>13683</v>
      </c>
      <c r="O74" s="233">
        <v>6276</v>
      </c>
      <c r="P74" s="233">
        <v>2226</v>
      </c>
      <c r="Q74" s="233">
        <v>370</v>
      </c>
      <c r="R74" s="233">
        <v>1127</v>
      </c>
      <c r="S74" s="233">
        <v>3167</v>
      </c>
      <c r="T74" s="233">
        <v>1324</v>
      </c>
      <c r="U74" s="233">
        <v>31996</v>
      </c>
      <c r="V74" s="233">
        <v>3071</v>
      </c>
      <c r="W74" s="233">
        <v>8403</v>
      </c>
      <c r="X74" s="233">
        <v>2734</v>
      </c>
      <c r="Y74" s="233">
        <v>6090</v>
      </c>
      <c r="Z74" s="233">
        <v>9764</v>
      </c>
      <c r="AA74" s="233">
        <v>32843</v>
      </c>
      <c r="AB74" s="233">
        <v>6202</v>
      </c>
      <c r="AC74" s="233">
        <v>1329</v>
      </c>
      <c r="AD74" s="233">
        <v>270</v>
      </c>
      <c r="AE74" s="233">
        <v>8124</v>
      </c>
      <c r="AF74" s="233">
        <v>25346</v>
      </c>
      <c r="AG74" s="233">
        <v>8751</v>
      </c>
      <c r="AH74" s="233">
        <v>843</v>
      </c>
      <c r="AI74" s="233">
        <v>13994</v>
      </c>
      <c r="AJ74" s="233">
        <v>32562</v>
      </c>
      <c r="AK74" s="233">
        <v>18151</v>
      </c>
      <c r="AL74" s="233">
        <v>34695</v>
      </c>
      <c r="AM74" s="233">
        <v>4165</v>
      </c>
      <c r="AN74" s="233">
        <v>449</v>
      </c>
      <c r="AO74" s="233">
        <v>24465</v>
      </c>
      <c r="AP74" s="233">
        <v>6928</v>
      </c>
      <c r="AQ74" s="233">
        <v>29733</v>
      </c>
      <c r="AR74" s="233">
        <v>7055</v>
      </c>
      <c r="AS74" s="233">
        <v>230441</v>
      </c>
      <c r="AT74" s="233">
        <v>38800</v>
      </c>
      <c r="AU74" s="233">
        <v>10965</v>
      </c>
      <c r="AV74" s="233">
        <v>220142</v>
      </c>
      <c r="AW74" s="233">
        <v>44056</v>
      </c>
      <c r="AX74" s="233">
        <v>644538</v>
      </c>
      <c r="AY74" s="233">
        <v>167112</v>
      </c>
      <c r="AZ74" s="233">
        <v>2403</v>
      </c>
      <c r="BA74" s="233">
        <v>82405</v>
      </c>
      <c r="BB74" s="233">
        <v>40040</v>
      </c>
      <c r="BC74" s="233">
        <v>491894</v>
      </c>
      <c r="BD74" s="233">
        <v>103814</v>
      </c>
      <c r="BE74" s="233">
        <v>113416</v>
      </c>
      <c r="BF74" s="233">
        <v>16628</v>
      </c>
      <c r="BG74" s="233">
        <v>7674</v>
      </c>
      <c r="BH74" s="233">
        <v>205465</v>
      </c>
      <c r="BI74" s="233">
        <v>20964</v>
      </c>
      <c r="BJ74" s="233">
        <v>21476</v>
      </c>
      <c r="BK74" s="233">
        <v>30301</v>
      </c>
      <c r="BL74" s="233">
        <v>34847</v>
      </c>
      <c r="BM74" s="233">
        <v>0</v>
      </c>
      <c r="BN74" s="233">
        <v>5442</v>
      </c>
      <c r="BO74" s="236">
        <v>2996244</v>
      </c>
      <c r="BP74" s="258"/>
      <c r="BQ74" s="258"/>
      <c r="BR74" s="258"/>
      <c r="BS74" s="258"/>
      <c r="BT74" s="258"/>
      <c r="BU74" s="258"/>
      <c r="BV74" s="258"/>
      <c r="BW74" s="258"/>
      <c r="BX74" s="258"/>
      <c r="BY74" s="258"/>
      <c r="BZ74" s="258"/>
      <c r="CA74" s="258"/>
      <c r="CB74" s="258"/>
      <c r="CC74" s="258"/>
      <c r="CD74" s="258"/>
      <c r="CE74" s="258"/>
      <c r="CF74" s="258"/>
      <c r="CG74" s="258"/>
      <c r="CH74" s="258"/>
      <c r="CI74" s="258"/>
      <c r="CJ74" s="258"/>
      <c r="CK74" s="258"/>
      <c r="CL74" s="258"/>
      <c r="CM74" s="258"/>
      <c r="CN74" s="258"/>
      <c r="CO74" s="258"/>
      <c r="CP74" s="258"/>
      <c r="CQ74" s="258"/>
      <c r="CR74" s="258"/>
      <c r="CS74" s="258"/>
    </row>
    <row r="75" spans="1:97" s="210" customFormat="1" ht="12.75" customHeight="1" x14ac:dyDescent="0.2">
      <c r="A75" s="221"/>
      <c r="B75" s="259" t="s">
        <v>350</v>
      </c>
      <c r="C75" s="233">
        <v>12806</v>
      </c>
      <c r="D75" s="233">
        <v>496</v>
      </c>
      <c r="E75" s="233">
        <v>2922</v>
      </c>
      <c r="F75" s="233">
        <v>986</v>
      </c>
      <c r="G75" s="233">
        <v>562</v>
      </c>
      <c r="H75" s="233">
        <v>3109</v>
      </c>
      <c r="I75" s="233">
        <v>4181</v>
      </c>
      <c r="J75" s="233">
        <v>1047</v>
      </c>
      <c r="K75" s="233">
        <v>1910</v>
      </c>
      <c r="L75" s="233">
        <v>1598</v>
      </c>
      <c r="M75" s="233">
        <v>1294</v>
      </c>
      <c r="N75" s="233">
        <v>8497</v>
      </c>
      <c r="O75" s="233">
        <v>30665</v>
      </c>
      <c r="P75" s="233">
        <v>1705</v>
      </c>
      <c r="Q75" s="233">
        <v>55</v>
      </c>
      <c r="R75" s="233">
        <v>632</v>
      </c>
      <c r="S75" s="233">
        <v>1586</v>
      </c>
      <c r="T75" s="233">
        <v>817</v>
      </c>
      <c r="U75" s="233">
        <v>5343</v>
      </c>
      <c r="V75" s="233">
        <v>1748</v>
      </c>
      <c r="W75" s="233">
        <v>3162</v>
      </c>
      <c r="X75" s="233">
        <v>867</v>
      </c>
      <c r="Y75" s="233">
        <v>1454</v>
      </c>
      <c r="Z75" s="233">
        <v>1541</v>
      </c>
      <c r="AA75" s="233">
        <v>309215</v>
      </c>
      <c r="AB75" s="233">
        <v>3292</v>
      </c>
      <c r="AC75" s="233">
        <v>338</v>
      </c>
      <c r="AD75" s="233">
        <v>174</v>
      </c>
      <c r="AE75" s="233">
        <v>3450</v>
      </c>
      <c r="AF75" s="233">
        <v>8015</v>
      </c>
      <c r="AG75" s="233">
        <v>2965</v>
      </c>
      <c r="AH75" s="233">
        <v>262</v>
      </c>
      <c r="AI75" s="233">
        <v>5723</v>
      </c>
      <c r="AJ75" s="233">
        <v>2304</v>
      </c>
      <c r="AK75" s="233">
        <v>1089</v>
      </c>
      <c r="AL75" s="233">
        <v>3118</v>
      </c>
      <c r="AM75" s="233">
        <v>288</v>
      </c>
      <c r="AN75" s="233">
        <v>1205</v>
      </c>
      <c r="AO75" s="233">
        <v>31425</v>
      </c>
      <c r="AP75" s="233">
        <v>8945</v>
      </c>
      <c r="AQ75" s="233">
        <v>17906</v>
      </c>
      <c r="AR75" s="233">
        <v>5390</v>
      </c>
      <c r="AS75" s="233">
        <v>44849</v>
      </c>
      <c r="AT75" s="233">
        <v>8515</v>
      </c>
      <c r="AU75" s="233">
        <v>2873</v>
      </c>
      <c r="AV75" s="233">
        <v>110601</v>
      </c>
      <c r="AW75" s="233">
        <v>12096</v>
      </c>
      <c r="AX75" s="233">
        <v>100431</v>
      </c>
      <c r="AY75" s="233">
        <v>55788</v>
      </c>
      <c r="AZ75" s="233">
        <v>941</v>
      </c>
      <c r="BA75" s="233">
        <v>21329</v>
      </c>
      <c r="BB75" s="233">
        <v>15812</v>
      </c>
      <c r="BC75" s="233">
        <v>4259</v>
      </c>
      <c r="BD75" s="233">
        <v>10226</v>
      </c>
      <c r="BE75" s="233">
        <v>26726</v>
      </c>
      <c r="BF75" s="233">
        <v>4075</v>
      </c>
      <c r="BG75" s="233">
        <v>4450</v>
      </c>
      <c r="BH75" s="233">
        <v>85120</v>
      </c>
      <c r="BI75" s="233">
        <v>4961</v>
      </c>
      <c r="BJ75" s="233">
        <v>15367</v>
      </c>
      <c r="BK75" s="233">
        <v>20448</v>
      </c>
      <c r="BL75" s="233">
        <v>20574</v>
      </c>
      <c r="BM75" s="233">
        <v>0</v>
      </c>
      <c r="BN75" s="233">
        <v>2188</v>
      </c>
      <c r="BO75" s="236">
        <v>1065716</v>
      </c>
      <c r="BP75" s="258"/>
      <c r="BQ75" s="258"/>
      <c r="BR75" s="258"/>
      <c r="BS75" s="258"/>
      <c r="BT75" s="258"/>
      <c r="BU75" s="258"/>
      <c r="BV75" s="258"/>
      <c r="BW75" s="258"/>
      <c r="BX75" s="258"/>
      <c r="BY75" s="258"/>
      <c r="BZ75" s="258"/>
      <c r="CA75" s="258"/>
      <c r="CB75" s="258"/>
      <c r="CC75" s="258"/>
      <c r="CD75" s="258"/>
      <c r="CE75" s="258"/>
      <c r="CF75" s="258"/>
      <c r="CG75" s="258"/>
      <c r="CH75" s="258"/>
      <c r="CI75" s="258"/>
      <c r="CJ75" s="258"/>
      <c r="CK75" s="258"/>
      <c r="CL75" s="258"/>
      <c r="CM75" s="258"/>
      <c r="CN75" s="258"/>
      <c r="CO75" s="258"/>
      <c r="CP75" s="258"/>
      <c r="CQ75" s="258"/>
      <c r="CR75" s="258"/>
      <c r="CS75" s="258"/>
    </row>
    <row r="76" spans="1:97" s="210" customFormat="1" ht="12.75" customHeight="1" x14ac:dyDescent="0.2">
      <c r="A76" s="221"/>
      <c r="B76" s="232" t="s">
        <v>351</v>
      </c>
      <c r="C76" s="233">
        <v>-78997</v>
      </c>
      <c r="D76" s="233">
        <v>-6984</v>
      </c>
      <c r="E76" s="233">
        <v>-2197</v>
      </c>
      <c r="F76" s="233">
        <v>-4</v>
      </c>
      <c r="G76" s="233">
        <v>-1228</v>
      </c>
      <c r="H76" s="233">
        <v>-28</v>
      </c>
      <c r="I76" s="233">
        <v>-50</v>
      </c>
      <c r="J76" s="233">
        <v>0</v>
      </c>
      <c r="K76" s="233">
        <v>-3493</v>
      </c>
      <c r="L76" s="233">
        <v>-2</v>
      </c>
      <c r="M76" s="233">
        <v>-15</v>
      </c>
      <c r="N76" s="233">
        <v>-7982</v>
      </c>
      <c r="O76" s="233">
        <v>-12</v>
      </c>
      <c r="P76" s="233">
        <v>-153</v>
      </c>
      <c r="Q76" s="233">
        <v>0</v>
      </c>
      <c r="R76" s="233">
        <v>0</v>
      </c>
      <c r="S76" s="233">
        <v>-2</v>
      </c>
      <c r="T76" s="233">
        <v>0</v>
      </c>
      <c r="U76" s="233">
        <v>-1</v>
      </c>
      <c r="V76" s="233">
        <v>0</v>
      </c>
      <c r="W76" s="233">
        <v>-1</v>
      </c>
      <c r="X76" s="233">
        <v>0</v>
      </c>
      <c r="Y76" s="233">
        <v>0</v>
      </c>
      <c r="Z76" s="233">
        <v>0</v>
      </c>
      <c r="AA76" s="233">
        <v>-7659</v>
      </c>
      <c r="AB76" s="233">
        <v>-1</v>
      </c>
      <c r="AC76" s="233">
        <v>0</v>
      </c>
      <c r="AD76" s="233">
        <v>-1</v>
      </c>
      <c r="AE76" s="233">
        <v>-1</v>
      </c>
      <c r="AF76" s="233">
        <v>-1</v>
      </c>
      <c r="AG76" s="233">
        <v>-1</v>
      </c>
      <c r="AH76" s="233">
        <v>0</v>
      </c>
      <c r="AI76" s="233">
        <v>-3</v>
      </c>
      <c r="AJ76" s="233">
        <v>-2</v>
      </c>
      <c r="AK76" s="233">
        <v>-1</v>
      </c>
      <c r="AL76" s="233">
        <v>-1</v>
      </c>
      <c r="AM76" s="233">
        <v>0</v>
      </c>
      <c r="AN76" s="233">
        <v>0</v>
      </c>
      <c r="AO76" s="233">
        <v>-14</v>
      </c>
      <c r="AP76" s="233">
        <v>-14</v>
      </c>
      <c r="AQ76" s="233">
        <v>-933</v>
      </c>
      <c r="AR76" s="233">
        <v>-6910</v>
      </c>
      <c r="AS76" s="233">
        <v>-93</v>
      </c>
      <c r="AT76" s="233">
        <v>-4899</v>
      </c>
      <c r="AU76" s="233">
        <v>-2</v>
      </c>
      <c r="AV76" s="233">
        <v>-1432</v>
      </c>
      <c r="AW76" s="233">
        <v>-8623</v>
      </c>
      <c r="AX76" s="233">
        <v>-831</v>
      </c>
      <c r="AY76" s="233">
        <v>-4927</v>
      </c>
      <c r="AZ76" s="233">
        <v>0</v>
      </c>
      <c r="BA76" s="233">
        <v>-5</v>
      </c>
      <c r="BB76" s="233">
        <v>-15</v>
      </c>
      <c r="BC76" s="233">
        <v>0</v>
      </c>
      <c r="BD76" s="233">
        <v>-1239</v>
      </c>
      <c r="BE76" s="233">
        <v>-20819</v>
      </c>
      <c r="BF76" s="233">
        <v>-1297</v>
      </c>
      <c r="BG76" s="233">
        <v>-4777</v>
      </c>
      <c r="BH76" s="233">
        <v>-65</v>
      </c>
      <c r="BI76" s="233">
        <v>-3</v>
      </c>
      <c r="BJ76" s="233">
        <v>-2</v>
      </c>
      <c r="BK76" s="233">
        <v>-3</v>
      </c>
      <c r="BL76" s="233">
        <v>-4</v>
      </c>
      <c r="BM76" s="233">
        <v>0</v>
      </c>
      <c r="BN76" s="233">
        <v>-578</v>
      </c>
      <c r="BO76" s="236">
        <v>-166305</v>
      </c>
      <c r="BP76" s="258"/>
      <c r="BQ76" s="258"/>
      <c r="BR76" s="258"/>
      <c r="BS76" s="258"/>
      <c r="BT76" s="258"/>
      <c r="BU76" s="258"/>
      <c r="BV76" s="258"/>
      <c r="BW76" s="258"/>
      <c r="BX76" s="258"/>
      <c r="BY76" s="258"/>
      <c r="BZ76" s="258"/>
      <c r="CA76" s="258"/>
      <c r="CB76" s="258"/>
      <c r="CC76" s="258"/>
      <c r="CD76" s="258"/>
      <c r="CE76" s="258"/>
      <c r="CF76" s="258"/>
      <c r="CG76" s="258"/>
      <c r="CH76" s="258"/>
      <c r="CI76" s="258"/>
      <c r="CJ76" s="258"/>
      <c r="CK76" s="258"/>
      <c r="CL76" s="258"/>
      <c r="CM76" s="258"/>
      <c r="CN76" s="258"/>
      <c r="CO76" s="258"/>
      <c r="CP76" s="258"/>
      <c r="CQ76" s="258"/>
      <c r="CR76" s="258"/>
      <c r="CS76" s="258"/>
    </row>
    <row r="77" spans="1:97" s="210" customFormat="1" ht="12.75" customHeight="1" x14ac:dyDescent="0.2">
      <c r="A77" s="252"/>
      <c r="B77" s="253" t="s">
        <v>326</v>
      </c>
      <c r="C77" s="254">
        <v>95894</v>
      </c>
      <c r="D77" s="254">
        <v>12185</v>
      </c>
      <c r="E77" s="254">
        <v>37247</v>
      </c>
      <c r="F77" s="254">
        <v>21442</v>
      </c>
      <c r="G77" s="254">
        <v>13089</v>
      </c>
      <c r="H77" s="254">
        <v>29713</v>
      </c>
      <c r="I77" s="254">
        <v>15574</v>
      </c>
      <c r="J77" s="254">
        <v>10268</v>
      </c>
      <c r="K77" s="254">
        <v>50515</v>
      </c>
      <c r="L77" s="254">
        <v>60861</v>
      </c>
      <c r="M77" s="254">
        <v>8212</v>
      </c>
      <c r="N77" s="254">
        <v>81103</v>
      </c>
      <c r="O77" s="254">
        <v>57164</v>
      </c>
      <c r="P77" s="254">
        <v>18330</v>
      </c>
      <c r="Q77" s="254">
        <v>872</v>
      </c>
      <c r="R77" s="254">
        <v>5340</v>
      </c>
      <c r="S77" s="254">
        <v>17517</v>
      </c>
      <c r="T77" s="254">
        <v>11699</v>
      </c>
      <c r="U77" s="254">
        <v>94513</v>
      </c>
      <c r="V77" s="254">
        <v>25332</v>
      </c>
      <c r="W77" s="254">
        <v>48364</v>
      </c>
      <c r="X77" s="254">
        <v>9430</v>
      </c>
      <c r="Y77" s="254">
        <v>18018</v>
      </c>
      <c r="Z77" s="254">
        <v>27533</v>
      </c>
      <c r="AA77" s="254">
        <v>367663</v>
      </c>
      <c r="AB77" s="254">
        <v>30987</v>
      </c>
      <c r="AC77" s="254">
        <v>4847</v>
      </c>
      <c r="AD77" s="254">
        <v>2650</v>
      </c>
      <c r="AE77" s="254">
        <v>39975</v>
      </c>
      <c r="AF77" s="254">
        <v>73092</v>
      </c>
      <c r="AG77" s="254">
        <v>110038</v>
      </c>
      <c r="AH77" s="254">
        <v>6118</v>
      </c>
      <c r="AI77" s="254">
        <v>84269</v>
      </c>
      <c r="AJ77" s="254">
        <v>92498</v>
      </c>
      <c r="AK77" s="254">
        <v>20645</v>
      </c>
      <c r="AL77" s="254">
        <v>113406</v>
      </c>
      <c r="AM77" s="254">
        <v>14805</v>
      </c>
      <c r="AN77" s="254">
        <v>6431</v>
      </c>
      <c r="AO77" s="254">
        <v>399731</v>
      </c>
      <c r="AP77" s="254">
        <v>117233</v>
      </c>
      <c r="AQ77" s="254">
        <v>207966</v>
      </c>
      <c r="AR77" s="254">
        <v>90610</v>
      </c>
      <c r="AS77" s="254">
        <v>343266</v>
      </c>
      <c r="AT77" s="254">
        <v>118094</v>
      </c>
      <c r="AU77" s="254">
        <v>101624</v>
      </c>
      <c r="AV77" s="254">
        <v>1812973</v>
      </c>
      <c r="AW77" s="254">
        <v>459931</v>
      </c>
      <c r="AX77" s="254">
        <v>1600921</v>
      </c>
      <c r="AY77" s="254">
        <v>766943</v>
      </c>
      <c r="AZ77" s="254">
        <v>33854</v>
      </c>
      <c r="BA77" s="254">
        <v>269663</v>
      </c>
      <c r="BB77" s="254">
        <v>307940</v>
      </c>
      <c r="BC77" s="254">
        <v>1126763</v>
      </c>
      <c r="BD77" s="254">
        <v>603192</v>
      </c>
      <c r="BE77" s="254">
        <v>1125835</v>
      </c>
      <c r="BF77" s="254">
        <v>193770</v>
      </c>
      <c r="BG77" s="254">
        <v>71699</v>
      </c>
      <c r="BH77" s="254">
        <v>1110803</v>
      </c>
      <c r="BI77" s="254">
        <v>78211</v>
      </c>
      <c r="BJ77" s="254">
        <v>171275</v>
      </c>
      <c r="BK77" s="254">
        <v>154751</v>
      </c>
      <c r="BL77" s="254">
        <v>171261</v>
      </c>
      <c r="BM77" s="254">
        <v>0</v>
      </c>
      <c r="BN77" s="254">
        <v>54374</v>
      </c>
      <c r="BO77" s="257">
        <v>13230322</v>
      </c>
      <c r="BP77" s="258"/>
      <c r="BQ77" s="258"/>
      <c r="BR77" s="258"/>
      <c r="BS77" s="258"/>
      <c r="BT77" s="258"/>
      <c r="BU77" s="258"/>
      <c r="BV77" s="258"/>
      <c r="BW77" s="258"/>
      <c r="BX77" s="258"/>
      <c r="BY77" s="258"/>
      <c r="BZ77" s="258"/>
      <c r="CA77" s="258"/>
      <c r="CB77" s="258"/>
      <c r="CC77" s="258"/>
      <c r="CD77" s="258"/>
      <c r="CE77" s="258"/>
      <c r="CF77" s="258"/>
      <c r="CG77" s="258"/>
      <c r="CH77" s="258"/>
      <c r="CI77" s="258"/>
      <c r="CJ77" s="258"/>
      <c r="CK77" s="258"/>
      <c r="CL77" s="258"/>
      <c r="CM77" s="258"/>
      <c r="CN77" s="258"/>
      <c r="CO77" s="258"/>
      <c r="CP77" s="258"/>
      <c r="CQ77" s="258"/>
      <c r="CR77" s="258"/>
      <c r="CS77" s="258"/>
    </row>
    <row r="78" spans="1:97" s="210" customFormat="1" ht="12.75" customHeight="1" x14ac:dyDescent="0.2">
      <c r="A78" s="252"/>
      <c r="B78" s="253" t="s">
        <v>396</v>
      </c>
      <c r="C78" s="254">
        <v>197016</v>
      </c>
      <c r="D78" s="254">
        <v>25906</v>
      </c>
      <c r="E78" s="254">
        <v>113040</v>
      </c>
      <c r="F78" s="254">
        <v>34153</v>
      </c>
      <c r="G78" s="254">
        <v>20629</v>
      </c>
      <c r="H78" s="254">
        <v>49009</v>
      </c>
      <c r="I78" s="254">
        <v>23392</v>
      </c>
      <c r="J78" s="254">
        <v>18153</v>
      </c>
      <c r="K78" s="254">
        <v>208171</v>
      </c>
      <c r="L78" s="254">
        <v>155942</v>
      </c>
      <c r="M78" s="254">
        <v>60209</v>
      </c>
      <c r="N78" s="254">
        <v>240309</v>
      </c>
      <c r="O78" s="254">
        <v>100094</v>
      </c>
      <c r="P78" s="254">
        <v>91646</v>
      </c>
      <c r="Q78" s="254">
        <v>2093</v>
      </c>
      <c r="R78" s="254">
        <v>11657</v>
      </c>
      <c r="S78" s="254">
        <v>47413</v>
      </c>
      <c r="T78" s="254">
        <v>26607</v>
      </c>
      <c r="U78" s="254">
        <v>299509</v>
      </c>
      <c r="V78" s="254">
        <v>52195</v>
      </c>
      <c r="W78" s="254">
        <v>79372</v>
      </c>
      <c r="X78" s="254">
        <v>27722</v>
      </c>
      <c r="Y78" s="254">
        <v>62162</v>
      </c>
      <c r="Z78" s="254">
        <v>55903</v>
      </c>
      <c r="AA78" s="254">
        <v>1055269</v>
      </c>
      <c r="AB78" s="254">
        <v>73078</v>
      </c>
      <c r="AC78" s="254">
        <v>9263</v>
      </c>
      <c r="AD78" s="254">
        <v>6298</v>
      </c>
      <c r="AE78" s="254">
        <v>77118</v>
      </c>
      <c r="AF78" s="254">
        <v>377265</v>
      </c>
      <c r="AG78" s="254">
        <v>362053</v>
      </c>
      <c r="AH78" s="254">
        <v>24743</v>
      </c>
      <c r="AI78" s="254">
        <v>190610</v>
      </c>
      <c r="AJ78" s="254">
        <v>200444</v>
      </c>
      <c r="AK78" s="254">
        <v>71551</v>
      </c>
      <c r="AL78" s="254">
        <v>368013</v>
      </c>
      <c r="AM78" s="254">
        <v>32470</v>
      </c>
      <c r="AN78" s="254">
        <v>18337</v>
      </c>
      <c r="AO78" s="254">
        <v>844905</v>
      </c>
      <c r="AP78" s="254">
        <v>247236</v>
      </c>
      <c r="AQ78" s="254">
        <v>412232</v>
      </c>
      <c r="AR78" s="254">
        <v>180075</v>
      </c>
      <c r="AS78" s="254">
        <v>610709</v>
      </c>
      <c r="AT78" s="254">
        <v>228570</v>
      </c>
      <c r="AU78" s="254">
        <v>144127</v>
      </c>
      <c r="AV78" s="254">
        <v>2471774</v>
      </c>
      <c r="AW78" s="254">
        <v>632938</v>
      </c>
      <c r="AX78" s="254">
        <v>1960282</v>
      </c>
      <c r="AY78" s="254">
        <v>1389445</v>
      </c>
      <c r="AZ78" s="254">
        <v>41643</v>
      </c>
      <c r="BA78" s="254">
        <v>482920</v>
      </c>
      <c r="BB78" s="254">
        <v>524047</v>
      </c>
      <c r="BC78" s="254">
        <v>1529506</v>
      </c>
      <c r="BD78" s="254">
        <v>779181</v>
      </c>
      <c r="BE78" s="254">
        <v>1836248</v>
      </c>
      <c r="BF78" s="254">
        <v>244607</v>
      </c>
      <c r="BG78" s="254">
        <v>116256</v>
      </c>
      <c r="BH78" s="254">
        <v>1740135</v>
      </c>
      <c r="BI78" s="254">
        <v>166714</v>
      </c>
      <c r="BJ78" s="254">
        <v>447936</v>
      </c>
      <c r="BK78" s="254">
        <v>223156</v>
      </c>
      <c r="BL78" s="254">
        <v>251328</v>
      </c>
      <c r="BM78" s="254">
        <v>32559</v>
      </c>
      <c r="BN78" s="254">
        <v>114484</v>
      </c>
      <c r="BO78" s="257">
        <v>22521827</v>
      </c>
      <c r="BP78" s="258"/>
      <c r="BQ78" s="258"/>
      <c r="BR78" s="258"/>
      <c r="BS78" s="258"/>
      <c r="BT78" s="258"/>
      <c r="BU78" s="258"/>
      <c r="BV78" s="258"/>
      <c r="BW78" s="258"/>
      <c r="BX78" s="258"/>
      <c r="BY78" s="258"/>
      <c r="BZ78" s="258"/>
      <c r="CA78" s="258"/>
      <c r="CB78" s="258"/>
      <c r="CC78" s="258"/>
      <c r="CD78" s="258"/>
      <c r="CE78" s="258"/>
      <c r="CF78" s="258"/>
      <c r="CG78" s="258"/>
      <c r="CH78" s="258"/>
      <c r="CI78" s="258"/>
      <c r="CJ78" s="258"/>
      <c r="CK78" s="258"/>
      <c r="CL78" s="258"/>
      <c r="CM78" s="258"/>
      <c r="CN78" s="258"/>
      <c r="CO78" s="258"/>
      <c r="CP78" s="258"/>
      <c r="CQ78" s="258"/>
      <c r="CR78" s="258"/>
      <c r="CS78" s="258"/>
    </row>
  </sheetData>
  <phoneticPr fontId="4"/>
  <printOptions gridLinesSet="0"/>
  <pageMargins left="0.59055118110236227" right="0.59055118110236227" top="0.78740157480314965" bottom="0.78740157480314965" header="0.51181102362204722" footer="0.51181102362204722"/>
  <pageSetup paperSize="9" scale="69" pageOrder="overThenDown" orientation="portrait" r:id="rId1"/>
  <headerFooter alignWithMargins="0"/>
  <colBreaks count="8" manualBreakCount="8">
    <brk id="12" max="1048575" man="1"/>
    <brk id="22" max="76" man="1"/>
    <brk id="34" max="76" man="1"/>
    <brk id="56" max="79" man="1"/>
    <brk id="67" max="1048575" man="1"/>
    <brk id="75" max="1048575" man="1"/>
    <brk id="86" max="1048575" man="1"/>
    <brk id="9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90"/>
  <sheetViews>
    <sheetView view="pageBreakPreview" zoomScale="130" zoomScaleNormal="100" zoomScaleSheetLayoutView="130" workbookViewId="0">
      <selection activeCell="BP10" sqref="BP10"/>
    </sheetView>
  </sheetViews>
  <sheetFormatPr defaultColWidth="7" defaultRowHeight="10.9" customHeight="1" x14ac:dyDescent="0.15"/>
  <cols>
    <col min="1" max="1" width="3.26953125" style="146" customWidth="1"/>
    <col min="2" max="2" width="16.6328125" style="147" customWidth="1"/>
    <col min="3" max="67" width="8.453125" style="147" customWidth="1"/>
    <col min="68" max="68" width="8.453125" style="148" customWidth="1"/>
    <col min="69" max="96" width="8.453125" style="147" customWidth="1"/>
    <col min="97" max="97" width="7.26953125" style="148" customWidth="1"/>
    <col min="98" max="255" width="7" style="147"/>
    <col min="256" max="256" width="3.26953125" style="147" customWidth="1"/>
    <col min="257" max="257" width="16.6328125" style="147" customWidth="1"/>
    <col min="258" max="352" width="8.453125" style="147" customWidth="1"/>
    <col min="353" max="353" width="7.26953125" style="147" customWidth="1"/>
    <col min="354" max="511" width="7" style="147"/>
    <col min="512" max="512" width="3.26953125" style="147" customWidth="1"/>
    <col min="513" max="513" width="16.6328125" style="147" customWidth="1"/>
    <col min="514" max="608" width="8.453125" style="147" customWidth="1"/>
    <col min="609" max="609" width="7.26953125" style="147" customWidth="1"/>
    <col min="610" max="767" width="7" style="147"/>
    <col min="768" max="768" width="3.26953125" style="147" customWidth="1"/>
    <col min="769" max="769" width="16.6328125" style="147" customWidth="1"/>
    <col min="770" max="864" width="8.453125" style="147" customWidth="1"/>
    <col min="865" max="865" width="7.26953125" style="147" customWidth="1"/>
    <col min="866" max="1023" width="7" style="147"/>
    <col min="1024" max="1024" width="3.26953125" style="147" customWidth="1"/>
    <col min="1025" max="1025" width="16.6328125" style="147" customWidth="1"/>
    <col min="1026" max="1120" width="8.453125" style="147" customWidth="1"/>
    <col min="1121" max="1121" width="7.26953125" style="147" customWidth="1"/>
    <col min="1122" max="1279" width="7" style="147"/>
    <col min="1280" max="1280" width="3.26953125" style="147" customWidth="1"/>
    <col min="1281" max="1281" width="16.6328125" style="147" customWidth="1"/>
    <col min="1282" max="1376" width="8.453125" style="147" customWidth="1"/>
    <col min="1377" max="1377" width="7.26953125" style="147" customWidth="1"/>
    <col min="1378" max="1535" width="7" style="147"/>
    <col min="1536" max="1536" width="3.26953125" style="147" customWidth="1"/>
    <col min="1537" max="1537" width="16.6328125" style="147" customWidth="1"/>
    <col min="1538" max="1632" width="8.453125" style="147" customWidth="1"/>
    <col min="1633" max="1633" width="7.26953125" style="147" customWidth="1"/>
    <col min="1634" max="1791" width="7" style="147"/>
    <col min="1792" max="1792" width="3.26953125" style="147" customWidth="1"/>
    <col min="1793" max="1793" width="16.6328125" style="147" customWidth="1"/>
    <col min="1794" max="1888" width="8.453125" style="147" customWidth="1"/>
    <col min="1889" max="1889" width="7.26953125" style="147" customWidth="1"/>
    <col min="1890" max="2047" width="7" style="147"/>
    <col min="2048" max="2048" width="3.26953125" style="147" customWidth="1"/>
    <col min="2049" max="2049" width="16.6328125" style="147" customWidth="1"/>
    <col min="2050" max="2144" width="8.453125" style="147" customWidth="1"/>
    <col min="2145" max="2145" width="7.26953125" style="147" customWidth="1"/>
    <col min="2146" max="2303" width="7" style="147"/>
    <col min="2304" max="2304" width="3.26953125" style="147" customWidth="1"/>
    <col min="2305" max="2305" width="16.6328125" style="147" customWidth="1"/>
    <col min="2306" max="2400" width="8.453125" style="147" customWidth="1"/>
    <col min="2401" max="2401" width="7.26953125" style="147" customWidth="1"/>
    <col min="2402" max="2559" width="7" style="147"/>
    <col min="2560" max="2560" width="3.26953125" style="147" customWidth="1"/>
    <col min="2561" max="2561" width="16.6328125" style="147" customWidth="1"/>
    <col min="2562" max="2656" width="8.453125" style="147" customWidth="1"/>
    <col min="2657" max="2657" width="7.26953125" style="147" customWidth="1"/>
    <col min="2658" max="2815" width="7" style="147"/>
    <col min="2816" max="2816" width="3.26953125" style="147" customWidth="1"/>
    <col min="2817" max="2817" width="16.6328125" style="147" customWidth="1"/>
    <col min="2818" max="2912" width="8.453125" style="147" customWidth="1"/>
    <col min="2913" max="2913" width="7.26953125" style="147" customWidth="1"/>
    <col min="2914" max="3071" width="7" style="147"/>
    <col min="3072" max="3072" width="3.26953125" style="147" customWidth="1"/>
    <col min="3073" max="3073" width="16.6328125" style="147" customWidth="1"/>
    <col min="3074" max="3168" width="8.453125" style="147" customWidth="1"/>
    <col min="3169" max="3169" width="7.26953125" style="147" customWidth="1"/>
    <col min="3170" max="3327" width="7" style="147"/>
    <col min="3328" max="3328" width="3.26953125" style="147" customWidth="1"/>
    <col min="3329" max="3329" width="16.6328125" style="147" customWidth="1"/>
    <col min="3330" max="3424" width="8.453125" style="147" customWidth="1"/>
    <col min="3425" max="3425" width="7.26953125" style="147" customWidth="1"/>
    <col min="3426" max="3583" width="7" style="147"/>
    <col min="3584" max="3584" width="3.26953125" style="147" customWidth="1"/>
    <col min="3585" max="3585" width="16.6328125" style="147" customWidth="1"/>
    <col min="3586" max="3680" width="8.453125" style="147" customWidth="1"/>
    <col min="3681" max="3681" width="7.26953125" style="147" customWidth="1"/>
    <col min="3682" max="3839" width="7" style="147"/>
    <col min="3840" max="3840" width="3.26953125" style="147" customWidth="1"/>
    <col min="3841" max="3841" width="16.6328125" style="147" customWidth="1"/>
    <col min="3842" max="3936" width="8.453125" style="147" customWidth="1"/>
    <col min="3937" max="3937" width="7.26953125" style="147" customWidth="1"/>
    <col min="3938" max="4095" width="7" style="147"/>
    <col min="4096" max="4096" width="3.26953125" style="147" customWidth="1"/>
    <col min="4097" max="4097" width="16.6328125" style="147" customWidth="1"/>
    <col min="4098" max="4192" width="8.453125" style="147" customWidth="1"/>
    <col min="4193" max="4193" width="7.26953125" style="147" customWidth="1"/>
    <col min="4194" max="4351" width="7" style="147"/>
    <col min="4352" max="4352" width="3.26953125" style="147" customWidth="1"/>
    <col min="4353" max="4353" width="16.6328125" style="147" customWidth="1"/>
    <col min="4354" max="4448" width="8.453125" style="147" customWidth="1"/>
    <col min="4449" max="4449" width="7.26953125" style="147" customWidth="1"/>
    <col min="4450" max="4607" width="7" style="147"/>
    <col min="4608" max="4608" width="3.26953125" style="147" customWidth="1"/>
    <col min="4609" max="4609" width="16.6328125" style="147" customWidth="1"/>
    <col min="4610" max="4704" width="8.453125" style="147" customWidth="1"/>
    <col min="4705" max="4705" width="7.26953125" style="147" customWidth="1"/>
    <col min="4706" max="4863" width="7" style="147"/>
    <col min="4864" max="4864" width="3.26953125" style="147" customWidth="1"/>
    <col min="4865" max="4865" width="16.6328125" style="147" customWidth="1"/>
    <col min="4866" max="4960" width="8.453125" style="147" customWidth="1"/>
    <col min="4961" max="4961" width="7.26953125" style="147" customWidth="1"/>
    <col min="4962" max="5119" width="7" style="147"/>
    <col min="5120" max="5120" width="3.26953125" style="147" customWidth="1"/>
    <col min="5121" max="5121" width="16.6328125" style="147" customWidth="1"/>
    <col min="5122" max="5216" width="8.453125" style="147" customWidth="1"/>
    <col min="5217" max="5217" width="7.26953125" style="147" customWidth="1"/>
    <col min="5218" max="5375" width="7" style="147"/>
    <col min="5376" max="5376" width="3.26953125" style="147" customWidth="1"/>
    <col min="5377" max="5377" width="16.6328125" style="147" customWidth="1"/>
    <col min="5378" max="5472" width="8.453125" style="147" customWidth="1"/>
    <col min="5473" max="5473" width="7.26953125" style="147" customWidth="1"/>
    <col min="5474" max="5631" width="7" style="147"/>
    <col min="5632" max="5632" width="3.26953125" style="147" customWidth="1"/>
    <col min="5633" max="5633" width="16.6328125" style="147" customWidth="1"/>
    <col min="5634" max="5728" width="8.453125" style="147" customWidth="1"/>
    <col min="5729" max="5729" width="7.26953125" style="147" customWidth="1"/>
    <col min="5730" max="5887" width="7" style="147"/>
    <col min="5888" max="5888" width="3.26953125" style="147" customWidth="1"/>
    <col min="5889" max="5889" width="16.6328125" style="147" customWidth="1"/>
    <col min="5890" max="5984" width="8.453125" style="147" customWidth="1"/>
    <col min="5985" max="5985" width="7.26953125" style="147" customWidth="1"/>
    <col min="5986" max="6143" width="7" style="147"/>
    <col min="6144" max="6144" width="3.26953125" style="147" customWidth="1"/>
    <col min="6145" max="6145" width="16.6328125" style="147" customWidth="1"/>
    <col min="6146" max="6240" width="8.453125" style="147" customWidth="1"/>
    <col min="6241" max="6241" width="7.26953125" style="147" customWidth="1"/>
    <col min="6242" max="6399" width="7" style="147"/>
    <col min="6400" max="6400" width="3.26953125" style="147" customWidth="1"/>
    <col min="6401" max="6401" width="16.6328125" style="147" customWidth="1"/>
    <col min="6402" max="6496" width="8.453125" style="147" customWidth="1"/>
    <col min="6497" max="6497" width="7.26953125" style="147" customWidth="1"/>
    <col min="6498" max="6655" width="7" style="147"/>
    <col min="6656" max="6656" width="3.26953125" style="147" customWidth="1"/>
    <col min="6657" max="6657" width="16.6328125" style="147" customWidth="1"/>
    <col min="6658" max="6752" width="8.453125" style="147" customWidth="1"/>
    <col min="6753" max="6753" width="7.26953125" style="147" customWidth="1"/>
    <col min="6754" max="6911" width="7" style="147"/>
    <col min="6912" max="6912" width="3.26953125" style="147" customWidth="1"/>
    <col min="6913" max="6913" width="16.6328125" style="147" customWidth="1"/>
    <col min="6914" max="7008" width="8.453125" style="147" customWidth="1"/>
    <col min="7009" max="7009" width="7.26953125" style="147" customWidth="1"/>
    <col min="7010" max="7167" width="7" style="147"/>
    <col min="7168" max="7168" width="3.26953125" style="147" customWidth="1"/>
    <col min="7169" max="7169" width="16.6328125" style="147" customWidth="1"/>
    <col min="7170" max="7264" width="8.453125" style="147" customWidth="1"/>
    <col min="7265" max="7265" width="7.26953125" style="147" customWidth="1"/>
    <col min="7266" max="7423" width="7" style="147"/>
    <col min="7424" max="7424" width="3.26953125" style="147" customWidth="1"/>
    <col min="7425" max="7425" width="16.6328125" style="147" customWidth="1"/>
    <col min="7426" max="7520" width="8.453125" style="147" customWidth="1"/>
    <col min="7521" max="7521" width="7.26953125" style="147" customWidth="1"/>
    <col min="7522" max="7679" width="7" style="147"/>
    <col min="7680" max="7680" width="3.26953125" style="147" customWidth="1"/>
    <col min="7681" max="7681" width="16.6328125" style="147" customWidth="1"/>
    <col min="7682" max="7776" width="8.453125" style="147" customWidth="1"/>
    <col min="7777" max="7777" width="7.26953125" style="147" customWidth="1"/>
    <col min="7778" max="7935" width="7" style="147"/>
    <col min="7936" max="7936" width="3.26953125" style="147" customWidth="1"/>
    <col min="7937" max="7937" width="16.6328125" style="147" customWidth="1"/>
    <col min="7938" max="8032" width="8.453125" style="147" customWidth="1"/>
    <col min="8033" max="8033" width="7.26953125" style="147" customWidth="1"/>
    <col min="8034" max="8191" width="7" style="147"/>
    <col min="8192" max="8192" width="3.26953125" style="147" customWidth="1"/>
    <col min="8193" max="8193" width="16.6328125" style="147" customWidth="1"/>
    <col min="8194" max="8288" width="8.453125" style="147" customWidth="1"/>
    <col min="8289" max="8289" width="7.26953125" style="147" customWidth="1"/>
    <col min="8290" max="8447" width="7" style="147"/>
    <col min="8448" max="8448" width="3.26953125" style="147" customWidth="1"/>
    <col min="8449" max="8449" width="16.6328125" style="147" customWidth="1"/>
    <col min="8450" max="8544" width="8.453125" style="147" customWidth="1"/>
    <col min="8545" max="8545" width="7.26953125" style="147" customWidth="1"/>
    <col min="8546" max="8703" width="7" style="147"/>
    <col min="8704" max="8704" width="3.26953125" style="147" customWidth="1"/>
    <col min="8705" max="8705" width="16.6328125" style="147" customWidth="1"/>
    <col min="8706" max="8800" width="8.453125" style="147" customWidth="1"/>
    <col min="8801" max="8801" width="7.26953125" style="147" customWidth="1"/>
    <col min="8802" max="8959" width="7" style="147"/>
    <col min="8960" max="8960" width="3.26953125" style="147" customWidth="1"/>
    <col min="8961" max="8961" width="16.6328125" style="147" customWidth="1"/>
    <col min="8962" max="9056" width="8.453125" style="147" customWidth="1"/>
    <col min="9057" max="9057" width="7.26953125" style="147" customWidth="1"/>
    <col min="9058" max="9215" width="7" style="147"/>
    <col min="9216" max="9216" width="3.26953125" style="147" customWidth="1"/>
    <col min="9217" max="9217" width="16.6328125" style="147" customWidth="1"/>
    <col min="9218" max="9312" width="8.453125" style="147" customWidth="1"/>
    <col min="9313" max="9313" width="7.26953125" style="147" customWidth="1"/>
    <col min="9314" max="9471" width="7" style="147"/>
    <col min="9472" max="9472" width="3.26953125" style="147" customWidth="1"/>
    <col min="9473" max="9473" width="16.6328125" style="147" customWidth="1"/>
    <col min="9474" max="9568" width="8.453125" style="147" customWidth="1"/>
    <col min="9569" max="9569" width="7.26953125" style="147" customWidth="1"/>
    <col min="9570" max="9727" width="7" style="147"/>
    <col min="9728" max="9728" width="3.26953125" style="147" customWidth="1"/>
    <col min="9729" max="9729" width="16.6328125" style="147" customWidth="1"/>
    <col min="9730" max="9824" width="8.453125" style="147" customWidth="1"/>
    <col min="9825" max="9825" width="7.26953125" style="147" customWidth="1"/>
    <col min="9826" max="9983" width="7" style="147"/>
    <col min="9984" max="9984" width="3.26953125" style="147" customWidth="1"/>
    <col min="9985" max="9985" width="16.6328125" style="147" customWidth="1"/>
    <col min="9986" max="10080" width="8.453125" style="147" customWidth="1"/>
    <col min="10081" max="10081" width="7.26953125" style="147" customWidth="1"/>
    <col min="10082" max="10239" width="7" style="147"/>
    <col min="10240" max="10240" width="3.26953125" style="147" customWidth="1"/>
    <col min="10241" max="10241" width="16.6328125" style="147" customWidth="1"/>
    <col min="10242" max="10336" width="8.453125" style="147" customWidth="1"/>
    <col min="10337" max="10337" width="7.26953125" style="147" customWidth="1"/>
    <col min="10338" max="10495" width="7" style="147"/>
    <col min="10496" max="10496" width="3.26953125" style="147" customWidth="1"/>
    <col min="10497" max="10497" width="16.6328125" style="147" customWidth="1"/>
    <col min="10498" max="10592" width="8.453125" style="147" customWidth="1"/>
    <col min="10593" max="10593" width="7.26953125" style="147" customWidth="1"/>
    <col min="10594" max="10751" width="7" style="147"/>
    <col min="10752" max="10752" width="3.26953125" style="147" customWidth="1"/>
    <col min="10753" max="10753" width="16.6328125" style="147" customWidth="1"/>
    <col min="10754" max="10848" width="8.453125" style="147" customWidth="1"/>
    <col min="10849" max="10849" width="7.26953125" style="147" customWidth="1"/>
    <col min="10850" max="11007" width="7" style="147"/>
    <col min="11008" max="11008" width="3.26953125" style="147" customWidth="1"/>
    <col min="11009" max="11009" width="16.6328125" style="147" customWidth="1"/>
    <col min="11010" max="11104" width="8.453125" style="147" customWidth="1"/>
    <col min="11105" max="11105" width="7.26953125" style="147" customWidth="1"/>
    <col min="11106" max="11263" width="7" style="147"/>
    <col min="11264" max="11264" width="3.26953125" style="147" customWidth="1"/>
    <col min="11265" max="11265" width="16.6328125" style="147" customWidth="1"/>
    <col min="11266" max="11360" width="8.453125" style="147" customWidth="1"/>
    <col min="11361" max="11361" width="7.26953125" style="147" customWidth="1"/>
    <col min="11362" max="11519" width="7" style="147"/>
    <col min="11520" max="11520" width="3.26953125" style="147" customWidth="1"/>
    <col min="11521" max="11521" width="16.6328125" style="147" customWidth="1"/>
    <col min="11522" max="11616" width="8.453125" style="147" customWidth="1"/>
    <col min="11617" max="11617" width="7.26953125" style="147" customWidth="1"/>
    <col min="11618" max="11775" width="7" style="147"/>
    <col min="11776" max="11776" width="3.26953125" style="147" customWidth="1"/>
    <col min="11777" max="11777" width="16.6328125" style="147" customWidth="1"/>
    <col min="11778" max="11872" width="8.453125" style="147" customWidth="1"/>
    <col min="11873" max="11873" width="7.26953125" style="147" customWidth="1"/>
    <col min="11874" max="12031" width="7" style="147"/>
    <col min="12032" max="12032" width="3.26953125" style="147" customWidth="1"/>
    <col min="12033" max="12033" width="16.6328125" style="147" customWidth="1"/>
    <col min="12034" max="12128" width="8.453125" style="147" customWidth="1"/>
    <col min="12129" max="12129" width="7.26953125" style="147" customWidth="1"/>
    <col min="12130" max="12287" width="7" style="147"/>
    <col min="12288" max="12288" width="3.26953125" style="147" customWidth="1"/>
    <col min="12289" max="12289" width="16.6328125" style="147" customWidth="1"/>
    <col min="12290" max="12384" width="8.453125" style="147" customWidth="1"/>
    <col min="12385" max="12385" width="7.26953125" style="147" customWidth="1"/>
    <col min="12386" max="12543" width="7" style="147"/>
    <col min="12544" max="12544" width="3.26953125" style="147" customWidth="1"/>
    <col min="12545" max="12545" width="16.6328125" style="147" customWidth="1"/>
    <col min="12546" max="12640" width="8.453125" style="147" customWidth="1"/>
    <col min="12641" max="12641" width="7.26953125" style="147" customWidth="1"/>
    <col min="12642" max="12799" width="7" style="147"/>
    <col min="12800" max="12800" width="3.26953125" style="147" customWidth="1"/>
    <col min="12801" max="12801" width="16.6328125" style="147" customWidth="1"/>
    <col min="12802" max="12896" width="8.453125" style="147" customWidth="1"/>
    <col min="12897" max="12897" width="7.26953125" style="147" customWidth="1"/>
    <col min="12898" max="13055" width="7" style="147"/>
    <col min="13056" max="13056" width="3.26953125" style="147" customWidth="1"/>
    <col min="13057" max="13057" width="16.6328125" style="147" customWidth="1"/>
    <col min="13058" max="13152" width="8.453125" style="147" customWidth="1"/>
    <col min="13153" max="13153" width="7.26953125" style="147" customWidth="1"/>
    <col min="13154" max="13311" width="7" style="147"/>
    <col min="13312" max="13312" width="3.26953125" style="147" customWidth="1"/>
    <col min="13313" max="13313" width="16.6328125" style="147" customWidth="1"/>
    <col min="13314" max="13408" width="8.453125" style="147" customWidth="1"/>
    <col min="13409" max="13409" width="7.26953125" style="147" customWidth="1"/>
    <col min="13410" max="13567" width="7" style="147"/>
    <col min="13568" max="13568" width="3.26953125" style="147" customWidth="1"/>
    <col min="13569" max="13569" width="16.6328125" style="147" customWidth="1"/>
    <col min="13570" max="13664" width="8.453125" style="147" customWidth="1"/>
    <col min="13665" max="13665" width="7.26953125" style="147" customWidth="1"/>
    <col min="13666" max="13823" width="7" style="147"/>
    <col min="13824" max="13824" width="3.26953125" style="147" customWidth="1"/>
    <col min="13825" max="13825" width="16.6328125" style="147" customWidth="1"/>
    <col min="13826" max="13920" width="8.453125" style="147" customWidth="1"/>
    <col min="13921" max="13921" width="7.26953125" style="147" customWidth="1"/>
    <col min="13922" max="14079" width="7" style="147"/>
    <col min="14080" max="14080" width="3.26953125" style="147" customWidth="1"/>
    <col min="14081" max="14081" width="16.6328125" style="147" customWidth="1"/>
    <col min="14082" max="14176" width="8.453125" style="147" customWidth="1"/>
    <col min="14177" max="14177" width="7.26953125" style="147" customWidth="1"/>
    <col min="14178" max="14335" width="7" style="147"/>
    <col min="14336" max="14336" width="3.26953125" style="147" customWidth="1"/>
    <col min="14337" max="14337" width="16.6328125" style="147" customWidth="1"/>
    <col min="14338" max="14432" width="8.453125" style="147" customWidth="1"/>
    <col min="14433" max="14433" width="7.26953125" style="147" customWidth="1"/>
    <col min="14434" max="14591" width="7" style="147"/>
    <col min="14592" max="14592" width="3.26953125" style="147" customWidth="1"/>
    <col min="14593" max="14593" width="16.6328125" style="147" customWidth="1"/>
    <col min="14594" max="14688" width="8.453125" style="147" customWidth="1"/>
    <col min="14689" max="14689" width="7.26953125" style="147" customWidth="1"/>
    <col min="14690" max="14847" width="7" style="147"/>
    <col min="14848" max="14848" width="3.26953125" style="147" customWidth="1"/>
    <col min="14849" max="14849" width="16.6328125" style="147" customWidth="1"/>
    <col min="14850" max="14944" width="8.453125" style="147" customWidth="1"/>
    <col min="14945" max="14945" width="7.26953125" style="147" customWidth="1"/>
    <col min="14946" max="15103" width="7" style="147"/>
    <col min="15104" max="15104" width="3.26953125" style="147" customWidth="1"/>
    <col min="15105" max="15105" width="16.6328125" style="147" customWidth="1"/>
    <col min="15106" max="15200" width="8.453125" style="147" customWidth="1"/>
    <col min="15201" max="15201" width="7.26953125" style="147" customWidth="1"/>
    <col min="15202" max="15359" width="7" style="147"/>
    <col min="15360" max="15360" width="3.26953125" style="147" customWidth="1"/>
    <col min="15361" max="15361" width="16.6328125" style="147" customWidth="1"/>
    <col min="15362" max="15456" width="8.453125" style="147" customWidth="1"/>
    <col min="15457" max="15457" width="7.26953125" style="147" customWidth="1"/>
    <col min="15458" max="15615" width="7" style="147"/>
    <col min="15616" max="15616" width="3.26953125" style="147" customWidth="1"/>
    <col min="15617" max="15617" width="16.6328125" style="147" customWidth="1"/>
    <col min="15618" max="15712" width="8.453125" style="147" customWidth="1"/>
    <col min="15713" max="15713" width="7.26953125" style="147" customWidth="1"/>
    <col min="15714" max="15871" width="7" style="147"/>
    <col min="15872" max="15872" width="3.26953125" style="147" customWidth="1"/>
    <col min="15873" max="15873" width="16.6328125" style="147" customWidth="1"/>
    <col min="15874" max="15968" width="8.453125" style="147" customWidth="1"/>
    <col min="15969" max="15969" width="7.26953125" style="147" customWidth="1"/>
    <col min="15970" max="16127" width="7" style="147"/>
    <col min="16128" max="16128" width="3.26953125" style="147" customWidth="1"/>
    <col min="16129" max="16129" width="16.6328125" style="147" customWidth="1"/>
    <col min="16130" max="16224" width="8.453125" style="147" customWidth="1"/>
    <col min="16225" max="16225" width="7.26953125" style="147" customWidth="1"/>
    <col min="16226" max="16384" width="7" style="147"/>
  </cols>
  <sheetData>
    <row r="1" spans="1:97" s="138" customFormat="1" ht="14" x14ac:dyDescent="0.2">
      <c r="A1" s="136"/>
      <c r="B1" s="137" t="s">
        <v>303</v>
      </c>
      <c r="BP1" s="139"/>
      <c r="CS1" s="139"/>
    </row>
    <row r="2" spans="1:97" s="138" customFormat="1" ht="10.9" customHeight="1" x14ac:dyDescent="0.2">
      <c r="A2" s="136"/>
      <c r="BP2" s="139"/>
      <c r="CS2" s="139"/>
    </row>
    <row r="3" spans="1:97" s="138" customFormat="1" ht="10.9" customHeight="1" x14ac:dyDescent="0.2">
      <c r="A3" s="171"/>
      <c r="B3" s="172"/>
      <c r="C3" s="173" t="s">
        <v>233</v>
      </c>
      <c r="D3" s="173" t="s">
        <v>234</v>
      </c>
      <c r="E3" s="173" t="s">
        <v>235</v>
      </c>
      <c r="F3" s="173" t="s">
        <v>236</v>
      </c>
      <c r="G3" s="173" t="s">
        <v>237</v>
      </c>
      <c r="H3" s="173" t="s">
        <v>238</v>
      </c>
      <c r="I3" s="173" t="s">
        <v>239</v>
      </c>
      <c r="J3" s="173" t="s">
        <v>240</v>
      </c>
      <c r="K3" s="173" t="s">
        <v>241</v>
      </c>
      <c r="L3" s="173" t="s">
        <v>242</v>
      </c>
      <c r="M3" s="173" t="s">
        <v>243</v>
      </c>
      <c r="N3" s="173" t="s">
        <v>244</v>
      </c>
      <c r="O3" s="173" t="s">
        <v>245</v>
      </c>
      <c r="P3" s="173" t="s">
        <v>246</v>
      </c>
      <c r="Q3" s="173" t="s">
        <v>247</v>
      </c>
      <c r="R3" s="173" t="s">
        <v>248</v>
      </c>
      <c r="S3" s="173" t="s">
        <v>249</v>
      </c>
      <c r="T3" s="173" t="s">
        <v>250</v>
      </c>
      <c r="U3" s="173" t="s">
        <v>251</v>
      </c>
      <c r="V3" s="173" t="s">
        <v>252</v>
      </c>
      <c r="W3" s="173" t="s">
        <v>253</v>
      </c>
      <c r="X3" s="173" t="s">
        <v>254</v>
      </c>
      <c r="Y3" s="173" t="s">
        <v>255</v>
      </c>
      <c r="Z3" s="173" t="s">
        <v>256</v>
      </c>
      <c r="AA3" s="173" t="s">
        <v>257</v>
      </c>
      <c r="AB3" s="173" t="s">
        <v>258</v>
      </c>
      <c r="AC3" s="173" t="s">
        <v>259</v>
      </c>
      <c r="AD3" s="173" t="s">
        <v>260</v>
      </c>
      <c r="AE3" s="173" t="s">
        <v>261</v>
      </c>
      <c r="AF3" s="173" t="s">
        <v>262</v>
      </c>
      <c r="AG3" s="173" t="s">
        <v>263</v>
      </c>
      <c r="AH3" s="173" t="s">
        <v>264</v>
      </c>
      <c r="AI3" s="173" t="s">
        <v>265</v>
      </c>
      <c r="AJ3" s="173" t="s">
        <v>266</v>
      </c>
      <c r="AK3" s="173" t="s">
        <v>267</v>
      </c>
      <c r="AL3" s="173" t="s">
        <v>268</v>
      </c>
      <c r="AM3" s="173" t="s">
        <v>269</v>
      </c>
      <c r="AN3" s="173" t="s">
        <v>271</v>
      </c>
      <c r="AO3" s="173" t="s">
        <v>273</v>
      </c>
      <c r="AP3" s="173" t="s">
        <v>274</v>
      </c>
      <c r="AQ3" s="173" t="s">
        <v>275</v>
      </c>
      <c r="AR3" s="173" t="s">
        <v>276</v>
      </c>
      <c r="AS3" s="173" t="s">
        <v>277</v>
      </c>
      <c r="AT3" s="173" t="s">
        <v>278</v>
      </c>
      <c r="AU3" s="173" t="s">
        <v>279</v>
      </c>
      <c r="AV3" s="173" t="s">
        <v>280</v>
      </c>
      <c r="AW3" s="173" t="s">
        <v>281</v>
      </c>
      <c r="AX3" s="173" t="s">
        <v>282</v>
      </c>
      <c r="AY3" s="173" t="s">
        <v>283</v>
      </c>
      <c r="AZ3" s="173" t="s">
        <v>284</v>
      </c>
      <c r="BA3" s="173" t="s">
        <v>285</v>
      </c>
      <c r="BB3" s="173" t="s">
        <v>287</v>
      </c>
      <c r="BC3" s="173" t="s">
        <v>288</v>
      </c>
      <c r="BD3" s="173" t="s">
        <v>290</v>
      </c>
      <c r="BE3" s="173" t="s">
        <v>291</v>
      </c>
      <c r="BF3" s="173" t="s">
        <v>292</v>
      </c>
      <c r="BG3" s="173" t="s">
        <v>294</v>
      </c>
      <c r="BH3" s="173" t="s">
        <v>295</v>
      </c>
      <c r="BI3" s="173" t="s">
        <v>296</v>
      </c>
      <c r="BJ3" s="173" t="s">
        <v>297</v>
      </c>
      <c r="BK3" s="173" t="s">
        <v>298</v>
      </c>
      <c r="BL3" s="173" t="s">
        <v>299</v>
      </c>
      <c r="BM3" s="173" t="s">
        <v>300</v>
      </c>
      <c r="BN3" s="173" t="s">
        <v>462</v>
      </c>
      <c r="BO3" s="174"/>
      <c r="BP3" s="139"/>
      <c r="BQ3" s="139"/>
      <c r="BR3" s="139"/>
      <c r="BS3" s="140"/>
      <c r="BT3" s="140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40"/>
      <c r="CH3" s="140"/>
      <c r="CI3" s="140"/>
      <c r="CJ3" s="140"/>
      <c r="CK3" s="140"/>
      <c r="CL3" s="140"/>
      <c r="CM3" s="140"/>
      <c r="CN3" s="140"/>
      <c r="CO3" s="140"/>
      <c r="CP3" s="139"/>
      <c r="CQ3" s="139"/>
      <c r="CR3" s="139"/>
    </row>
    <row r="4" spans="1:97" s="141" customFormat="1" ht="10.9" customHeight="1" x14ac:dyDescent="0.2">
      <c r="A4" s="175"/>
      <c r="B4" s="176"/>
      <c r="C4" s="177" t="s">
        <v>526</v>
      </c>
      <c r="D4" s="177" t="s">
        <v>527</v>
      </c>
      <c r="E4" s="177"/>
      <c r="F4" s="177" t="s">
        <v>528</v>
      </c>
      <c r="G4" s="177"/>
      <c r="H4" s="177"/>
      <c r="I4" s="177" t="s">
        <v>529</v>
      </c>
      <c r="J4" s="177" t="s">
        <v>530</v>
      </c>
      <c r="K4" s="177"/>
      <c r="L4" s="177" t="s">
        <v>304</v>
      </c>
      <c r="M4" s="177"/>
      <c r="N4" s="177" t="s">
        <v>305</v>
      </c>
      <c r="O4" s="177"/>
      <c r="P4" s="178" t="s">
        <v>531</v>
      </c>
      <c r="Q4" s="177" t="s">
        <v>532</v>
      </c>
      <c r="R4" s="177" t="s">
        <v>533</v>
      </c>
      <c r="S4" s="177" t="s">
        <v>534</v>
      </c>
      <c r="T4" s="177" t="s">
        <v>535</v>
      </c>
      <c r="U4" s="178" t="s">
        <v>536</v>
      </c>
      <c r="V4" s="177"/>
      <c r="W4" s="177" t="s">
        <v>537</v>
      </c>
      <c r="X4" s="177"/>
      <c r="Y4" s="177" t="s">
        <v>306</v>
      </c>
      <c r="Z4" s="177" t="s">
        <v>306</v>
      </c>
      <c r="AA4" s="177" t="s">
        <v>538</v>
      </c>
      <c r="AB4" s="177" t="s">
        <v>539</v>
      </c>
      <c r="AC4" s="177"/>
      <c r="AD4" s="177" t="s">
        <v>540</v>
      </c>
      <c r="AE4" s="177" t="s">
        <v>541</v>
      </c>
      <c r="AF4" s="177"/>
      <c r="AG4" s="177" t="s">
        <v>542</v>
      </c>
      <c r="AH4" s="177" t="s">
        <v>543</v>
      </c>
      <c r="AI4" s="177"/>
      <c r="AJ4" s="177"/>
      <c r="AK4" s="177"/>
      <c r="AL4" s="177"/>
      <c r="AM4" s="177" t="s">
        <v>530</v>
      </c>
      <c r="AN4" s="178" t="s">
        <v>544</v>
      </c>
      <c r="AO4" s="177"/>
      <c r="AP4" s="177"/>
      <c r="AQ4" s="178"/>
      <c r="AR4" s="177" t="s">
        <v>545</v>
      </c>
      <c r="AS4" s="177"/>
      <c r="AT4" s="177" t="s">
        <v>546</v>
      </c>
      <c r="AU4" s="177"/>
      <c r="AV4" s="177"/>
      <c r="AW4" s="177"/>
      <c r="AX4" s="177"/>
      <c r="AY4" s="178"/>
      <c r="AZ4" s="177" t="s">
        <v>547</v>
      </c>
      <c r="BA4" s="177"/>
      <c r="BB4" s="177" t="s">
        <v>548</v>
      </c>
      <c r="BC4" s="177"/>
      <c r="BD4" s="177"/>
      <c r="BE4" s="177" t="s">
        <v>549</v>
      </c>
      <c r="BF4" s="179"/>
      <c r="BG4" s="334" t="s">
        <v>550</v>
      </c>
      <c r="BH4" s="177" t="s">
        <v>551</v>
      </c>
      <c r="BI4" s="177"/>
      <c r="BJ4" s="177" t="s">
        <v>552</v>
      </c>
      <c r="BK4" s="178" t="s">
        <v>553</v>
      </c>
      <c r="BL4" s="334" t="s">
        <v>530</v>
      </c>
      <c r="BM4" s="177"/>
      <c r="BN4" s="178"/>
      <c r="BO4" s="180" t="s">
        <v>307</v>
      </c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</row>
    <row r="5" spans="1:97" s="141" customFormat="1" ht="10.9" customHeight="1" x14ac:dyDescent="0.2">
      <c r="A5" s="181"/>
      <c r="B5" s="182"/>
      <c r="C5" s="183" t="s">
        <v>554</v>
      </c>
      <c r="D5" s="183" t="s">
        <v>554</v>
      </c>
      <c r="E5" s="183" t="s">
        <v>555</v>
      </c>
      <c r="F5" s="183" t="s">
        <v>308</v>
      </c>
      <c r="G5" s="183" t="s">
        <v>556</v>
      </c>
      <c r="H5" s="183" t="s">
        <v>557</v>
      </c>
      <c r="I5" s="183" t="s">
        <v>558</v>
      </c>
      <c r="J5" s="183" t="s">
        <v>559</v>
      </c>
      <c r="K5" s="183" t="s">
        <v>560</v>
      </c>
      <c r="L5" s="183" t="s">
        <v>561</v>
      </c>
      <c r="M5" s="183" t="s">
        <v>1</v>
      </c>
      <c r="N5" s="183" t="s">
        <v>561</v>
      </c>
      <c r="O5" s="183" t="s">
        <v>309</v>
      </c>
      <c r="P5" s="184" t="s">
        <v>562</v>
      </c>
      <c r="Q5" s="183" t="s">
        <v>563</v>
      </c>
      <c r="R5" s="183" t="s">
        <v>564</v>
      </c>
      <c r="S5" s="183" t="s">
        <v>565</v>
      </c>
      <c r="T5" s="183" t="s">
        <v>566</v>
      </c>
      <c r="U5" s="184" t="s">
        <v>567</v>
      </c>
      <c r="V5" s="183" t="s">
        <v>2</v>
      </c>
      <c r="W5" s="183" t="s">
        <v>310</v>
      </c>
      <c r="X5" s="183" t="s">
        <v>3</v>
      </c>
      <c r="Y5" s="183" t="s">
        <v>568</v>
      </c>
      <c r="Z5" s="183" t="s">
        <v>569</v>
      </c>
      <c r="AA5" s="183" t="s">
        <v>570</v>
      </c>
      <c r="AB5" s="183" t="s">
        <v>571</v>
      </c>
      <c r="AC5" s="183" t="s">
        <v>4</v>
      </c>
      <c r="AD5" s="183" t="s">
        <v>572</v>
      </c>
      <c r="AE5" s="183" t="s">
        <v>311</v>
      </c>
      <c r="AF5" s="183" t="s">
        <v>5</v>
      </c>
      <c r="AG5" s="183" t="s">
        <v>312</v>
      </c>
      <c r="AH5" s="183" t="s">
        <v>573</v>
      </c>
      <c r="AI5" s="183" t="s">
        <v>37</v>
      </c>
      <c r="AJ5" s="183" t="s">
        <v>270</v>
      </c>
      <c r="AK5" s="183" t="s">
        <v>272</v>
      </c>
      <c r="AL5" s="183" t="s">
        <v>36</v>
      </c>
      <c r="AM5" s="183" t="s">
        <v>313</v>
      </c>
      <c r="AN5" s="184" t="s">
        <v>574</v>
      </c>
      <c r="AO5" s="183" t="s">
        <v>314</v>
      </c>
      <c r="AP5" s="183" t="s">
        <v>6</v>
      </c>
      <c r="AQ5" s="184" t="s">
        <v>575</v>
      </c>
      <c r="AR5" s="183" t="s">
        <v>576</v>
      </c>
      <c r="AS5" s="183" t="s">
        <v>315</v>
      </c>
      <c r="AT5" s="183" t="s">
        <v>577</v>
      </c>
      <c r="AU5" s="183" t="s">
        <v>316</v>
      </c>
      <c r="AV5" s="183" t="s">
        <v>317</v>
      </c>
      <c r="AW5" s="183" t="s">
        <v>7</v>
      </c>
      <c r="AX5" s="183" t="s">
        <v>286</v>
      </c>
      <c r="AY5" s="184" t="s">
        <v>318</v>
      </c>
      <c r="AZ5" s="183" t="s">
        <v>578</v>
      </c>
      <c r="BA5" s="183" t="s">
        <v>289</v>
      </c>
      <c r="BB5" s="183" t="s">
        <v>308</v>
      </c>
      <c r="BC5" s="183" t="s">
        <v>319</v>
      </c>
      <c r="BD5" s="183" t="s">
        <v>293</v>
      </c>
      <c r="BE5" s="183" t="s">
        <v>320</v>
      </c>
      <c r="BF5" s="184" t="s">
        <v>321</v>
      </c>
      <c r="BG5" s="335" t="s">
        <v>579</v>
      </c>
      <c r="BH5" s="183" t="s">
        <v>308</v>
      </c>
      <c r="BI5" s="183" t="s">
        <v>580</v>
      </c>
      <c r="BJ5" s="183" t="s">
        <v>308</v>
      </c>
      <c r="BK5" s="184" t="s">
        <v>308</v>
      </c>
      <c r="BL5" s="335" t="s">
        <v>581</v>
      </c>
      <c r="BM5" s="183" t="s">
        <v>582</v>
      </c>
      <c r="BN5" s="184" t="s">
        <v>583</v>
      </c>
      <c r="BO5" s="185" t="s">
        <v>347</v>
      </c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</row>
    <row r="6" spans="1:97" s="138" customFormat="1" ht="10.9" customHeight="1" x14ac:dyDescent="0.2">
      <c r="A6" s="175" t="s">
        <v>233</v>
      </c>
      <c r="B6" s="186" t="s">
        <v>463</v>
      </c>
      <c r="C6" s="187">
        <v>3.9722662118812688E-2</v>
      </c>
      <c r="D6" s="187">
        <v>8.4922411796495012E-3</v>
      </c>
      <c r="E6" s="187">
        <v>1.0359164897381458E-2</v>
      </c>
      <c r="F6" s="187">
        <v>7.466401194624191E-3</v>
      </c>
      <c r="G6" s="187">
        <v>9.6950894372000579E-4</v>
      </c>
      <c r="H6" s="187">
        <v>0</v>
      </c>
      <c r="I6" s="187">
        <v>0</v>
      </c>
      <c r="J6" s="187">
        <v>0</v>
      </c>
      <c r="K6" s="187">
        <v>3.218507861325545E-4</v>
      </c>
      <c r="L6" s="187">
        <v>8.5929384001744234E-4</v>
      </c>
      <c r="M6" s="187">
        <v>0.7161553920510223</v>
      </c>
      <c r="N6" s="187">
        <v>0.12598362941046737</v>
      </c>
      <c r="O6" s="187">
        <v>3.1190680760085521E-2</v>
      </c>
      <c r="P6" s="187">
        <v>0.26626366671758722</v>
      </c>
      <c r="Q6" s="187">
        <v>0</v>
      </c>
      <c r="R6" s="187">
        <v>0</v>
      </c>
      <c r="S6" s="187">
        <v>0</v>
      </c>
      <c r="T6" s="187">
        <v>0</v>
      </c>
      <c r="U6" s="187">
        <v>0</v>
      </c>
      <c r="V6" s="187">
        <v>0</v>
      </c>
      <c r="W6" s="187">
        <v>0</v>
      </c>
      <c r="X6" s="187">
        <v>0</v>
      </c>
      <c r="Y6" s="187">
        <v>0</v>
      </c>
      <c r="Z6" s="187">
        <v>0</v>
      </c>
      <c r="AA6" s="187">
        <v>0</v>
      </c>
      <c r="AB6" s="187">
        <v>0</v>
      </c>
      <c r="AC6" s="187">
        <v>0</v>
      </c>
      <c r="AD6" s="187">
        <v>0</v>
      </c>
      <c r="AE6" s="187">
        <v>0</v>
      </c>
      <c r="AF6" s="187">
        <v>0</v>
      </c>
      <c r="AG6" s="187">
        <v>0</v>
      </c>
      <c r="AH6" s="187">
        <v>0</v>
      </c>
      <c r="AI6" s="187">
        <v>0</v>
      </c>
      <c r="AJ6" s="187">
        <v>0</v>
      </c>
      <c r="AK6" s="187">
        <v>0</v>
      </c>
      <c r="AL6" s="187">
        <v>0</v>
      </c>
      <c r="AM6" s="187">
        <v>2.3714197720973206E-3</v>
      </c>
      <c r="AN6" s="187">
        <v>0</v>
      </c>
      <c r="AO6" s="187">
        <v>0</v>
      </c>
      <c r="AP6" s="187">
        <v>2.0223592033522625E-5</v>
      </c>
      <c r="AQ6" s="187">
        <v>0</v>
      </c>
      <c r="AR6" s="187">
        <v>0</v>
      </c>
      <c r="AS6" s="187">
        <v>0</v>
      </c>
      <c r="AT6" s="187">
        <v>0</v>
      </c>
      <c r="AU6" s="187">
        <v>0</v>
      </c>
      <c r="AV6" s="187">
        <v>0</v>
      </c>
      <c r="AW6" s="187">
        <v>0</v>
      </c>
      <c r="AX6" s="187">
        <v>0</v>
      </c>
      <c r="AY6" s="187">
        <v>1.7488997405438862E-4</v>
      </c>
      <c r="AZ6" s="187">
        <v>0</v>
      </c>
      <c r="BA6" s="187">
        <v>0</v>
      </c>
      <c r="BB6" s="187">
        <v>0</v>
      </c>
      <c r="BC6" s="187">
        <v>8.1725733668256282E-5</v>
      </c>
      <c r="BD6" s="187">
        <v>2.0547215602023149E-3</v>
      </c>
      <c r="BE6" s="187">
        <v>1.2394839912691531E-3</v>
      </c>
      <c r="BF6" s="187">
        <v>7.6653570829943538E-3</v>
      </c>
      <c r="BG6" s="187">
        <v>1.2300440407376823E-3</v>
      </c>
      <c r="BH6" s="187">
        <v>0</v>
      </c>
      <c r="BI6" s="187">
        <v>1.6915196084312054E-2</v>
      </c>
      <c r="BJ6" s="187">
        <v>2.3360480068581227E-2</v>
      </c>
      <c r="BK6" s="187">
        <v>1.2995393357113409E-4</v>
      </c>
      <c r="BL6" s="187">
        <v>6.7242806213394445E-4</v>
      </c>
      <c r="BM6" s="187">
        <v>0</v>
      </c>
      <c r="BN6" s="187">
        <v>0</v>
      </c>
      <c r="BO6" s="188">
        <v>5.791626052362448E-3</v>
      </c>
    </row>
    <row r="7" spans="1:97" s="138" customFormat="1" ht="10.9" customHeight="1" x14ac:dyDescent="0.2">
      <c r="A7" s="175" t="s">
        <v>234</v>
      </c>
      <c r="B7" s="186" t="s">
        <v>464</v>
      </c>
      <c r="C7" s="187">
        <v>1.3902424168595443E-2</v>
      </c>
      <c r="D7" s="187">
        <v>5.5624179726704241E-2</v>
      </c>
      <c r="E7" s="187">
        <v>0.14740799716914366</v>
      </c>
      <c r="F7" s="187">
        <v>9.0768014522882323E-4</v>
      </c>
      <c r="G7" s="187">
        <v>0</v>
      </c>
      <c r="H7" s="187">
        <v>0</v>
      </c>
      <c r="I7" s="187">
        <v>0</v>
      </c>
      <c r="J7" s="187">
        <v>0</v>
      </c>
      <c r="K7" s="187">
        <v>0</v>
      </c>
      <c r="L7" s="187">
        <v>0</v>
      </c>
      <c r="M7" s="187">
        <v>0</v>
      </c>
      <c r="N7" s="187">
        <v>6.658094370165079E-5</v>
      </c>
      <c r="O7" s="187">
        <v>0</v>
      </c>
      <c r="P7" s="187">
        <v>3.3127468738406475E-2</v>
      </c>
      <c r="Q7" s="187">
        <v>1.0033444816053512E-2</v>
      </c>
      <c r="R7" s="187">
        <v>3.002487775585485E-3</v>
      </c>
      <c r="S7" s="187">
        <v>4.2182523780397781E-5</v>
      </c>
      <c r="T7" s="187">
        <v>0</v>
      </c>
      <c r="U7" s="187">
        <v>4.5741530304598525E-4</v>
      </c>
      <c r="V7" s="187">
        <v>1.9158923268512311E-5</v>
      </c>
      <c r="W7" s="187">
        <v>0</v>
      </c>
      <c r="X7" s="187">
        <v>0</v>
      </c>
      <c r="Y7" s="187">
        <v>1.6086998487822142E-5</v>
      </c>
      <c r="Z7" s="187">
        <v>3.5597374022861028E-3</v>
      </c>
      <c r="AA7" s="187">
        <v>0</v>
      </c>
      <c r="AB7" s="187">
        <v>0</v>
      </c>
      <c r="AC7" s="187">
        <v>2.8068660261254454E-2</v>
      </c>
      <c r="AD7" s="187">
        <v>0</v>
      </c>
      <c r="AE7" s="187">
        <v>1.2967141264036931E-5</v>
      </c>
      <c r="AF7" s="187">
        <v>0</v>
      </c>
      <c r="AG7" s="187">
        <v>0</v>
      </c>
      <c r="AH7" s="187">
        <v>0</v>
      </c>
      <c r="AI7" s="187">
        <v>0</v>
      </c>
      <c r="AJ7" s="187">
        <v>0</v>
      </c>
      <c r="AK7" s="187">
        <v>0</v>
      </c>
      <c r="AL7" s="187">
        <v>0</v>
      </c>
      <c r="AM7" s="187">
        <v>1.2935016938712659E-3</v>
      </c>
      <c r="AN7" s="187">
        <v>0</v>
      </c>
      <c r="AO7" s="187">
        <v>5.4207277741284525E-4</v>
      </c>
      <c r="AP7" s="187">
        <v>0</v>
      </c>
      <c r="AQ7" s="187">
        <v>3.7721477226416193E-3</v>
      </c>
      <c r="AR7" s="187">
        <v>1.1772872414271831E-3</v>
      </c>
      <c r="AS7" s="187">
        <v>0</v>
      </c>
      <c r="AT7" s="187">
        <v>0</v>
      </c>
      <c r="AU7" s="187">
        <v>0</v>
      </c>
      <c r="AV7" s="187">
        <v>1.298662418166062E-4</v>
      </c>
      <c r="AW7" s="187">
        <v>0</v>
      </c>
      <c r="AX7" s="187">
        <v>4.0810454822316381E-6</v>
      </c>
      <c r="AY7" s="187">
        <v>0</v>
      </c>
      <c r="AZ7" s="187">
        <v>0</v>
      </c>
      <c r="BA7" s="187">
        <v>0</v>
      </c>
      <c r="BB7" s="187">
        <v>0</v>
      </c>
      <c r="BC7" s="187">
        <v>2.6152234773842013E-6</v>
      </c>
      <c r="BD7" s="187">
        <v>1.0395530691841819E-4</v>
      </c>
      <c r="BE7" s="187">
        <v>4.0299567378698299E-5</v>
      </c>
      <c r="BF7" s="187">
        <v>3.2705523554109245E-5</v>
      </c>
      <c r="BG7" s="187">
        <v>8.2576383154417832E-4</v>
      </c>
      <c r="BH7" s="187">
        <v>1.034402503254058E-5</v>
      </c>
      <c r="BI7" s="187">
        <v>3.2390801012512446E-4</v>
      </c>
      <c r="BJ7" s="187">
        <v>3.5272896128018286E-4</v>
      </c>
      <c r="BK7" s="187">
        <v>2.2943591030489883E-3</v>
      </c>
      <c r="BL7" s="187">
        <v>2.041157372039725E-3</v>
      </c>
      <c r="BM7" s="187">
        <v>0</v>
      </c>
      <c r="BN7" s="187">
        <v>0</v>
      </c>
      <c r="BO7" s="188">
        <v>1.2741861483972858E-3</v>
      </c>
    </row>
    <row r="8" spans="1:97" s="138" customFormat="1" ht="10.9" customHeight="1" x14ac:dyDescent="0.2">
      <c r="A8" s="175" t="s">
        <v>235</v>
      </c>
      <c r="B8" s="186" t="s">
        <v>465</v>
      </c>
      <c r="C8" s="187">
        <v>8.7962398992975192E-3</v>
      </c>
      <c r="D8" s="187">
        <v>4.1689183972824825E-2</v>
      </c>
      <c r="E8" s="187">
        <v>7.5619249823071485E-2</v>
      </c>
      <c r="F8" s="187">
        <v>3.5428805668608905E-2</v>
      </c>
      <c r="G8" s="187">
        <v>4.8475447186000292E-5</v>
      </c>
      <c r="H8" s="187">
        <v>0</v>
      </c>
      <c r="I8" s="187">
        <v>0</v>
      </c>
      <c r="J8" s="187">
        <v>0</v>
      </c>
      <c r="K8" s="187">
        <v>0.47810213718529476</v>
      </c>
      <c r="L8" s="187">
        <v>2.2444242090007824E-4</v>
      </c>
      <c r="M8" s="187">
        <v>0</v>
      </c>
      <c r="N8" s="187">
        <v>7.3780008239391782E-3</v>
      </c>
      <c r="O8" s="187">
        <v>0</v>
      </c>
      <c r="P8" s="187">
        <v>1.3857669729175305E-3</v>
      </c>
      <c r="Q8" s="187">
        <v>3.822264691829909E-3</v>
      </c>
      <c r="R8" s="187">
        <v>1.9730633953847472E-3</v>
      </c>
      <c r="S8" s="187">
        <v>0</v>
      </c>
      <c r="T8" s="187">
        <v>0</v>
      </c>
      <c r="U8" s="187">
        <v>0</v>
      </c>
      <c r="V8" s="187">
        <v>0</v>
      </c>
      <c r="W8" s="187">
        <v>0</v>
      </c>
      <c r="X8" s="187">
        <v>1.6593319385325735E-3</v>
      </c>
      <c r="Y8" s="187">
        <v>0</v>
      </c>
      <c r="Z8" s="187">
        <v>1.7888127649678908E-5</v>
      </c>
      <c r="AA8" s="187">
        <v>0</v>
      </c>
      <c r="AB8" s="187">
        <v>0</v>
      </c>
      <c r="AC8" s="187">
        <v>0</v>
      </c>
      <c r="AD8" s="187">
        <v>4.6840266751349634E-2</v>
      </c>
      <c r="AE8" s="187">
        <v>0</v>
      </c>
      <c r="AF8" s="187">
        <v>0</v>
      </c>
      <c r="AG8" s="187">
        <v>0</v>
      </c>
      <c r="AH8" s="187">
        <v>0</v>
      </c>
      <c r="AI8" s="187">
        <v>0</v>
      </c>
      <c r="AJ8" s="187">
        <v>0</v>
      </c>
      <c r="AK8" s="187">
        <v>0</v>
      </c>
      <c r="AL8" s="187">
        <v>0</v>
      </c>
      <c r="AM8" s="187">
        <v>0</v>
      </c>
      <c r="AN8" s="187">
        <v>0</v>
      </c>
      <c r="AO8" s="187">
        <v>0</v>
      </c>
      <c r="AP8" s="187">
        <v>0</v>
      </c>
      <c r="AQ8" s="187">
        <v>0</v>
      </c>
      <c r="AR8" s="187">
        <v>0</v>
      </c>
      <c r="AS8" s="187">
        <v>0</v>
      </c>
      <c r="AT8" s="187">
        <v>0</v>
      </c>
      <c r="AU8" s="187">
        <v>0</v>
      </c>
      <c r="AV8" s="187">
        <v>0</v>
      </c>
      <c r="AW8" s="187">
        <v>0</v>
      </c>
      <c r="AX8" s="187">
        <v>0</v>
      </c>
      <c r="AY8" s="187">
        <v>2.3030778476298091E-5</v>
      </c>
      <c r="AZ8" s="187">
        <v>0</v>
      </c>
      <c r="BA8" s="187">
        <v>0</v>
      </c>
      <c r="BB8" s="187">
        <v>0</v>
      </c>
      <c r="BC8" s="187">
        <v>7.1918645628065529E-6</v>
      </c>
      <c r="BD8" s="187">
        <v>9.2661397030985098E-4</v>
      </c>
      <c r="BE8" s="187">
        <v>1.9659653815824442E-4</v>
      </c>
      <c r="BF8" s="187">
        <v>1.234633514167624E-3</v>
      </c>
      <c r="BG8" s="187">
        <v>0</v>
      </c>
      <c r="BH8" s="187">
        <v>0</v>
      </c>
      <c r="BI8" s="187">
        <v>2.9751550559641063E-3</v>
      </c>
      <c r="BJ8" s="187">
        <v>6.1682918988426915E-3</v>
      </c>
      <c r="BK8" s="187">
        <v>1.3443510369427665E-5</v>
      </c>
      <c r="BL8" s="187">
        <v>1.1140819964349375E-4</v>
      </c>
      <c r="BM8" s="187">
        <v>0</v>
      </c>
      <c r="BN8" s="187">
        <v>0</v>
      </c>
      <c r="BO8" s="188">
        <v>5.2893133403431256E-3</v>
      </c>
    </row>
    <row r="9" spans="1:97" s="138" customFormat="1" ht="10.9" customHeight="1" x14ac:dyDescent="0.2">
      <c r="A9" s="175" t="s">
        <v>236</v>
      </c>
      <c r="B9" s="186" t="s">
        <v>466</v>
      </c>
      <c r="C9" s="187">
        <v>8.8698379827019128E-2</v>
      </c>
      <c r="D9" s="187">
        <v>4.5549293599938236E-2</v>
      </c>
      <c r="E9" s="187">
        <v>3.5376857749469214E-2</v>
      </c>
      <c r="F9" s="187">
        <v>0</v>
      </c>
      <c r="G9" s="187">
        <v>4.8475447186000292E-5</v>
      </c>
      <c r="H9" s="187">
        <v>0</v>
      </c>
      <c r="I9" s="187">
        <v>0</v>
      </c>
      <c r="J9" s="187">
        <v>0</v>
      </c>
      <c r="K9" s="187">
        <v>0</v>
      </c>
      <c r="L9" s="187">
        <v>0</v>
      </c>
      <c r="M9" s="187">
        <v>0</v>
      </c>
      <c r="N9" s="187">
        <v>0</v>
      </c>
      <c r="O9" s="187">
        <v>0</v>
      </c>
      <c r="P9" s="187">
        <v>0</v>
      </c>
      <c r="Q9" s="187">
        <v>0</v>
      </c>
      <c r="R9" s="187">
        <v>0</v>
      </c>
      <c r="S9" s="187">
        <v>0</v>
      </c>
      <c r="T9" s="187">
        <v>0</v>
      </c>
      <c r="U9" s="187">
        <v>0</v>
      </c>
      <c r="V9" s="187">
        <v>0</v>
      </c>
      <c r="W9" s="187">
        <v>0</v>
      </c>
      <c r="X9" s="187">
        <v>0</v>
      </c>
      <c r="Y9" s="187">
        <v>0</v>
      </c>
      <c r="Z9" s="187">
        <v>0</v>
      </c>
      <c r="AA9" s="187">
        <v>0</v>
      </c>
      <c r="AB9" s="187">
        <v>0</v>
      </c>
      <c r="AC9" s="187">
        <v>0</v>
      </c>
      <c r="AD9" s="187">
        <v>0</v>
      </c>
      <c r="AE9" s="187">
        <v>0</v>
      </c>
      <c r="AF9" s="187">
        <v>0</v>
      </c>
      <c r="AG9" s="187">
        <v>0</v>
      </c>
      <c r="AH9" s="187">
        <v>0</v>
      </c>
      <c r="AI9" s="187">
        <v>0</v>
      </c>
      <c r="AJ9" s="187">
        <v>0</v>
      </c>
      <c r="AK9" s="187">
        <v>0</v>
      </c>
      <c r="AL9" s="187">
        <v>0</v>
      </c>
      <c r="AM9" s="187">
        <v>0</v>
      </c>
      <c r="AN9" s="187">
        <v>0</v>
      </c>
      <c r="AO9" s="187">
        <v>0</v>
      </c>
      <c r="AP9" s="187">
        <v>0</v>
      </c>
      <c r="AQ9" s="187">
        <v>0</v>
      </c>
      <c r="AR9" s="187">
        <v>0</v>
      </c>
      <c r="AS9" s="187">
        <v>0</v>
      </c>
      <c r="AT9" s="187">
        <v>0</v>
      </c>
      <c r="AU9" s="187">
        <v>0</v>
      </c>
      <c r="AV9" s="187">
        <v>0</v>
      </c>
      <c r="AW9" s="187">
        <v>0</v>
      </c>
      <c r="AX9" s="187">
        <v>0</v>
      </c>
      <c r="AY9" s="187">
        <v>0</v>
      </c>
      <c r="AZ9" s="187">
        <v>0</v>
      </c>
      <c r="BA9" s="187">
        <v>0</v>
      </c>
      <c r="BB9" s="187">
        <v>0</v>
      </c>
      <c r="BC9" s="187">
        <v>0</v>
      </c>
      <c r="BD9" s="187">
        <v>1.6427505290811763E-4</v>
      </c>
      <c r="BE9" s="187">
        <v>0</v>
      </c>
      <c r="BF9" s="187">
        <v>0</v>
      </c>
      <c r="BG9" s="187">
        <v>0</v>
      </c>
      <c r="BH9" s="187">
        <v>0</v>
      </c>
      <c r="BI9" s="187">
        <v>0</v>
      </c>
      <c r="BJ9" s="187">
        <v>0</v>
      </c>
      <c r="BK9" s="187">
        <v>4.2571116169854274E-4</v>
      </c>
      <c r="BL9" s="187">
        <v>0</v>
      </c>
      <c r="BM9" s="187">
        <v>0</v>
      </c>
      <c r="BN9" s="187">
        <v>0</v>
      </c>
      <c r="BO9" s="188">
        <v>1.0158145695728859E-3</v>
      </c>
    </row>
    <row r="10" spans="1:97" s="138" customFormat="1" ht="10.9" customHeight="1" x14ac:dyDescent="0.2">
      <c r="A10" s="175" t="s">
        <v>237</v>
      </c>
      <c r="B10" s="186" t="s">
        <v>467</v>
      </c>
      <c r="C10" s="187">
        <v>4.9234579932594304E-4</v>
      </c>
      <c r="D10" s="187">
        <v>3.8601096271134102E-5</v>
      </c>
      <c r="E10" s="187">
        <v>0</v>
      </c>
      <c r="F10" s="187">
        <v>0</v>
      </c>
      <c r="G10" s="187">
        <v>0.21411605022056329</v>
      </c>
      <c r="H10" s="187">
        <v>1.428309086086229E-4</v>
      </c>
      <c r="I10" s="187">
        <v>2.1374829001367989E-4</v>
      </c>
      <c r="J10" s="187">
        <v>5.5087313391725883E-5</v>
      </c>
      <c r="K10" s="187">
        <v>0</v>
      </c>
      <c r="L10" s="187">
        <v>1.3466545254004695E-4</v>
      </c>
      <c r="M10" s="187">
        <v>0</v>
      </c>
      <c r="N10" s="187">
        <v>1.4148450536600793E-3</v>
      </c>
      <c r="O10" s="187">
        <v>0</v>
      </c>
      <c r="P10" s="187">
        <v>9.8203958710691138E-5</v>
      </c>
      <c r="Q10" s="187">
        <v>0</v>
      </c>
      <c r="R10" s="187">
        <v>0</v>
      </c>
      <c r="S10" s="187">
        <v>0.29523548393900406</v>
      </c>
      <c r="T10" s="187">
        <v>1.1275228323373548E-4</v>
      </c>
      <c r="U10" s="187">
        <v>1.2086448153477859E-3</v>
      </c>
      <c r="V10" s="187">
        <v>0</v>
      </c>
      <c r="W10" s="187">
        <v>0</v>
      </c>
      <c r="X10" s="187">
        <v>0</v>
      </c>
      <c r="Y10" s="187">
        <v>9.6521990926932855E-5</v>
      </c>
      <c r="Z10" s="187">
        <v>7.8707761658587195E-4</v>
      </c>
      <c r="AA10" s="187">
        <v>0</v>
      </c>
      <c r="AB10" s="187">
        <v>0</v>
      </c>
      <c r="AC10" s="187">
        <v>0</v>
      </c>
      <c r="AD10" s="187">
        <v>1.2067322959669736E-2</v>
      </c>
      <c r="AE10" s="187">
        <v>0</v>
      </c>
      <c r="AF10" s="187">
        <v>0</v>
      </c>
      <c r="AG10" s="187">
        <v>0</v>
      </c>
      <c r="AH10" s="187">
        <v>0</v>
      </c>
      <c r="AI10" s="187">
        <v>0</v>
      </c>
      <c r="AJ10" s="187">
        <v>0</v>
      </c>
      <c r="AK10" s="187">
        <v>0</v>
      </c>
      <c r="AL10" s="187">
        <v>0</v>
      </c>
      <c r="AM10" s="187">
        <v>6.1595318755774562E-4</v>
      </c>
      <c r="AN10" s="187">
        <v>0</v>
      </c>
      <c r="AO10" s="187">
        <v>1.7753475242778772E-5</v>
      </c>
      <c r="AP10" s="187">
        <v>8.898380494749955E-5</v>
      </c>
      <c r="AQ10" s="187">
        <v>1.9406547769217333E-4</v>
      </c>
      <c r="AR10" s="187">
        <v>2.2212966819380814E-5</v>
      </c>
      <c r="AS10" s="187">
        <v>0</v>
      </c>
      <c r="AT10" s="187">
        <v>0</v>
      </c>
      <c r="AU10" s="187">
        <v>0</v>
      </c>
      <c r="AV10" s="187">
        <v>0</v>
      </c>
      <c r="AW10" s="187">
        <v>0</v>
      </c>
      <c r="AX10" s="187">
        <v>0</v>
      </c>
      <c r="AY10" s="187">
        <v>0</v>
      </c>
      <c r="AZ10" s="187">
        <v>0</v>
      </c>
      <c r="BA10" s="187">
        <v>0</v>
      </c>
      <c r="BB10" s="187">
        <v>0</v>
      </c>
      <c r="BC10" s="187">
        <v>9.8070880401907547E-6</v>
      </c>
      <c r="BD10" s="187">
        <v>9.7538312664194842E-5</v>
      </c>
      <c r="BE10" s="187">
        <v>2.014978368934915E-5</v>
      </c>
      <c r="BF10" s="187">
        <v>3.3931980687388339E-4</v>
      </c>
      <c r="BG10" s="187">
        <v>0</v>
      </c>
      <c r="BH10" s="187">
        <v>0</v>
      </c>
      <c r="BI10" s="187">
        <v>2.0754105833943161E-3</v>
      </c>
      <c r="BJ10" s="187">
        <v>2.8709458494070583E-3</v>
      </c>
      <c r="BK10" s="187">
        <v>0</v>
      </c>
      <c r="BL10" s="187">
        <v>9.1513878278584167E-5</v>
      </c>
      <c r="BM10" s="187">
        <v>0</v>
      </c>
      <c r="BN10" s="187">
        <v>0</v>
      </c>
      <c r="BO10" s="188">
        <v>9.4992293476013287E-4</v>
      </c>
    </row>
    <row r="11" spans="1:97" s="138" customFormat="1" ht="10.9" customHeight="1" x14ac:dyDescent="0.2">
      <c r="A11" s="189" t="s">
        <v>238</v>
      </c>
      <c r="B11" s="190" t="s">
        <v>468</v>
      </c>
      <c r="C11" s="191">
        <v>0</v>
      </c>
      <c r="D11" s="191">
        <v>0</v>
      </c>
      <c r="E11" s="191">
        <v>0</v>
      </c>
      <c r="F11" s="191">
        <v>0</v>
      </c>
      <c r="G11" s="191">
        <v>0</v>
      </c>
      <c r="H11" s="191">
        <v>1.9833091881083065E-2</v>
      </c>
      <c r="I11" s="191">
        <v>0</v>
      </c>
      <c r="J11" s="191">
        <v>0</v>
      </c>
      <c r="K11" s="191">
        <v>0</v>
      </c>
      <c r="L11" s="191">
        <v>0.31583537469059009</v>
      </c>
      <c r="M11" s="191">
        <v>0</v>
      </c>
      <c r="N11" s="191">
        <v>2.0390414008630555E-3</v>
      </c>
      <c r="O11" s="191">
        <v>0</v>
      </c>
      <c r="P11" s="191">
        <v>1.8549636645352771E-3</v>
      </c>
      <c r="Q11" s="191">
        <v>0</v>
      </c>
      <c r="R11" s="191">
        <v>0</v>
      </c>
      <c r="S11" s="191">
        <v>0</v>
      </c>
      <c r="T11" s="191">
        <v>0</v>
      </c>
      <c r="U11" s="191">
        <v>0</v>
      </c>
      <c r="V11" s="191">
        <v>0</v>
      </c>
      <c r="W11" s="191">
        <v>0</v>
      </c>
      <c r="X11" s="191">
        <v>7.2144866892720578E-5</v>
      </c>
      <c r="Y11" s="191">
        <v>0</v>
      </c>
      <c r="Z11" s="191">
        <v>8.9440638248394536E-5</v>
      </c>
      <c r="AA11" s="191">
        <v>0</v>
      </c>
      <c r="AB11" s="191">
        <v>0</v>
      </c>
      <c r="AC11" s="191">
        <v>0</v>
      </c>
      <c r="AD11" s="191">
        <v>0</v>
      </c>
      <c r="AE11" s="191">
        <v>0</v>
      </c>
      <c r="AF11" s="191">
        <v>0</v>
      </c>
      <c r="AG11" s="191">
        <v>0</v>
      </c>
      <c r="AH11" s="191">
        <v>0</v>
      </c>
      <c r="AI11" s="191">
        <v>0</v>
      </c>
      <c r="AJ11" s="191">
        <v>0</v>
      </c>
      <c r="AK11" s="191">
        <v>0</v>
      </c>
      <c r="AL11" s="191">
        <v>0</v>
      </c>
      <c r="AM11" s="191">
        <v>6.4675084693563293E-4</v>
      </c>
      <c r="AN11" s="191">
        <v>0</v>
      </c>
      <c r="AO11" s="191">
        <v>0</v>
      </c>
      <c r="AP11" s="191">
        <v>0</v>
      </c>
      <c r="AQ11" s="191">
        <v>0</v>
      </c>
      <c r="AR11" s="191">
        <v>0</v>
      </c>
      <c r="AS11" s="191">
        <v>0</v>
      </c>
      <c r="AT11" s="191">
        <v>0</v>
      </c>
      <c r="AU11" s="191">
        <v>0</v>
      </c>
      <c r="AV11" s="191">
        <v>0</v>
      </c>
      <c r="AW11" s="191">
        <v>0</v>
      </c>
      <c r="AX11" s="191">
        <v>0</v>
      </c>
      <c r="AY11" s="191">
        <v>2.1591354821529458E-5</v>
      </c>
      <c r="AZ11" s="191">
        <v>0</v>
      </c>
      <c r="BA11" s="191">
        <v>0</v>
      </c>
      <c r="BB11" s="191">
        <v>0</v>
      </c>
      <c r="BC11" s="191">
        <v>1.0460893909536805E-5</v>
      </c>
      <c r="BD11" s="191">
        <v>7.7003931050680137E-5</v>
      </c>
      <c r="BE11" s="191">
        <v>2.7447272917383708E-4</v>
      </c>
      <c r="BF11" s="191">
        <v>1.7170399865907354E-3</v>
      </c>
      <c r="BG11" s="191">
        <v>0</v>
      </c>
      <c r="BH11" s="191">
        <v>0</v>
      </c>
      <c r="BI11" s="191">
        <v>3.9828688652422716E-3</v>
      </c>
      <c r="BJ11" s="191">
        <v>6.5589727103871984E-3</v>
      </c>
      <c r="BK11" s="191">
        <v>2.688702073885533E-5</v>
      </c>
      <c r="BL11" s="191">
        <v>1.9894321364909601E-4</v>
      </c>
      <c r="BM11" s="191">
        <v>0</v>
      </c>
      <c r="BN11" s="191">
        <v>0</v>
      </c>
      <c r="BO11" s="192">
        <v>2.4687162369198554E-3</v>
      </c>
    </row>
    <row r="12" spans="1:97" s="138" customFormat="1" ht="10.9" customHeight="1" x14ac:dyDescent="0.2">
      <c r="A12" s="175" t="s">
        <v>239</v>
      </c>
      <c r="B12" s="186" t="s">
        <v>469</v>
      </c>
      <c r="C12" s="187">
        <v>0</v>
      </c>
      <c r="D12" s="187">
        <v>0</v>
      </c>
      <c r="E12" s="187">
        <v>0</v>
      </c>
      <c r="F12" s="187">
        <v>0</v>
      </c>
      <c r="G12" s="187">
        <v>0</v>
      </c>
      <c r="H12" s="187">
        <v>0</v>
      </c>
      <c r="I12" s="187">
        <v>3.847469220246238E-4</v>
      </c>
      <c r="J12" s="187">
        <v>0</v>
      </c>
      <c r="K12" s="187">
        <v>0</v>
      </c>
      <c r="L12" s="187">
        <v>0</v>
      </c>
      <c r="M12" s="187">
        <v>0</v>
      </c>
      <c r="N12" s="187">
        <v>4.1613089813531744E-5</v>
      </c>
      <c r="O12" s="187">
        <v>0</v>
      </c>
      <c r="P12" s="187">
        <v>0</v>
      </c>
      <c r="Q12" s="187">
        <v>0</v>
      </c>
      <c r="R12" s="187">
        <v>0</v>
      </c>
      <c r="S12" s="187">
        <v>0</v>
      </c>
      <c r="T12" s="187">
        <v>0</v>
      </c>
      <c r="U12" s="187">
        <v>2.6750448233609007E-2</v>
      </c>
      <c r="V12" s="187">
        <v>3.8317846537024621E-5</v>
      </c>
      <c r="W12" s="187">
        <v>0</v>
      </c>
      <c r="X12" s="187">
        <v>2.1607387634369816E-2</v>
      </c>
      <c r="Y12" s="187">
        <v>8.3652392136675138E-4</v>
      </c>
      <c r="Z12" s="187">
        <v>8.9440638248394536E-5</v>
      </c>
      <c r="AA12" s="187">
        <v>0.53156683272227268</v>
      </c>
      <c r="AB12" s="187">
        <v>0</v>
      </c>
      <c r="AC12" s="187">
        <v>3.2386915686062829E-4</v>
      </c>
      <c r="AD12" s="187">
        <v>0</v>
      </c>
      <c r="AE12" s="187">
        <v>3.3260717342254727E-2</v>
      </c>
      <c r="AF12" s="187">
        <v>3.3159715319470398E-3</v>
      </c>
      <c r="AG12" s="187">
        <v>2.1184743670125644E-3</v>
      </c>
      <c r="AH12" s="187">
        <v>1.6166188416926001E-4</v>
      </c>
      <c r="AI12" s="187">
        <v>3.1477886784533863E-5</v>
      </c>
      <c r="AJ12" s="187">
        <v>1.9955698349663746E-5</v>
      </c>
      <c r="AK12" s="187">
        <v>2.7952090117538539E-5</v>
      </c>
      <c r="AL12" s="187">
        <v>2.7172953129373146E-5</v>
      </c>
      <c r="AM12" s="187">
        <v>0</v>
      </c>
      <c r="AN12" s="187">
        <v>1.6360364290778209E-4</v>
      </c>
      <c r="AO12" s="187">
        <v>0</v>
      </c>
      <c r="AP12" s="187">
        <v>0</v>
      </c>
      <c r="AQ12" s="187">
        <v>0</v>
      </c>
      <c r="AR12" s="187">
        <v>0</v>
      </c>
      <c r="AS12" s="187">
        <v>6.8163396969751558E-2</v>
      </c>
      <c r="AT12" s="187">
        <v>2.7343920899505623E-2</v>
      </c>
      <c r="AU12" s="187">
        <v>0</v>
      </c>
      <c r="AV12" s="187">
        <v>0</v>
      </c>
      <c r="AW12" s="187">
        <v>0</v>
      </c>
      <c r="AX12" s="187">
        <v>0</v>
      </c>
      <c r="AY12" s="187">
        <v>4.3182709643058923E-6</v>
      </c>
      <c r="AZ12" s="187">
        <v>0</v>
      </c>
      <c r="BA12" s="187">
        <v>0</v>
      </c>
      <c r="BB12" s="187">
        <v>0</v>
      </c>
      <c r="BC12" s="187">
        <v>0</v>
      </c>
      <c r="BD12" s="187">
        <v>6.4169942542233451E-6</v>
      </c>
      <c r="BE12" s="187">
        <v>0</v>
      </c>
      <c r="BF12" s="187">
        <v>0</v>
      </c>
      <c r="BG12" s="187">
        <v>0</v>
      </c>
      <c r="BH12" s="187">
        <v>0</v>
      </c>
      <c r="BI12" s="187">
        <v>0</v>
      </c>
      <c r="BJ12" s="187">
        <v>0</v>
      </c>
      <c r="BK12" s="187">
        <v>0</v>
      </c>
      <c r="BL12" s="187">
        <v>0</v>
      </c>
      <c r="BM12" s="187">
        <v>0</v>
      </c>
      <c r="BN12" s="187">
        <v>0</v>
      </c>
      <c r="BO12" s="188">
        <v>2.7623824656853993E-2</v>
      </c>
    </row>
    <row r="13" spans="1:97" s="138" customFormat="1" ht="10.9" customHeight="1" x14ac:dyDescent="0.2">
      <c r="A13" s="175" t="s">
        <v>240</v>
      </c>
      <c r="B13" s="186" t="s">
        <v>470</v>
      </c>
      <c r="C13" s="187">
        <v>0</v>
      </c>
      <c r="D13" s="187">
        <v>0</v>
      </c>
      <c r="E13" s="187">
        <v>0</v>
      </c>
      <c r="F13" s="187">
        <v>0</v>
      </c>
      <c r="G13" s="187">
        <v>2.4237723593000145E-4</v>
      </c>
      <c r="H13" s="187">
        <v>0</v>
      </c>
      <c r="I13" s="187">
        <v>0</v>
      </c>
      <c r="J13" s="187">
        <v>1.7077067151435024E-3</v>
      </c>
      <c r="K13" s="187">
        <v>0</v>
      </c>
      <c r="L13" s="187">
        <v>0</v>
      </c>
      <c r="M13" s="187">
        <v>0</v>
      </c>
      <c r="N13" s="187">
        <v>8.3226179627063487E-5</v>
      </c>
      <c r="O13" s="187">
        <v>0</v>
      </c>
      <c r="P13" s="187">
        <v>0</v>
      </c>
      <c r="Q13" s="187">
        <v>0</v>
      </c>
      <c r="R13" s="187">
        <v>0</v>
      </c>
      <c r="S13" s="187">
        <v>0</v>
      </c>
      <c r="T13" s="187">
        <v>0</v>
      </c>
      <c r="U13" s="187">
        <v>2.7511694139408164E-3</v>
      </c>
      <c r="V13" s="187">
        <v>0</v>
      </c>
      <c r="W13" s="187">
        <v>0</v>
      </c>
      <c r="X13" s="187">
        <v>1.5258639347810403E-2</v>
      </c>
      <c r="Y13" s="187">
        <v>5.0030565297126866E-3</v>
      </c>
      <c r="Z13" s="187">
        <v>1.5920433608214229E-3</v>
      </c>
      <c r="AA13" s="187">
        <v>4.0463616385964145E-4</v>
      </c>
      <c r="AB13" s="187">
        <v>0</v>
      </c>
      <c r="AC13" s="187">
        <v>2.1591277124041888E-4</v>
      </c>
      <c r="AD13" s="187">
        <v>1.5878056525881233E-4</v>
      </c>
      <c r="AE13" s="187">
        <v>7.0891361290489896E-2</v>
      </c>
      <c r="AF13" s="187">
        <v>0.14674300557963235</v>
      </c>
      <c r="AG13" s="187">
        <v>4.4192424865972665E-5</v>
      </c>
      <c r="AH13" s="187">
        <v>3.435315038596775E-2</v>
      </c>
      <c r="AI13" s="187">
        <v>4.197051571271182E-5</v>
      </c>
      <c r="AJ13" s="187">
        <v>9.977849174831873E-6</v>
      </c>
      <c r="AK13" s="187">
        <v>0</v>
      </c>
      <c r="AL13" s="187">
        <v>0</v>
      </c>
      <c r="AM13" s="187">
        <v>2.6793963658761936E-3</v>
      </c>
      <c r="AN13" s="187">
        <v>0</v>
      </c>
      <c r="AO13" s="187">
        <v>3.5933033891384237E-3</v>
      </c>
      <c r="AP13" s="187">
        <v>8.9792748628840459E-4</v>
      </c>
      <c r="AQ13" s="187">
        <v>2.9514933338508412E-2</v>
      </c>
      <c r="AR13" s="187">
        <v>2.5011800638622798E-2</v>
      </c>
      <c r="AS13" s="187">
        <v>-4.9123232177682007E-6</v>
      </c>
      <c r="AT13" s="187">
        <v>0</v>
      </c>
      <c r="AU13" s="187">
        <v>0</v>
      </c>
      <c r="AV13" s="187">
        <v>0</v>
      </c>
      <c r="AW13" s="187">
        <v>0</v>
      </c>
      <c r="AX13" s="187">
        <v>0</v>
      </c>
      <c r="AY13" s="187">
        <v>0</v>
      </c>
      <c r="AZ13" s="187">
        <v>0</v>
      </c>
      <c r="BA13" s="187">
        <v>0</v>
      </c>
      <c r="BB13" s="187">
        <v>0</v>
      </c>
      <c r="BC13" s="187">
        <v>2.9421264120572264E-5</v>
      </c>
      <c r="BD13" s="187">
        <v>0</v>
      </c>
      <c r="BE13" s="187">
        <v>0</v>
      </c>
      <c r="BF13" s="187">
        <v>0</v>
      </c>
      <c r="BG13" s="187">
        <v>0</v>
      </c>
      <c r="BH13" s="187">
        <v>0</v>
      </c>
      <c r="BI13" s="187">
        <v>-4.1988075386590212E-5</v>
      </c>
      <c r="BJ13" s="187">
        <v>-2.9022003143306187E-5</v>
      </c>
      <c r="BK13" s="187">
        <v>3.5849360985140443E-5</v>
      </c>
      <c r="BL13" s="187">
        <v>5.1725235548764958E-5</v>
      </c>
      <c r="BM13" s="187">
        <v>0</v>
      </c>
      <c r="BN13" s="187">
        <v>3.5812864679780578E-4</v>
      </c>
      <c r="BO13" s="188">
        <v>3.7269178916967969E-3</v>
      </c>
    </row>
    <row r="14" spans="1:97" s="138" customFormat="1" ht="10.9" customHeight="1" x14ac:dyDescent="0.2">
      <c r="A14" s="175" t="s">
        <v>241</v>
      </c>
      <c r="B14" s="186" t="s">
        <v>471</v>
      </c>
      <c r="C14" s="187">
        <v>0</v>
      </c>
      <c r="D14" s="187">
        <v>0</v>
      </c>
      <c r="E14" s="187">
        <v>7.6079263977353151E-4</v>
      </c>
      <c r="F14" s="187">
        <v>0</v>
      </c>
      <c r="G14" s="187">
        <v>0</v>
      </c>
      <c r="H14" s="187">
        <v>0</v>
      </c>
      <c r="I14" s="187">
        <v>0</v>
      </c>
      <c r="J14" s="187">
        <v>0</v>
      </c>
      <c r="K14" s="187">
        <v>9.235676439081332E-2</v>
      </c>
      <c r="L14" s="187">
        <v>3.7834579523156044E-4</v>
      </c>
      <c r="M14" s="187">
        <v>0</v>
      </c>
      <c r="N14" s="187">
        <v>4.7597052128717607E-2</v>
      </c>
      <c r="O14" s="187">
        <v>1.4406457929546226E-2</v>
      </c>
      <c r="P14" s="187">
        <v>8.9692948955764577E-3</v>
      </c>
      <c r="Q14" s="187">
        <v>0</v>
      </c>
      <c r="R14" s="187">
        <v>5.4044779960538735E-3</v>
      </c>
      <c r="S14" s="187">
        <v>0</v>
      </c>
      <c r="T14" s="187">
        <v>0</v>
      </c>
      <c r="U14" s="187">
        <v>5.1751366403012932E-4</v>
      </c>
      <c r="V14" s="187">
        <v>0</v>
      </c>
      <c r="W14" s="187">
        <v>0</v>
      </c>
      <c r="X14" s="187">
        <v>0</v>
      </c>
      <c r="Y14" s="187">
        <v>0</v>
      </c>
      <c r="Z14" s="187">
        <v>2.683219147451836E-3</v>
      </c>
      <c r="AA14" s="187">
        <v>0</v>
      </c>
      <c r="AB14" s="187">
        <v>0</v>
      </c>
      <c r="AC14" s="187">
        <v>0</v>
      </c>
      <c r="AD14" s="187">
        <v>0.14528421721181328</v>
      </c>
      <c r="AE14" s="187">
        <v>0</v>
      </c>
      <c r="AF14" s="187">
        <v>0</v>
      </c>
      <c r="AG14" s="187">
        <v>0</v>
      </c>
      <c r="AH14" s="187">
        <v>0</v>
      </c>
      <c r="AI14" s="187">
        <v>0</v>
      </c>
      <c r="AJ14" s="187">
        <v>0</v>
      </c>
      <c r="AK14" s="187">
        <v>0</v>
      </c>
      <c r="AL14" s="187">
        <v>0</v>
      </c>
      <c r="AM14" s="187">
        <v>4.0036957191253468E-3</v>
      </c>
      <c r="AN14" s="187">
        <v>0</v>
      </c>
      <c r="AO14" s="187">
        <v>0</v>
      </c>
      <c r="AP14" s="187">
        <v>0</v>
      </c>
      <c r="AQ14" s="187">
        <v>0</v>
      </c>
      <c r="AR14" s="187">
        <v>0</v>
      </c>
      <c r="AS14" s="187">
        <v>0</v>
      </c>
      <c r="AT14" s="187">
        <v>0</v>
      </c>
      <c r="AU14" s="187">
        <v>0</v>
      </c>
      <c r="AV14" s="187">
        <v>0</v>
      </c>
      <c r="AW14" s="187">
        <v>0</v>
      </c>
      <c r="AX14" s="187">
        <v>0</v>
      </c>
      <c r="AY14" s="187">
        <v>1.4754092461378464E-4</v>
      </c>
      <c r="AZ14" s="187">
        <v>0</v>
      </c>
      <c r="BA14" s="187">
        <v>0</v>
      </c>
      <c r="BB14" s="187">
        <v>0</v>
      </c>
      <c r="BC14" s="187">
        <v>8.2379539537602331E-5</v>
      </c>
      <c r="BD14" s="187">
        <v>2.8324612638141846E-3</v>
      </c>
      <c r="BE14" s="187">
        <v>1.0815532542445248E-3</v>
      </c>
      <c r="BF14" s="187">
        <v>4.7668300580114226E-3</v>
      </c>
      <c r="BG14" s="187">
        <v>0</v>
      </c>
      <c r="BH14" s="187">
        <v>0</v>
      </c>
      <c r="BI14" s="187">
        <v>2.1000035989778901E-2</v>
      </c>
      <c r="BJ14" s="187">
        <v>6.5225835833690529E-2</v>
      </c>
      <c r="BK14" s="187">
        <v>2.2405850615712774E-5</v>
      </c>
      <c r="BL14" s="187">
        <v>1.1180608607079196E-3</v>
      </c>
      <c r="BM14" s="187">
        <v>0</v>
      </c>
      <c r="BN14" s="187">
        <v>0</v>
      </c>
      <c r="BO14" s="188">
        <v>3.2492923420466731E-3</v>
      </c>
    </row>
    <row r="15" spans="1:97" s="138" customFormat="1" ht="10.9" customHeight="1" x14ac:dyDescent="0.2">
      <c r="A15" s="193" t="s">
        <v>242</v>
      </c>
      <c r="B15" s="194" t="s">
        <v>472</v>
      </c>
      <c r="C15" s="195">
        <v>0</v>
      </c>
      <c r="D15" s="195">
        <v>0</v>
      </c>
      <c r="E15" s="195">
        <v>0</v>
      </c>
      <c r="F15" s="195">
        <v>0</v>
      </c>
      <c r="G15" s="195">
        <v>0</v>
      </c>
      <c r="H15" s="195">
        <v>3.3177579628231549E-2</v>
      </c>
      <c r="I15" s="195">
        <v>0</v>
      </c>
      <c r="J15" s="195">
        <v>0</v>
      </c>
      <c r="K15" s="195">
        <v>1.633272646045799E-4</v>
      </c>
      <c r="L15" s="195">
        <v>0.10693719459799156</v>
      </c>
      <c r="M15" s="195">
        <v>0</v>
      </c>
      <c r="N15" s="195">
        <v>1.5654844387850642E-2</v>
      </c>
      <c r="O15" s="195">
        <v>0</v>
      </c>
      <c r="P15" s="195">
        <v>7.7690242891124547E-3</v>
      </c>
      <c r="Q15" s="195">
        <v>0</v>
      </c>
      <c r="R15" s="195">
        <v>0</v>
      </c>
      <c r="S15" s="195">
        <v>0</v>
      </c>
      <c r="T15" s="195">
        <v>0</v>
      </c>
      <c r="U15" s="195">
        <v>0</v>
      </c>
      <c r="V15" s="195">
        <v>0</v>
      </c>
      <c r="W15" s="195">
        <v>0</v>
      </c>
      <c r="X15" s="195">
        <v>0</v>
      </c>
      <c r="Y15" s="195">
        <v>0</v>
      </c>
      <c r="Z15" s="195">
        <v>3.5776255299357817E-5</v>
      </c>
      <c r="AA15" s="195">
        <v>0</v>
      </c>
      <c r="AB15" s="195">
        <v>0</v>
      </c>
      <c r="AC15" s="195">
        <v>0</v>
      </c>
      <c r="AD15" s="195">
        <v>0</v>
      </c>
      <c r="AE15" s="195">
        <v>0</v>
      </c>
      <c r="AF15" s="195">
        <v>0</v>
      </c>
      <c r="AG15" s="195">
        <v>0</v>
      </c>
      <c r="AH15" s="195">
        <v>0</v>
      </c>
      <c r="AI15" s="195">
        <v>0</v>
      </c>
      <c r="AJ15" s="195">
        <v>0</v>
      </c>
      <c r="AK15" s="195">
        <v>0</v>
      </c>
      <c r="AL15" s="195">
        <v>0</v>
      </c>
      <c r="AM15" s="195">
        <v>0</v>
      </c>
      <c r="AN15" s="195">
        <v>0</v>
      </c>
      <c r="AO15" s="195">
        <v>0</v>
      </c>
      <c r="AP15" s="195">
        <v>0</v>
      </c>
      <c r="AQ15" s="195">
        <v>0</v>
      </c>
      <c r="AR15" s="195">
        <v>0</v>
      </c>
      <c r="AS15" s="195">
        <v>0</v>
      </c>
      <c r="AT15" s="195">
        <v>0</v>
      </c>
      <c r="AU15" s="195">
        <v>0</v>
      </c>
      <c r="AV15" s="195">
        <v>0</v>
      </c>
      <c r="AW15" s="195">
        <v>0</v>
      </c>
      <c r="AX15" s="195">
        <v>0</v>
      </c>
      <c r="AY15" s="195">
        <v>4.2462997815674603E-5</v>
      </c>
      <c r="AZ15" s="195">
        <v>0</v>
      </c>
      <c r="BA15" s="195">
        <v>0</v>
      </c>
      <c r="BB15" s="195">
        <v>0</v>
      </c>
      <c r="BC15" s="195">
        <v>9.5455656924523337E-5</v>
      </c>
      <c r="BD15" s="195">
        <v>6.9816897485949986E-4</v>
      </c>
      <c r="BE15" s="195">
        <v>9.1599827474284524E-4</v>
      </c>
      <c r="BF15" s="195">
        <v>6.2590195701676564E-3</v>
      </c>
      <c r="BG15" s="195">
        <v>0</v>
      </c>
      <c r="BH15" s="195">
        <v>0</v>
      </c>
      <c r="BI15" s="195">
        <v>1.2896337440166992E-2</v>
      </c>
      <c r="BJ15" s="195">
        <v>3.0162791113016146E-2</v>
      </c>
      <c r="BK15" s="195">
        <v>1.7924680492570221E-5</v>
      </c>
      <c r="BL15" s="195">
        <v>6.5253374076903493E-4</v>
      </c>
      <c r="BM15" s="195">
        <v>0</v>
      </c>
      <c r="BN15" s="195">
        <v>0</v>
      </c>
      <c r="BO15" s="196">
        <v>1.8916316158542556E-3</v>
      </c>
    </row>
    <row r="16" spans="1:97" s="138" customFormat="1" ht="10.9" customHeight="1" x14ac:dyDescent="0.2">
      <c r="A16" s="175" t="s">
        <v>243</v>
      </c>
      <c r="B16" s="186" t="s">
        <v>473</v>
      </c>
      <c r="C16" s="187">
        <v>0</v>
      </c>
      <c r="D16" s="187">
        <v>0</v>
      </c>
      <c r="E16" s="187">
        <v>8.7579617834394907E-4</v>
      </c>
      <c r="F16" s="187">
        <v>0</v>
      </c>
      <c r="G16" s="187">
        <v>2.2298705705560136E-3</v>
      </c>
      <c r="H16" s="187">
        <v>0</v>
      </c>
      <c r="I16" s="187">
        <v>0</v>
      </c>
      <c r="J16" s="187">
        <v>0</v>
      </c>
      <c r="K16" s="187">
        <v>0</v>
      </c>
      <c r="L16" s="187">
        <v>1.2184017134575676E-4</v>
      </c>
      <c r="M16" s="187">
        <v>1.1260774967197596E-2</v>
      </c>
      <c r="N16" s="187">
        <v>6.2544473989738211E-2</v>
      </c>
      <c r="O16" s="187">
        <v>4.4258397106719683E-3</v>
      </c>
      <c r="P16" s="187">
        <v>4.0787377517840388E-2</v>
      </c>
      <c r="Q16" s="187">
        <v>0</v>
      </c>
      <c r="R16" s="187">
        <v>0</v>
      </c>
      <c r="S16" s="187">
        <v>1.349840760972729E-3</v>
      </c>
      <c r="T16" s="187">
        <v>0</v>
      </c>
      <c r="U16" s="187">
        <v>0</v>
      </c>
      <c r="V16" s="187">
        <v>0</v>
      </c>
      <c r="W16" s="187">
        <v>0</v>
      </c>
      <c r="X16" s="187">
        <v>0</v>
      </c>
      <c r="Y16" s="187">
        <v>0</v>
      </c>
      <c r="Z16" s="187">
        <v>3.5776255299357817E-5</v>
      </c>
      <c r="AA16" s="187">
        <v>0</v>
      </c>
      <c r="AB16" s="187">
        <v>0</v>
      </c>
      <c r="AC16" s="187">
        <v>0</v>
      </c>
      <c r="AD16" s="187">
        <v>0</v>
      </c>
      <c r="AE16" s="187">
        <v>0</v>
      </c>
      <c r="AF16" s="187">
        <v>0</v>
      </c>
      <c r="AG16" s="187">
        <v>0</v>
      </c>
      <c r="AH16" s="187">
        <v>0</v>
      </c>
      <c r="AI16" s="187">
        <v>0</v>
      </c>
      <c r="AJ16" s="187">
        <v>0</v>
      </c>
      <c r="AK16" s="187">
        <v>0</v>
      </c>
      <c r="AL16" s="187">
        <v>0</v>
      </c>
      <c r="AM16" s="187">
        <v>0</v>
      </c>
      <c r="AN16" s="187">
        <v>0</v>
      </c>
      <c r="AO16" s="187">
        <v>0</v>
      </c>
      <c r="AP16" s="187">
        <v>0</v>
      </c>
      <c r="AQ16" s="187">
        <v>0</v>
      </c>
      <c r="AR16" s="187">
        <v>0</v>
      </c>
      <c r="AS16" s="187">
        <v>0</v>
      </c>
      <c r="AT16" s="187">
        <v>0</v>
      </c>
      <c r="AU16" s="187">
        <v>0</v>
      </c>
      <c r="AV16" s="187">
        <v>0</v>
      </c>
      <c r="AW16" s="187">
        <v>0</v>
      </c>
      <c r="AX16" s="187">
        <v>0</v>
      </c>
      <c r="AY16" s="187">
        <v>1.0219907948857278E-4</v>
      </c>
      <c r="AZ16" s="187">
        <v>0</v>
      </c>
      <c r="BA16" s="187">
        <v>0</v>
      </c>
      <c r="BB16" s="187">
        <v>0</v>
      </c>
      <c r="BC16" s="187">
        <v>1.104931919194825E-4</v>
      </c>
      <c r="BD16" s="187">
        <v>9.394479588182977E-4</v>
      </c>
      <c r="BE16" s="187">
        <v>6.3499048058867865E-4</v>
      </c>
      <c r="BF16" s="187">
        <v>4.2108361575915656E-3</v>
      </c>
      <c r="BG16" s="187">
        <v>8.9457748417285992E-4</v>
      </c>
      <c r="BH16" s="187">
        <v>0</v>
      </c>
      <c r="BI16" s="187">
        <v>1.2182540158594959E-2</v>
      </c>
      <c r="BJ16" s="187">
        <v>1.7477943277611086E-2</v>
      </c>
      <c r="BK16" s="187">
        <v>0</v>
      </c>
      <c r="BL16" s="187">
        <v>4.9337916984975813E-4</v>
      </c>
      <c r="BM16" s="187">
        <v>0</v>
      </c>
      <c r="BN16" s="187">
        <v>0</v>
      </c>
      <c r="BO16" s="188">
        <v>1.485048260072329E-3</v>
      </c>
    </row>
    <row r="17" spans="1:67" s="138" customFormat="1" ht="10.9" customHeight="1" x14ac:dyDescent="0.2">
      <c r="A17" s="175" t="s">
        <v>244</v>
      </c>
      <c r="B17" s="186" t="s">
        <v>474</v>
      </c>
      <c r="C17" s="187">
        <v>0</v>
      </c>
      <c r="D17" s="187">
        <v>0</v>
      </c>
      <c r="E17" s="187">
        <v>1.9267515923566878E-2</v>
      </c>
      <c r="F17" s="187">
        <v>0</v>
      </c>
      <c r="G17" s="187">
        <v>4.5566920354840274E-3</v>
      </c>
      <c r="H17" s="187">
        <v>1.3058825929931238E-3</v>
      </c>
      <c r="I17" s="187">
        <v>0</v>
      </c>
      <c r="J17" s="187">
        <v>0</v>
      </c>
      <c r="K17" s="187">
        <v>2.1150880766293095E-2</v>
      </c>
      <c r="L17" s="187">
        <v>1.462082056149081E-2</v>
      </c>
      <c r="M17" s="187">
        <v>2.9895862744772376E-4</v>
      </c>
      <c r="N17" s="187">
        <v>0.15976513572109244</v>
      </c>
      <c r="O17" s="187">
        <v>4.1111355325993568E-2</v>
      </c>
      <c r="P17" s="187">
        <v>0.17585055539794425</v>
      </c>
      <c r="Q17" s="187">
        <v>0</v>
      </c>
      <c r="R17" s="187">
        <v>0</v>
      </c>
      <c r="S17" s="187">
        <v>0</v>
      </c>
      <c r="T17" s="187">
        <v>0</v>
      </c>
      <c r="U17" s="187">
        <v>2.711103839951387E-3</v>
      </c>
      <c r="V17" s="187">
        <v>5.7476769805536932E-5</v>
      </c>
      <c r="W17" s="187">
        <v>0</v>
      </c>
      <c r="X17" s="187">
        <v>1.8036216723180145E-4</v>
      </c>
      <c r="Y17" s="187">
        <v>5.3087095009813072E-4</v>
      </c>
      <c r="Z17" s="187">
        <v>1.0536107185660877E-2</v>
      </c>
      <c r="AA17" s="187">
        <v>4.7381283824313992E-6</v>
      </c>
      <c r="AB17" s="187">
        <v>4.1052026601713236E-5</v>
      </c>
      <c r="AC17" s="187">
        <v>0</v>
      </c>
      <c r="AD17" s="187">
        <v>0</v>
      </c>
      <c r="AE17" s="187">
        <v>4.149485204491818E-4</v>
      </c>
      <c r="AF17" s="187">
        <v>0</v>
      </c>
      <c r="AG17" s="187">
        <v>0</v>
      </c>
      <c r="AH17" s="187">
        <v>0</v>
      </c>
      <c r="AI17" s="187">
        <v>0</v>
      </c>
      <c r="AJ17" s="187">
        <v>0</v>
      </c>
      <c r="AK17" s="187">
        <v>0</v>
      </c>
      <c r="AL17" s="187">
        <v>0</v>
      </c>
      <c r="AM17" s="187">
        <v>0</v>
      </c>
      <c r="AN17" s="187">
        <v>0</v>
      </c>
      <c r="AO17" s="187">
        <v>0</v>
      </c>
      <c r="AP17" s="187">
        <v>0</v>
      </c>
      <c r="AQ17" s="187">
        <v>0</v>
      </c>
      <c r="AR17" s="187">
        <v>0</v>
      </c>
      <c r="AS17" s="187">
        <v>0</v>
      </c>
      <c r="AT17" s="187">
        <v>0</v>
      </c>
      <c r="AU17" s="187">
        <v>0</v>
      </c>
      <c r="AV17" s="187">
        <v>0</v>
      </c>
      <c r="AW17" s="187">
        <v>0</v>
      </c>
      <c r="AX17" s="187">
        <v>0</v>
      </c>
      <c r="AY17" s="187">
        <v>1.9720104070330239E-4</v>
      </c>
      <c r="AZ17" s="187">
        <v>0</v>
      </c>
      <c r="BA17" s="187">
        <v>0</v>
      </c>
      <c r="BB17" s="187">
        <v>0</v>
      </c>
      <c r="BC17" s="187">
        <v>1.6345146733651256E-4</v>
      </c>
      <c r="BD17" s="187">
        <v>1.534945025610224E-3</v>
      </c>
      <c r="BE17" s="187">
        <v>1.9817584552849071E-3</v>
      </c>
      <c r="BF17" s="187">
        <v>8.8999905971619778E-3</v>
      </c>
      <c r="BG17" s="187">
        <v>7.5695017891549683E-4</v>
      </c>
      <c r="BH17" s="187">
        <v>0</v>
      </c>
      <c r="BI17" s="187">
        <v>1.968640905982701E-2</v>
      </c>
      <c r="BJ17" s="187">
        <v>7.7267734676382344E-2</v>
      </c>
      <c r="BK17" s="187">
        <v>0</v>
      </c>
      <c r="BL17" s="187">
        <v>1.0862299465240642E-3</v>
      </c>
      <c r="BM17" s="187">
        <v>0</v>
      </c>
      <c r="BN17" s="187">
        <v>0</v>
      </c>
      <c r="BO17" s="188">
        <v>5.1031827924084491E-3</v>
      </c>
    </row>
    <row r="18" spans="1:67" s="138" customFormat="1" ht="10.9" customHeight="1" x14ac:dyDescent="0.2">
      <c r="A18" s="175" t="s">
        <v>245</v>
      </c>
      <c r="B18" s="186" t="s">
        <v>475</v>
      </c>
      <c r="C18" s="187">
        <v>0</v>
      </c>
      <c r="D18" s="187">
        <v>0</v>
      </c>
      <c r="E18" s="187">
        <v>6.1924982307147913E-4</v>
      </c>
      <c r="F18" s="187">
        <v>5.8560009369601498E-5</v>
      </c>
      <c r="G18" s="187">
        <v>0</v>
      </c>
      <c r="H18" s="187">
        <v>7.1211410149156279E-3</v>
      </c>
      <c r="I18" s="187">
        <v>0</v>
      </c>
      <c r="J18" s="187">
        <v>0</v>
      </c>
      <c r="K18" s="187">
        <v>3.3818351259301245E-3</v>
      </c>
      <c r="L18" s="187">
        <v>4.1040899821728592E-4</v>
      </c>
      <c r="M18" s="187">
        <v>0</v>
      </c>
      <c r="N18" s="187">
        <v>1.2691992393127182E-3</v>
      </c>
      <c r="O18" s="187">
        <v>6.0213399404559713E-2</v>
      </c>
      <c r="P18" s="187">
        <v>0</v>
      </c>
      <c r="Q18" s="187">
        <v>0</v>
      </c>
      <c r="R18" s="187">
        <v>0</v>
      </c>
      <c r="S18" s="187">
        <v>0</v>
      </c>
      <c r="T18" s="187">
        <v>0</v>
      </c>
      <c r="U18" s="187">
        <v>0</v>
      </c>
      <c r="V18" s="187">
        <v>0</v>
      </c>
      <c r="W18" s="187">
        <v>0</v>
      </c>
      <c r="X18" s="187">
        <v>0</v>
      </c>
      <c r="Y18" s="187">
        <v>0</v>
      </c>
      <c r="Z18" s="187">
        <v>5.3664382949036725E-5</v>
      </c>
      <c r="AA18" s="187">
        <v>0</v>
      </c>
      <c r="AB18" s="187">
        <v>0</v>
      </c>
      <c r="AC18" s="187">
        <v>0</v>
      </c>
      <c r="AD18" s="187">
        <v>0</v>
      </c>
      <c r="AE18" s="187">
        <v>0</v>
      </c>
      <c r="AF18" s="187">
        <v>0</v>
      </c>
      <c r="AG18" s="187">
        <v>0</v>
      </c>
      <c r="AH18" s="187">
        <v>0</v>
      </c>
      <c r="AI18" s="187">
        <v>0</v>
      </c>
      <c r="AJ18" s="187">
        <v>0</v>
      </c>
      <c r="AK18" s="187">
        <v>0</v>
      </c>
      <c r="AL18" s="187">
        <v>0</v>
      </c>
      <c r="AM18" s="187">
        <v>0</v>
      </c>
      <c r="AN18" s="187">
        <v>0</v>
      </c>
      <c r="AO18" s="187">
        <v>0</v>
      </c>
      <c r="AP18" s="187">
        <v>0</v>
      </c>
      <c r="AQ18" s="187">
        <v>0</v>
      </c>
      <c r="AR18" s="187">
        <v>0</v>
      </c>
      <c r="AS18" s="187">
        <v>0</v>
      </c>
      <c r="AT18" s="187">
        <v>0</v>
      </c>
      <c r="AU18" s="187">
        <v>0</v>
      </c>
      <c r="AV18" s="187">
        <v>4.3288747272202067E-5</v>
      </c>
      <c r="AW18" s="187">
        <v>0</v>
      </c>
      <c r="AX18" s="187">
        <v>0</v>
      </c>
      <c r="AY18" s="187">
        <v>5.4914012429423261E-4</v>
      </c>
      <c r="AZ18" s="187">
        <v>0</v>
      </c>
      <c r="BA18" s="187">
        <v>0</v>
      </c>
      <c r="BB18" s="187">
        <v>0</v>
      </c>
      <c r="BC18" s="187">
        <v>3.5305516944686718E-5</v>
      </c>
      <c r="BD18" s="187">
        <v>3.2084971271116723E-5</v>
      </c>
      <c r="BE18" s="187">
        <v>4.1116450501239485E-4</v>
      </c>
      <c r="BF18" s="187">
        <v>2.0113896985777184E-3</v>
      </c>
      <c r="BG18" s="187">
        <v>0</v>
      </c>
      <c r="BH18" s="187">
        <v>6.32134863099702E-6</v>
      </c>
      <c r="BI18" s="187">
        <v>3.3176577851890064E-2</v>
      </c>
      <c r="BJ18" s="187">
        <v>8.9731568795542227E-2</v>
      </c>
      <c r="BK18" s="187">
        <v>0</v>
      </c>
      <c r="BL18" s="187">
        <v>7.9577285459638404E-4</v>
      </c>
      <c r="BM18" s="187">
        <v>0</v>
      </c>
      <c r="BN18" s="187">
        <v>4.0267635652143528E-3</v>
      </c>
      <c r="BO18" s="188">
        <v>2.4916717458135168E-3</v>
      </c>
    </row>
    <row r="19" spans="1:67" s="138" customFormat="1" ht="10.9" customHeight="1" x14ac:dyDescent="0.2">
      <c r="A19" s="175" t="s">
        <v>246</v>
      </c>
      <c r="B19" s="197" t="s">
        <v>348</v>
      </c>
      <c r="C19" s="187">
        <v>7.1872335241807772E-3</v>
      </c>
      <c r="D19" s="187">
        <v>3.8253686404693892E-2</v>
      </c>
      <c r="E19" s="187">
        <v>0.21817055909412597</v>
      </c>
      <c r="F19" s="187">
        <v>1.9851843176294907E-2</v>
      </c>
      <c r="G19" s="187">
        <v>4.8475447186000292E-5</v>
      </c>
      <c r="H19" s="187">
        <v>1.161011242832949E-2</v>
      </c>
      <c r="I19" s="187">
        <v>0</v>
      </c>
      <c r="J19" s="187">
        <v>0</v>
      </c>
      <c r="K19" s="187">
        <v>-4.8037430766052908E-6</v>
      </c>
      <c r="L19" s="187">
        <v>0</v>
      </c>
      <c r="M19" s="187">
        <v>0</v>
      </c>
      <c r="N19" s="187">
        <v>0</v>
      </c>
      <c r="O19" s="187">
        <v>0</v>
      </c>
      <c r="P19" s="187">
        <v>4.323156493463981E-2</v>
      </c>
      <c r="Q19" s="187">
        <v>0</v>
      </c>
      <c r="R19" s="187">
        <v>0</v>
      </c>
      <c r="S19" s="187">
        <v>0</v>
      </c>
      <c r="T19" s="187">
        <v>0</v>
      </c>
      <c r="U19" s="187">
        <v>0</v>
      </c>
      <c r="V19" s="187">
        <v>0</v>
      </c>
      <c r="W19" s="187">
        <v>0</v>
      </c>
      <c r="X19" s="187">
        <v>3.967967679099632E-4</v>
      </c>
      <c r="Y19" s="187">
        <v>0</v>
      </c>
      <c r="Z19" s="187">
        <v>0</v>
      </c>
      <c r="AA19" s="187">
        <v>0</v>
      </c>
      <c r="AB19" s="187">
        <v>0</v>
      </c>
      <c r="AC19" s="187">
        <v>0</v>
      </c>
      <c r="AD19" s="187">
        <v>0</v>
      </c>
      <c r="AE19" s="187">
        <v>0</v>
      </c>
      <c r="AF19" s="187">
        <v>0</v>
      </c>
      <c r="AG19" s="187">
        <v>0</v>
      </c>
      <c r="AH19" s="187">
        <v>0</v>
      </c>
      <c r="AI19" s="187">
        <v>0</v>
      </c>
      <c r="AJ19" s="187">
        <v>0</v>
      </c>
      <c r="AK19" s="187">
        <v>0</v>
      </c>
      <c r="AL19" s="187">
        <v>0</v>
      </c>
      <c r="AM19" s="187">
        <v>0</v>
      </c>
      <c r="AN19" s="187">
        <v>0</v>
      </c>
      <c r="AO19" s="187">
        <v>0</v>
      </c>
      <c r="AP19" s="187">
        <v>0</v>
      </c>
      <c r="AQ19" s="187">
        <v>2.9109821653826003E-4</v>
      </c>
      <c r="AR19" s="187">
        <v>0</v>
      </c>
      <c r="AS19" s="187">
        <v>0</v>
      </c>
      <c r="AT19" s="187">
        <v>0</v>
      </c>
      <c r="AU19" s="187">
        <v>0</v>
      </c>
      <c r="AV19" s="187">
        <v>4.0456773151590717E-5</v>
      </c>
      <c r="AW19" s="187">
        <v>0</v>
      </c>
      <c r="AX19" s="187">
        <v>0</v>
      </c>
      <c r="AY19" s="187">
        <v>0</v>
      </c>
      <c r="AZ19" s="187">
        <v>0</v>
      </c>
      <c r="BA19" s="187">
        <v>0</v>
      </c>
      <c r="BB19" s="187">
        <v>0</v>
      </c>
      <c r="BC19" s="187">
        <v>0</v>
      </c>
      <c r="BD19" s="187">
        <v>8.4575984270663686E-4</v>
      </c>
      <c r="BE19" s="187">
        <v>3.4853679895090423E-5</v>
      </c>
      <c r="BF19" s="187">
        <v>2.0440952221318279E-5</v>
      </c>
      <c r="BG19" s="187">
        <v>0</v>
      </c>
      <c r="BH19" s="187">
        <v>0</v>
      </c>
      <c r="BI19" s="187">
        <v>0</v>
      </c>
      <c r="BJ19" s="187">
        <v>0</v>
      </c>
      <c r="BK19" s="187">
        <v>8.5142232339708549E-4</v>
      </c>
      <c r="BL19" s="187">
        <v>0</v>
      </c>
      <c r="BM19" s="187">
        <v>0</v>
      </c>
      <c r="BN19" s="187">
        <v>0</v>
      </c>
      <c r="BO19" s="188">
        <v>1.4842046340201441E-3</v>
      </c>
    </row>
    <row r="20" spans="1:67" s="138" customFormat="1" ht="10.9" customHeight="1" x14ac:dyDescent="0.2">
      <c r="A20" s="175" t="s">
        <v>247</v>
      </c>
      <c r="B20" s="186" t="s">
        <v>476</v>
      </c>
      <c r="C20" s="187">
        <v>6.5984488569456292E-5</v>
      </c>
      <c r="D20" s="187">
        <v>0</v>
      </c>
      <c r="E20" s="187">
        <v>4.4232130219391367E-5</v>
      </c>
      <c r="F20" s="187">
        <v>1.17120018739203E-4</v>
      </c>
      <c r="G20" s="187">
        <v>8.240826021620049E-4</v>
      </c>
      <c r="H20" s="187">
        <v>2.1138974474076189E-2</v>
      </c>
      <c r="I20" s="187">
        <v>0</v>
      </c>
      <c r="J20" s="187">
        <v>0</v>
      </c>
      <c r="K20" s="187">
        <v>9.6074861532105817E-6</v>
      </c>
      <c r="L20" s="187">
        <v>0</v>
      </c>
      <c r="M20" s="187">
        <v>0</v>
      </c>
      <c r="N20" s="187">
        <v>4.1613089813531744E-6</v>
      </c>
      <c r="O20" s="187">
        <v>8.9915479449317645E-5</v>
      </c>
      <c r="P20" s="187">
        <v>0</v>
      </c>
      <c r="Q20" s="187">
        <v>0.23076923076923078</v>
      </c>
      <c r="R20" s="187">
        <v>0.23136312945011581</v>
      </c>
      <c r="S20" s="187">
        <v>3.7964271402358003E-4</v>
      </c>
      <c r="T20" s="187">
        <v>1.0335625963092419E-2</v>
      </c>
      <c r="U20" s="187">
        <v>2.083409847450327E-3</v>
      </c>
      <c r="V20" s="187">
        <v>3.467765111600728E-3</v>
      </c>
      <c r="W20" s="187">
        <v>5.1655495640780128E-4</v>
      </c>
      <c r="X20" s="187">
        <v>9.0181083615900734E-4</v>
      </c>
      <c r="Y20" s="187">
        <v>0</v>
      </c>
      <c r="Z20" s="187">
        <v>1.7888127649678908E-5</v>
      </c>
      <c r="AA20" s="187">
        <v>0</v>
      </c>
      <c r="AB20" s="187">
        <v>4.1052026601713236E-4</v>
      </c>
      <c r="AC20" s="187">
        <v>1.7488934470473928E-2</v>
      </c>
      <c r="AD20" s="187">
        <v>2.6357573832962847E-2</v>
      </c>
      <c r="AE20" s="187">
        <v>2.3340854275266475E-4</v>
      </c>
      <c r="AF20" s="187">
        <v>0</v>
      </c>
      <c r="AG20" s="187">
        <v>0</v>
      </c>
      <c r="AH20" s="187">
        <v>1.2124641312694499E-4</v>
      </c>
      <c r="AI20" s="187">
        <v>1.9411363517129218E-4</v>
      </c>
      <c r="AJ20" s="187">
        <v>7.3836083893755861E-4</v>
      </c>
      <c r="AK20" s="187">
        <v>4.1928135176307806E-5</v>
      </c>
      <c r="AL20" s="187">
        <v>7.7442916418713468E-4</v>
      </c>
      <c r="AM20" s="187">
        <v>2.2790267939636587E-3</v>
      </c>
      <c r="AN20" s="187">
        <v>5.4534547635927359E-5</v>
      </c>
      <c r="AO20" s="187">
        <v>4.4028618602091359E-4</v>
      </c>
      <c r="AP20" s="187">
        <v>2.4389651992428288E-3</v>
      </c>
      <c r="AQ20" s="187">
        <v>7.7626191076869339E-5</v>
      </c>
      <c r="AR20" s="187">
        <v>3.8872691933916424E-5</v>
      </c>
      <c r="AS20" s="187">
        <v>0</v>
      </c>
      <c r="AT20" s="187">
        <v>6.5625410158813498E-5</v>
      </c>
      <c r="AU20" s="187">
        <v>4.1629951362340162E-5</v>
      </c>
      <c r="AV20" s="187">
        <v>3.2163134655514624E-4</v>
      </c>
      <c r="AW20" s="187">
        <v>6.3197343183692555E-6</v>
      </c>
      <c r="AX20" s="187">
        <v>1.0202613705579095E-6</v>
      </c>
      <c r="AY20" s="187">
        <v>4.7572951790103243E-4</v>
      </c>
      <c r="AZ20" s="187">
        <v>7.2040919242129527E-5</v>
      </c>
      <c r="BA20" s="187">
        <v>2.0707363538474281E-6</v>
      </c>
      <c r="BB20" s="187">
        <v>3.759204804149246E-4</v>
      </c>
      <c r="BC20" s="187">
        <v>9.2840433447139142E-5</v>
      </c>
      <c r="BD20" s="187">
        <v>5.133595403378676E-6</v>
      </c>
      <c r="BE20" s="187">
        <v>1.07828572175436E-4</v>
      </c>
      <c r="BF20" s="187">
        <v>7.7675618441009454E-5</v>
      </c>
      <c r="BG20" s="187">
        <v>1.8063583815028901E-4</v>
      </c>
      <c r="BH20" s="187">
        <v>3.999689679249024E-4</v>
      </c>
      <c r="BI20" s="187">
        <v>5.0985520112288108E-4</v>
      </c>
      <c r="BJ20" s="187">
        <v>0</v>
      </c>
      <c r="BK20" s="187">
        <v>2.3526143146498412E-3</v>
      </c>
      <c r="BL20" s="187">
        <v>3.5014005602240897E-4</v>
      </c>
      <c r="BM20" s="187">
        <v>1.7045978070579563E-2</v>
      </c>
      <c r="BN20" s="187">
        <v>1.3975752070158275E-4</v>
      </c>
      <c r="BO20" s="188">
        <v>5.0644203953791142E-4</v>
      </c>
    </row>
    <row r="21" spans="1:67" s="138" customFormat="1" ht="10.9" customHeight="1" x14ac:dyDescent="0.2">
      <c r="A21" s="189" t="s">
        <v>248</v>
      </c>
      <c r="B21" s="190" t="s">
        <v>477</v>
      </c>
      <c r="C21" s="191">
        <v>5.045275510618427E-3</v>
      </c>
      <c r="D21" s="191">
        <v>4.284721686095885E-3</v>
      </c>
      <c r="E21" s="191">
        <v>4.1578202406227882E-4</v>
      </c>
      <c r="F21" s="191">
        <v>6.7929610868737739E-3</v>
      </c>
      <c r="G21" s="191">
        <v>9.6950894372000584E-5</v>
      </c>
      <c r="H21" s="191">
        <v>9.8757371095104986E-3</v>
      </c>
      <c r="I21" s="191">
        <v>4.1894664842681258E-3</v>
      </c>
      <c r="J21" s="191">
        <v>6.5553902936153806E-3</v>
      </c>
      <c r="K21" s="191">
        <v>7.3497269072060948E-4</v>
      </c>
      <c r="L21" s="191">
        <v>6.7973990329737977E-4</v>
      </c>
      <c r="M21" s="191">
        <v>2.9895862744772376E-4</v>
      </c>
      <c r="N21" s="191">
        <v>1.0070367734874683E-3</v>
      </c>
      <c r="O21" s="191">
        <v>4.8953983255739606E-4</v>
      </c>
      <c r="P21" s="191">
        <v>3.2734652903563715E-5</v>
      </c>
      <c r="Q21" s="191">
        <v>9.5556617295747726E-4</v>
      </c>
      <c r="R21" s="191">
        <v>1.0208458436990649E-2</v>
      </c>
      <c r="S21" s="191">
        <v>1.2654757134119335E-3</v>
      </c>
      <c r="T21" s="191">
        <v>1.9167888149735032E-3</v>
      </c>
      <c r="U21" s="191">
        <v>1.2353551980074054E-3</v>
      </c>
      <c r="V21" s="191">
        <v>1.168694319379251E-3</v>
      </c>
      <c r="W21" s="191">
        <v>3.9056594264980093E-4</v>
      </c>
      <c r="X21" s="191">
        <v>4.2204747132241543E-3</v>
      </c>
      <c r="Y21" s="191">
        <v>2.2521797882950998E-4</v>
      </c>
      <c r="Z21" s="191">
        <v>7.6918948893619306E-4</v>
      </c>
      <c r="AA21" s="191">
        <v>1.8004887853239316E-5</v>
      </c>
      <c r="AB21" s="191">
        <v>1.778921152740907E-4</v>
      </c>
      <c r="AC21" s="191">
        <v>2.9148224117456546E-3</v>
      </c>
      <c r="AD21" s="191">
        <v>1.5878056525881232E-3</v>
      </c>
      <c r="AE21" s="191">
        <v>9.8550273606680676E-4</v>
      </c>
      <c r="AF21" s="191">
        <v>5.5663790704146952E-5</v>
      </c>
      <c r="AG21" s="191">
        <v>3.0382292095356203E-4</v>
      </c>
      <c r="AH21" s="191">
        <v>5.2540112355009495E-4</v>
      </c>
      <c r="AI21" s="191">
        <v>8.8662714443103719E-4</v>
      </c>
      <c r="AJ21" s="191">
        <v>2.0803815529524456E-3</v>
      </c>
      <c r="AK21" s="191">
        <v>1.91471817305139E-3</v>
      </c>
      <c r="AL21" s="191">
        <v>4.9726504226752855E-4</v>
      </c>
      <c r="AM21" s="191">
        <v>2.5870033877425317E-3</v>
      </c>
      <c r="AN21" s="191">
        <v>1.6360364290778208E-3</v>
      </c>
      <c r="AO21" s="191">
        <v>2.9600961054793143E-3</v>
      </c>
      <c r="AP21" s="191">
        <v>1.5369929945477196E-3</v>
      </c>
      <c r="AQ21" s="191">
        <v>8.3205573560519324E-4</v>
      </c>
      <c r="AR21" s="191">
        <v>1.0828821324448147E-3</v>
      </c>
      <c r="AS21" s="191">
        <v>1.0152134650054281E-4</v>
      </c>
      <c r="AT21" s="191">
        <v>8.5313033206457539E-4</v>
      </c>
      <c r="AU21" s="191">
        <v>1.6235681031312663E-3</v>
      </c>
      <c r="AV21" s="191">
        <v>4.005625109738997E-3</v>
      </c>
      <c r="AW21" s="191">
        <v>1.4045609522575671E-3</v>
      </c>
      <c r="AX21" s="191">
        <v>3.2648363857853105E-5</v>
      </c>
      <c r="AY21" s="191">
        <v>1.4343856719769405E-3</v>
      </c>
      <c r="AZ21" s="191">
        <v>1.7049684220637321E-3</v>
      </c>
      <c r="BA21" s="191">
        <v>5.3010850658494158E-4</v>
      </c>
      <c r="BB21" s="191">
        <v>1.1945493438565624E-3</v>
      </c>
      <c r="BC21" s="191">
        <v>2.0490275945305217E-3</v>
      </c>
      <c r="BD21" s="191">
        <v>6.1988164495797513E-4</v>
      </c>
      <c r="BE21" s="191">
        <v>3.2043601953548758E-3</v>
      </c>
      <c r="BF21" s="191">
        <v>3.1479066420830146E-3</v>
      </c>
      <c r="BG21" s="191">
        <v>2.5314822460776217E-2</v>
      </c>
      <c r="BH21" s="191">
        <v>1.7774483014248894E-3</v>
      </c>
      <c r="BI21" s="191">
        <v>1.1258802500089975E-2</v>
      </c>
      <c r="BJ21" s="191">
        <v>6.6080868695527937E-4</v>
      </c>
      <c r="BK21" s="191">
        <v>4.3422538493251362E-3</v>
      </c>
      <c r="BL21" s="191">
        <v>5.0093901196842372E-3</v>
      </c>
      <c r="BM21" s="191">
        <v>2.9177800300992044E-3</v>
      </c>
      <c r="BN21" s="191">
        <v>3.7559833688550364E-4</v>
      </c>
      <c r="BO21" s="192">
        <v>1.9266198963343428E-3</v>
      </c>
    </row>
    <row r="22" spans="1:67" s="138" customFormat="1" ht="10.9" customHeight="1" x14ac:dyDescent="0.2">
      <c r="A22" s="175" t="s">
        <v>249</v>
      </c>
      <c r="B22" s="186" t="s">
        <v>478</v>
      </c>
      <c r="C22" s="187">
        <v>1.1166605757907988E-4</v>
      </c>
      <c r="D22" s="187">
        <v>0</v>
      </c>
      <c r="E22" s="187">
        <v>4.3789808917197451E-3</v>
      </c>
      <c r="F22" s="187">
        <v>1.17120018739203E-4</v>
      </c>
      <c r="G22" s="187">
        <v>3.538707644578021E-3</v>
      </c>
      <c r="H22" s="187">
        <v>1.8772062274276153E-3</v>
      </c>
      <c r="I22" s="187">
        <v>5.5574555403556771E-4</v>
      </c>
      <c r="J22" s="187">
        <v>8.2630970087588826E-4</v>
      </c>
      <c r="K22" s="187">
        <v>2.9302832767292273E-4</v>
      </c>
      <c r="L22" s="187">
        <v>1.1029741827089559E-3</v>
      </c>
      <c r="M22" s="187">
        <v>0</v>
      </c>
      <c r="N22" s="187">
        <v>1.6645235925412697E-4</v>
      </c>
      <c r="O22" s="187">
        <v>2.1979339420944311E-4</v>
      </c>
      <c r="P22" s="187">
        <v>2.8806494555136068E-3</v>
      </c>
      <c r="Q22" s="187">
        <v>0</v>
      </c>
      <c r="R22" s="187">
        <v>2.5735609505018445E-4</v>
      </c>
      <c r="S22" s="187">
        <v>0.10830362980617131</v>
      </c>
      <c r="T22" s="187">
        <v>0.13319803059345284</v>
      </c>
      <c r="U22" s="187">
        <v>8.4080945814649977E-2</v>
      </c>
      <c r="V22" s="187">
        <v>1.8392566337771818E-3</v>
      </c>
      <c r="W22" s="187">
        <v>6.2994506879000145E-5</v>
      </c>
      <c r="X22" s="187">
        <v>1.8036216723180145E-4</v>
      </c>
      <c r="Y22" s="187">
        <v>3.2173996975644285E-5</v>
      </c>
      <c r="Z22" s="187">
        <v>8.9440638248394536E-5</v>
      </c>
      <c r="AA22" s="187">
        <v>0</v>
      </c>
      <c r="AB22" s="187">
        <v>1.9157612414132845E-4</v>
      </c>
      <c r="AC22" s="187">
        <v>1.0795638562020944E-4</v>
      </c>
      <c r="AD22" s="187">
        <v>4.7634169577643698E-4</v>
      </c>
      <c r="AE22" s="187">
        <v>1.0633055836510284E-3</v>
      </c>
      <c r="AF22" s="187">
        <v>0</v>
      </c>
      <c r="AG22" s="187">
        <v>5.2478504528342534E-5</v>
      </c>
      <c r="AH22" s="187">
        <v>6.8706300771935501E-4</v>
      </c>
      <c r="AI22" s="187">
        <v>8.7088820103877027E-4</v>
      </c>
      <c r="AJ22" s="187">
        <v>1.1973419009798248E-4</v>
      </c>
      <c r="AK22" s="187">
        <v>1.397604505876927E-4</v>
      </c>
      <c r="AL22" s="187">
        <v>5.1628610945808975E-4</v>
      </c>
      <c r="AM22" s="187">
        <v>3.9698182938096703E-2</v>
      </c>
      <c r="AN22" s="187">
        <v>0</v>
      </c>
      <c r="AO22" s="187">
        <v>5.0649481302631659E-2</v>
      </c>
      <c r="AP22" s="187">
        <v>1.6611658496335484E-2</v>
      </c>
      <c r="AQ22" s="187">
        <v>1.5452463661239301E-3</v>
      </c>
      <c r="AR22" s="187">
        <v>3.2097737054005275E-3</v>
      </c>
      <c r="AS22" s="187">
        <v>1.4163865277898311E-3</v>
      </c>
      <c r="AT22" s="187">
        <v>4.3750273439208995E-6</v>
      </c>
      <c r="AU22" s="187">
        <v>6.938325227056693E-6</v>
      </c>
      <c r="AV22" s="187">
        <v>7.1487118158860804E-4</v>
      </c>
      <c r="AW22" s="187">
        <v>6.4777276763284877E-5</v>
      </c>
      <c r="AX22" s="187">
        <v>3.0607841116737284E-6</v>
      </c>
      <c r="AY22" s="187">
        <v>4.0663718247213815E-4</v>
      </c>
      <c r="AZ22" s="187">
        <v>7.2040919242129527E-5</v>
      </c>
      <c r="BA22" s="187">
        <v>5.1768408846185703E-5</v>
      </c>
      <c r="BB22" s="187">
        <v>4.1980967355981432E-5</v>
      </c>
      <c r="BC22" s="187">
        <v>5.6881110633106374E-5</v>
      </c>
      <c r="BD22" s="187">
        <v>2.9518173569427386E-5</v>
      </c>
      <c r="BE22" s="187">
        <v>1.1980952463937333E-5</v>
      </c>
      <c r="BF22" s="187">
        <v>2.0440952221318279E-5</v>
      </c>
      <c r="BG22" s="187">
        <v>1.0322047894302229E-4</v>
      </c>
      <c r="BH22" s="187">
        <v>1.649297324632859E-4</v>
      </c>
      <c r="BI22" s="187">
        <v>1.8594719099775665E-4</v>
      </c>
      <c r="BJ22" s="187">
        <v>8.7289255607943988E-4</v>
      </c>
      <c r="BK22" s="187">
        <v>5.9151445625481725E-4</v>
      </c>
      <c r="BL22" s="187">
        <v>5.3316781257957727E-4</v>
      </c>
      <c r="BM22" s="187">
        <v>0</v>
      </c>
      <c r="BN22" s="187">
        <v>2.6204535131546767E-5</v>
      </c>
      <c r="BO22" s="188">
        <v>3.9785848634748856E-3</v>
      </c>
    </row>
    <row r="23" spans="1:67" s="138" customFormat="1" ht="10.9" customHeight="1" x14ac:dyDescent="0.2">
      <c r="A23" s="175" t="s">
        <v>250</v>
      </c>
      <c r="B23" s="186" t="s">
        <v>479</v>
      </c>
      <c r="C23" s="187">
        <v>0</v>
      </c>
      <c r="D23" s="187">
        <v>0</v>
      </c>
      <c r="E23" s="187">
        <v>0</v>
      </c>
      <c r="F23" s="187">
        <v>5.8560009369601498E-5</v>
      </c>
      <c r="G23" s="187">
        <v>1.4542634155800086E-4</v>
      </c>
      <c r="H23" s="187">
        <v>4.0808831031035117E-4</v>
      </c>
      <c r="I23" s="187">
        <v>3.5482216142270861E-3</v>
      </c>
      <c r="J23" s="187">
        <v>1.8729686553186802E-3</v>
      </c>
      <c r="K23" s="187">
        <v>2.2577592460044867E-4</v>
      </c>
      <c r="L23" s="187">
        <v>1.4107809313719204E-4</v>
      </c>
      <c r="M23" s="187">
        <v>6.643525054393862E-5</v>
      </c>
      <c r="N23" s="187">
        <v>7.6568085256898408E-4</v>
      </c>
      <c r="O23" s="187">
        <v>4.1960557076348235E-4</v>
      </c>
      <c r="P23" s="187">
        <v>2.1823101935709142E-5</v>
      </c>
      <c r="Q23" s="187">
        <v>0</v>
      </c>
      <c r="R23" s="187">
        <v>6.00497555117097E-4</v>
      </c>
      <c r="S23" s="187">
        <v>3.1636892835298339E-4</v>
      </c>
      <c r="T23" s="187">
        <v>3.5329048746570453E-2</v>
      </c>
      <c r="U23" s="187">
        <v>1.0383661258927112E-3</v>
      </c>
      <c r="V23" s="187">
        <v>8.04674777277517E-4</v>
      </c>
      <c r="W23" s="187">
        <v>4.0316484402560095E-4</v>
      </c>
      <c r="X23" s="187">
        <v>1.118245436837169E-3</v>
      </c>
      <c r="Y23" s="187">
        <v>2.7347897429297644E-4</v>
      </c>
      <c r="Z23" s="187">
        <v>1.0017351483820188E-3</v>
      </c>
      <c r="AA23" s="187">
        <v>6.6333797354039582E-6</v>
      </c>
      <c r="AB23" s="187">
        <v>8.0735652316702702E-4</v>
      </c>
      <c r="AC23" s="187">
        <v>7.5569469934146604E-4</v>
      </c>
      <c r="AD23" s="187">
        <v>0</v>
      </c>
      <c r="AE23" s="187">
        <v>7.7802847584221584E-4</v>
      </c>
      <c r="AF23" s="187">
        <v>7.1567730905331797E-5</v>
      </c>
      <c r="AG23" s="187">
        <v>1.878178056803838E-4</v>
      </c>
      <c r="AH23" s="187">
        <v>2.4249282625388998E-4</v>
      </c>
      <c r="AI23" s="187">
        <v>2.4133046534809295E-4</v>
      </c>
      <c r="AJ23" s="187">
        <v>7.3337191435014271E-4</v>
      </c>
      <c r="AK23" s="187">
        <v>8.2458665846738693E-4</v>
      </c>
      <c r="AL23" s="187">
        <v>5.5976283446508687E-4</v>
      </c>
      <c r="AM23" s="187">
        <v>4.8660301817061904E-3</v>
      </c>
      <c r="AN23" s="187">
        <v>2.1813819054370944E-4</v>
      </c>
      <c r="AO23" s="187">
        <v>9.2744154668276315E-3</v>
      </c>
      <c r="AP23" s="187">
        <v>2.2472455467650341E-2</v>
      </c>
      <c r="AQ23" s="187">
        <v>4.3664732480739E-5</v>
      </c>
      <c r="AR23" s="187">
        <v>1.2217131750659447E-4</v>
      </c>
      <c r="AS23" s="187">
        <v>7.1719918979415724E-4</v>
      </c>
      <c r="AT23" s="187">
        <v>2.8743929649560308E-3</v>
      </c>
      <c r="AU23" s="187">
        <v>2.6365635862815435E-3</v>
      </c>
      <c r="AV23" s="187">
        <v>1.1781012341743218E-3</v>
      </c>
      <c r="AW23" s="187">
        <v>2.2561451516578245E-3</v>
      </c>
      <c r="AX23" s="187">
        <v>3.6372317860389474E-4</v>
      </c>
      <c r="AY23" s="187">
        <v>8.7732871758148037E-4</v>
      </c>
      <c r="AZ23" s="187">
        <v>3.1217731671589463E-4</v>
      </c>
      <c r="BA23" s="187">
        <v>2.5035202518015405E-3</v>
      </c>
      <c r="BB23" s="187">
        <v>2.8394399738954712E-3</v>
      </c>
      <c r="BC23" s="187">
        <v>7.4272346757711313E-4</v>
      </c>
      <c r="BD23" s="187">
        <v>1.5798639853897875E-3</v>
      </c>
      <c r="BE23" s="187">
        <v>2.3112346480431839E-3</v>
      </c>
      <c r="BF23" s="187">
        <v>3.3482279738519341E-3</v>
      </c>
      <c r="BG23" s="187">
        <v>1.2962771813927883E-2</v>
      </c>
      <c r="BH23" s="187">
        <v>1.3602392917790862E-3</v>
      </c>
      <c r="BI23" s="187">
        <v>2.8911789051909256E-3</v>
      </c>
      <c r="BJ23" s="187">
        <v>2.4467781111587369E-3</v>
      </c>
      <c r="BK23" s="187">
        <v>5.1533456416139383E-3</v>
      </c>
      <c r="BL23" s="187">
        <v>2.096861471861472E-3</v>
      </c>
      <c r="BM23" s="187">
        <v>0</v>
      </c>
      <c r="BN23" s="187">
        <v>3.3192411166625902E-4</v>
      </c>
      <c r="BO23" s="188">
        <v>1.8308461387257793E-3</v>
      </c>
    </row>
    <row r="24" spans="1:67" s="138" customFormat="1" ht="10.9" customHeight="1" x14ac:dyDescent="0.2">
      <c r="A24" s="175" t="s">
        <v>251</v>
      </c>
      <c r="B24" s="186" t="s">
        <v>480</v>
      </c>
      <c r="C24" s="187">
        <v>2.0302919559832705E-5</v>
      </c>
      <c r="D24" s="187">
        <v>1.9300548135567049E-4</v>
      </c>
      <c r="E24" s="187">
        <v>0</v>
      </c>
      <c r="F24" s="187">
        <v>2.3424003747840599E-4</v>
      </c>
      <c r="G24" s="187">
        <v>0</v>
      </c>
      <c r="H24" s="187">
        <v>1.0202207757758779E-4</v>
      </c>
      <c r="I24" s="187">
        <v>0</v>
      </c>
      <c r="J24" s="187">
        <v>0</v>
      </c>
      <c r="K24" s="187">
        <v>7.6859889225684654E-5</v>
      </c>
      <c r="L24" s="187">
        <v>2.1161713970578805E-4</v>
      </c>
      <c r="M24" s="187">
        <v>0</v>
      </c>
      <c r="N24" s="187">
        <v>3.8284042628449204E-4</v>
      </c>
      <c r="O24" s="187">
        <v>1.7983095889863529E-4</v>
      </c>
      <c r="P24" s="187">
        <v>3.2734652903563715E-5</v>
      </c>
      <c r="Q24" s="187">
        <v>4.7778308647873863E-4</v>
      </c>
      <c r="R24" s="187">
        <v>4.1176975208029511E-3</v>
      </c>
      <c r="S24" s="187">
        <v>6.8757513762048384E-3</v>
      </c>
      <c r="T24" s="187">
        <v>1.7739692562107716E-2</v>
      </c>
      <c r="U24" s="187">
        <v>0.25063687568654031</v>
      </c>
      <c r="V24" s="187">
        <v>0.2854296388542964</v>
      </c>
      <c r="W24" s="187">
        <v>0.10795998588923046</v>
      </c>
      <c r="X24" s="187">
        <v>0</v>
      </c>
      <c r="Y24" s="187">
        <v>1.1260898941475499E-4</v>
      </c>
      <c r="Z24" s="187">
        <v>2.2896803391589003E-3</v>
      </c>
      <c r="AA24" s="187">
        <v>0</v>
      </c>
      <c r="AB24" s="187">
        <v>4.31046279317989E-3</v>
      </c>
      <c r="AC24" s="187">
        <v>3.6705171110871207E-3</v>
      </c>
      <c r="AD24" s="187">
        <v>7.9390282629406158E-4</v>
      </c>
      <c r="AE24" s="187">
        <v>2.4378225576389429E-3</v>
      </c>
      <c r="AF24" s="187">
        <v>0</v>
      </c>
      <c r="AG24" s="187">
        <v>2.4858238987109621E-5</v>
      </c>
      <c r="AH24" s="187">
        <v>3.63739239380835E-4</v>
      </c>
      <c r="AI24" s="187">
        <v>3.1477886784533866E-4</v>
      </c>
      <c r="AJ24" s="187">
        <v>1.5665223204486042E-3</v>
      </c>
      <c r="AK24" s="187">
        <v>4.570166734217551E-3</v>
      </c>
      <c r="AL24" s="187">
        <v>3.5596568599478823E-4</v>
      </c>
      <c r="AM24" s="187">
        <v>1.40437326763166E-2</v>
      </c>
      <c r="AN24" s="187">
        <v>2.7267273817963678E-4</v>
      </c>
      <c r="AO24" s="187">
        <v>3.8276492623431036E-3</v>
      </c>
      <c r="AP24" s="187">
        <v>2.2043715316539662E-3</v>
      </c>
      <c r="AQ24" s="187">
        <v>0</v>
      </c>
      <c r="AR24" s="187">
        <v>0</v>
      </c>
      <c r="AS24" s="187">
        <v>0</v>
      </c>
      <c r="AT24" s="187">
        <v>0</v>
      </c>
      <c r="AU24" s="187">
        <v>1.5958148022230393E-4</v>
      </c>
      <c r="AV24" s="187">
        <v>-5.0651879985791576E-4</v>
      </c>
      <c r="AW24" s="187">
        <v>4.4870113660421717E-4</v>
      </c>
      <c r="AX24" s="187">
        <v>9.6924830203001406E-5</v>
      </c>
      <c r="AY24" s="187">
        <v>8.2263061870027241E-4</v>
      </c>
      <c r="AZ24" s="187">
        <v>0</v>
      </c>
      <c r="BA24" s="187">
        <v>1.1596123581545597E-4</v>
      </c>
      <c r="BB24" s="187">
        <v>3.0296900850496234E-2</v>
      </c>
      <c r="BC24" s="187">
        <v>1.5952863212043627E-4</v>
      </c>
      <c r="BD24" s="187">
        <v>2.6630526155026883E-3</v>
      </c>
      <c r="BE24" s="187">
        <v>2.4016363802710746E-4</v>
      </c>
      <c r="BF24" s="187">
        <v>7.9310894618714919E-4</v>
      </c>
      <c r="BG24" s="187">
        <v>2.9589870630333057E-3</v>
      </c>
      <c r="BH24" s="187">
        <v>1.5033316380625641E-3</v>
      </c>
      <c r="BI24" s="187">
        <v>6.2382283431505455E-4</v>
      </c>
      <c r="BJ24" s="187">
        <v>0</v>
      </c>
      <c r="BK24" s="187">
        <v>6.7217551847138324E-4</v>
      </c>
      <c r="BL24" s="187">
        <v>3.7799210593328239E-4</v>
      </c>
      <c r="BM24" s="187">
        <v>0.12494241223624804</v>
      </c>
      <c r="BN24" s="187">
        <v>4.7168163236784179E-4</v>
      </c>
      <c r="BO24" s="188">
        <v>5.8627126476018133E-3</v>
      </c>
    </row>
    <row r="25" spans="1:67" s="138" customFormat="1" ht="10.9" customHeight="1" x14ac:dyDescent="0.2">
      <c r="A25" s="193" t="s">
        <v>252</v>
      </c>
      <c r="B25" s="194" t="s">
        <v>481</v>
      </c>
      <c r="C25" s="195">
        <v>2.3109798188979576E-2</v>
      </c>
      <c r="D25" s="195">
        <v>1.5826449471164981E-3</v>
      </c>
      <c r="E25" s="195">
        <v>2.4593064401981601E-3</v>
      </c>
      <c r="F25" s="195">
        <v>3.12710450033672E-2</v>
      </c>
      <c r="G25" s="195">
        <v>1.8420669930680111E-3</v>
      </c>
      <c r="H25" s="195">
        <v>6.3253688098104425E-4</v>
      </c>
      <c r="I25" s="195">
        <v>0</v>
      </c>
      <c r="J25" s="195">
        <v>0</v>
      </c>
      <c r="K25" s="195">
        <v>1.4147023360602581E-2</v>
      </c>
      <c r="L25" s="195">
        <v>9.0289979607802908E-3</v>
      </c>
      <c r="M25" s="195">
        <v>1.2788785729708184E-3</v>
      </c>
      <c r="N25" s="195">
        <v>1.1759859181304072E-2</v>
      </c>
      <c r="O25" s="195">
        <v>2.3917517533518493E-2</v>
      </c>
      <c r="P25" s="195">
        <v>8.7292407742836566E-4</v>
      </c>
      <c r="Q25" s="195">
        <v>2.3889154323936935E-3</v>
      </c>
      <c r="R25" s="195">
        <v>3.5171999656858541E-3</v>
      </c>
      <c r="S25" s="195">
        <v>6.5382911859616563E-4</v>
      </c>
      <c r="T25" s="195">
        <v>1.1124891945728568E-2</v>
      </c>
      <c r="U25" s="195">
        <v>9.6825137141120967E-4</v>
      </c>
      <c r="V25" s="195">
        <v>4.5789826611744421E-3</v>
      </c>
      <c r="W25" s="195">
        <v>7.181373784206017E-4</v>
      </c>
      <c r="X25" s="195">
        <v>4.472981747348676E-3</v>
      </c>
      <c r="Y25" s="195">
        <v>3.5391396673208715E-4</v>
      </c>
      <c r="Z25" s="195">
        <v>1.8925639053360286E-2</v>
      </c>
      <c r="AA25" s="195">
        <v>1.8952513529725596E-6</v>
      </c>
      <c r="AB25" s="195">
        <v>1.8062891704753825E-3</v>
      </c>
      <c r="AC25" s="195">
        <v>9.7160747058188497E-4</v>
      </c>
      <c r="AD25" s="195">
        <v>4.9221975230231817E-3</v>
      </c>
      <c r="AE25" s="195">
        <v>3.0732124795767525E-3</v>
      </c>
      <c r="AF25" s="195">
        <v>0</v>
      </c>
      <c r="AG25" s="195">
        <v>5.5240531082465831E-6</v>
      </c>
      <c r="AH25" s="195">
        <v>4.0415471042315002E-5</v>
      </c>
      <c r="AI25" s="195">
        <v>1.0020460626409947E-3</v>
      </c>
      <c r="AJ25" s="195">
        <v>1.1624194288679132E-3</v>
      </c>
      <c r="AK25" s="195">
        <v>1.91471817305139E-3</v>
      </c>
      <c r="AL25" s="195">
        <v>2.0379714847029861E-4</v>
      </c>
      <c r="AM25" s="195">
        <v>2.309824453341546E-3</v>
      </c>
      <c r="AN25" s="195">
        <v>1.4178982385341114E-3</v>
      </c>
      <c r="AO25" s="195">
        <v>2.0120605275149277E-5</v>
      </c>
      <c r="AP25" s="195">
        <v>1.5814848970214694E-3</v>
      </c>
      <c r="AQ25" s="195">
        <v>0</v>
      </c>
      <c r="AR25" s="195">
        <v>0</v>
      </c>
      <c r="AS25" s="195">
        <v>0</v>
      </c>
      <c r="AT25" s="195">
        <v>2.6250164063525397E-5</v>
      </c>
      <c r="AU25" s="195">
        <v>5.5506601816453542E-4</v>
      </c>
      <c r="AV25" s="195">
        <v>7.2215340075589439E-3</v>
      </c>
      <c r="AW25" s="195">
        <v>1.3461034098126514E-3</v>
      </c>
      <c r="AX25" s="195">
        <v>9.1823523350211859E-6</v>
      </c>
      <c r="AY25" s="195">
        <v>8.0319839936089589E-4</v>
      </c>
      <c r="AZ25" s="195">
        <v>3.3619095646327115E-4</v>
      </c>
      <c r="BA25" s="195">
        <v>2.9404456224633481E-4</v>
      </c>
      <c r="BB25" s="195">
        <v>1.0571570870551688E-3</v>
      </c>
      <c r="BC25" s="195">
        <v>1.3991445604005478E-4</v>
      </c>
      <c r="BD25" s="195">
        <v>1.4746252796205247E-3</v>
      </c>
      <c r="BE25" s="195">
        <v>2.3635151678858195E-3</v>
      </c>
      <c r="BF25" s="195">
        <v>3.9655447309357456E-3</v>
      </c>
      <c r="BG25" s="195">
        <v>2.3052573630608312E-3</v>
      </c>
      <c r="BH25" s="195">
        <v>9.5394897522318675E-4</v>
      </c>
      <c r="BI25" s="195">
        <v>6.8380579915304051E-4</v>
      </c>
      <c r="BJ25" s="195">
        <v>2.877643234747821E-3</v>
      </c>
      <c r="BK25" s="195">
        <v>6.0047679650110234E-4</v>
      </c>
      <c r="BL25" s="195">
        <v>1.0583778966131907E-3</v>
      </c>
      <c r="BM25" s="195">
        <v>0.30682760527043212</v>
      </c>
      <c r="BN25" s="195">
        <v>3.930680269732015E-4</v>
      </c>
      <c r="BO25" s="196">
        <v>2.6877037995185738E-3</v>
      </c>
    </row>
    <row r="26" spans="1:67" s="138" customFormat="1" ht="10.9" customHeight="1" x14ac:dyDescent="0.2">
      <c r="A26" s="175" t="s">
        <v>253</v>
      </c>
      <c r="B26" s="186" t="s">
        <v>482</v>
      </c>
      <c r="C26" s="187">
        <v>0</v>
      </c>
      <c r="D26" s="187">
        <v>1.5440438508453641E-4</v>
      </c>
      <c r="E26" s="187">
        <v>0</v>
      </c>
      <c r="F26" s="187">
        <v>3.2208005153280822E-4</v>
      </c>
      <c r="G26" s="187">
        <v>4.8475447186000292E-5</v>
      </c>
      <c r="H26" s="187">
        <v>3.0606623273276337E-4</v>
      </c>
      <c r="I26" s="187">
        <v>6.8399452804377564E-4</v>
      </c>
      <c r="J26" s="187">
        <v>3.3052388035035532E-4</v>
      </c>
      <c r="K26" s="187">
        <v>5.4330334196405839E-3</v>
      </c>
      <c r="L26" s="187">
        <v>3.1678444549896757E-3</v>
      </c>
      <c r="M26" s="187">
        <v>5.3314288561510737E-3</v>
      </c>
      <c r="N26" s="187">
        <v>7.3447103520883532E-3</v>
      </c>
      <c r="O26" s="187">
        <v>1.0190421004255999E-3</v>
      </c>
      <c r="P26" s="187">
        <v>1.2002706064640028E-4</v>
      </c>
      <c r="Q26" s="187">
        <v>0</v>
      </c>
      <c r="R26" s="187">
        <v>2.9167024105687571E-3</v>
      </c>
      <c r="S26" s="187">
        <v>6.5382911859616563E-4</v>
      </c>
      <c r="T26" s="187">
        <v>3.0443116473108582E-3</v>
      </c>
      <c r="U26" s="187">
        <v>1.5024590246036013E-4</v>
      </c>
      <c r="V26" s="187">
        <v>8.142542389117732E-3</v>
      </c>
      <c r="W26" s="187">
        <v>3.9295973391120294E-2</v>
      </c>
      <c r="X26" s="187">
        <v>2.1643460067816175E-4</v>
      </c>
      <c r="Y26" s="187">
        <v>3.2173996975644285E-5</v>
      </c>
      <c r="Z26" s="187">
        <v>3.3093036151905981E-3</v>
      </c>
      <c r="AA26" s="187">
        <v>2.0847764882698156E-5</v>
      </c>
      <c r="AB26" s="187">
        <v>2.3262815074304169E-4</v>
      </c>
      <c r="AC26" s="187">
        <v>8.636510849616755E-4</v>
      </c>
      <c r="AD26" s="187">
        <v>6.3512226103524931E-4</v>
      </c>
      <c r="AE26" s="187">
        <v>2.7230996654477552E-4</v>
      </c>
      <c r="AF26" s="187">
        <v>7.9519701005924223E-6</v>
      </c>
      <c r="AG26" s="187">
        <v>6.6288637298958993E-5</v>
      </c>
      <c r="AH26" s="187">
        <v>7.6789394980398499E-4</v>
      </c>
      <c r="AI26" s="187">
        <v>1.0597555217459734E-3</v>
      </c>
      <c r="AJ26" s="187">
        <v>2.1851489692881801E-3</v>
      </c>
      <c r="AK26" s="187">
        <v>1.8448379477575437E-3</v>
      </c>
      <c r="AL26" s="187">
        <v>5.516109485262749E-4</v>
      </c>
      <c r="AM26" s="187">
        <v>6.5291037881121039E-3</v>
      </c>
      <c r="AN26" s="187">
        <v>2.6721928341604407E-3</v>
      </c>
      <c r="AO26" s="187">
        <v>5.0893295695965813E-4</v>
      </c>
      <c r="AP26" s="187">
        <v>5.9052888737886071E-4</v>
      </c>
      <c r="AQ26" s="187">
        <v>3.2991131207669468E-4</v>
      </c>
      <c r="AR26" s="187">
        <v>2.4434263501318894E-4</v>
      </c>
      <c r="AS26" s="187">
        <v>2.0713629568255912E-3</v>
      </c>
      <c r="AT26" s="187">
        <v>2.7081419258870366E-3</v>
      </c>
      <c r="AU26" s="187">
        <v>2.4353521546968994E-3</v>
      </c>
      <c r="AV26" s="187">
        <v>5.4479090725932065E-3</v>
      </c>
      <c r="AW26" s="187">
        <v>1.4077208194167518E-2</v>
      </c>
      <c r="AX26" s="187">
        <v>6.2746074289311436E-5</v>
      </c>
      <c r="AY26" s="187">
        <v>1.8748493103361414E-3</v>
      </c>
      <c r="AZ26" s="187">
        <v>6.1474917753283863E-3</v>
      </c>
      <c r="BA26" s="187">
        <v>6.1190259256191501E-3</v>
      </c>
      <c r="BB26" s="187">
        <v>2.6739967979971264E-2</v>
      </c>
      <c r="BC26" s="187">
        <v>4.6642510719147228E-3</v>
      </c>
      <c r="BD26" s="187">
        <v>8.0661617775587436E-3</v>
      </c>
      <c r="BE26" s="187">
        <v>2.9718207998048192E-3</v>
      </c>
      <c r="BF26" s="187">
        <v>1.3858965606053791E-3</v>
      </c>
      <c r="BG26" s="187">
        <v>3.1241398293421416E-2</v>
      </c>
      <c r="BH26" s="187">
        <v>3.0997595014179936E-3</v>
      </c>
      <c r="BI26" s="187">
        <v>4.3787564331729787E-4</v>
      </c>
      <c r="BJ26" s="187">
        <v>4.2193527646806688E-4</v>
      </c>
      <c r="BK26" s="187">
        <v>7.0488806037032389E-3</v>
      </c>
      <c r="BL26" s="187">
        <v>3.2109434682964094E-3</v>
      </c>
      <c r="BM26" s="187">
        <v>0</v>
      </c>
      <c r="BN26" s="187">
        <v>3.4939380175395687E-5</v>
      </c>
      <c r="BO26" s="188">
        <v>3.7903230497241631E-3</v>
      </c>
    </row>
    <row r="27" spans="1:67" s="138" customFormat="1" ht="10.9" customHeight="1" x14ac:dyDescent="0.2">
      <c r="A27" s="175" t="s">
        <v>254</v>
      </c>
      <c r="B27" s="186" t="s">
        <v>483</v>
      </c>
      <c r="C27" s="187">
        <v>7.6095342510252975E-2</v>
      </c>
      <c r="D27" s="187">
        <v>7.2299853315834176E-2</v>
      </c>
      <c r="E27" s="187">
        <v>0</v>
      </c>
      <c r="F27" s="187">
        <v>6.4416010306561644E-4</v>
      </c>
      <c r="G27" s="187">
        <v>9.6950894372000584E-5</v>
      </c>
      <c r="H27" s="187">
        <v>0</v>
      </c>
      <c r="I27" s="187">
        <v>0</v>
      </c>
      <c r="J27" s="187">
        <v>0</v>
      </c>
      <c r="K27" s="187">
        <v>0</v>
      </c>
      <c r="L27" s="187">
        <v>1.2825281194290185E-5</v>
      </c>
      <c r="M27" s="187">
        <v>0</v>
      </c>
      <c r="N27" s="187">
        <v>0</v>
      </c>
      <c r="O27" s="187">
        <v>5.9943652966211759E-5</v>
      </c>
      <c r="P27" s="187">
        <v>0</v>
      </c>
      <c r="Q27" s="187">
        <v>0</v>
      </c>
      <c r="R27" s="187">
        <v>0</v>
      </c>
      <c r="S27" s="187">
        <v>0</v>
      </c>
      <c r="T27" s="187">
        <v>0</v>
      </c>
      <c r="U27" s="187">
        <v>6.6775956649048944E-6</v>
      </c>
      <c r="V27" s="187">
        <v>0</v>
      </c>
      <c r="W27" s="187">
        <v>0</v>
      </c>
      <c r="X27" s="187">
        <v>0.29806651756727509</v>
      </c>
      <c r="Y27" s="187">
        <v>1.2869598790257713E-3</v>
      </c>
      <c r="Z27" s="187">
        <v>1.4489383396239916E-3</v>
      </c>
      <c r="AA27" s="187">
        <v>-7.1071925736470985E-5</v>
      </c>
      <c r="AB27" s="187">
        <v>0</v>
      </c>
      <c r="AC27" s="187">
        <v>1.0795638562020944E-4</v>
      </c>
      <c r="AD27" s="187">
        <v>0</v>
      </c>
      <c r="AE27" s="187">
        <v>0</v>
      </c>
      <c r="AF27" s="187">
        <v>-1.0708653068797795E-3</v>
      </c>
      <c r="AG27" s="187">
        <v>2.7620265541232913E-5</v>
      </c>
      <c r="AH27" s="187">
        <v>0</v>
      </c>
      <c r="AI27" s="187">
        <v>0</v>
      </c>
      <c r="AJ27" s="187">
        <v>0</v>
      </c>
      <c r="AK27" s="187">
        <v>0</v>
      </c>
      <c r="AL27" s="187">
        <v>0</v>
      </c>
      <c r="AM27" s="187">
        <v>3.0797659377887283E-5</v>
      </c>
      <c r="AN27" s="187">
        <v>0</v>
      </c>
      <c r="AO27" s="187">
        <v>0</v>
      </c>
      <c r="AP27" s="187">
        <v>0</v>
      </c>
      <c r="AQ27" s="187">
        <v>3.2020803819208599E-4</v>
      </c>
      <c r="AR27" s="187">
        <v>1.2772455921143967E-4</v>
      </c>
      <c r="AS27" s="187">
        <v>5.2398114322860805E-5</v>
      </c>
      <c r="AT27" s="187">
        <v>1.7500109375683598E-5</v>
      </c>
      <c r="AU27" s="187">
        <v>0</v>
      </c>
      <c r="AV27" s="187">
        <v>0</v>
      </c>
      <c r="AW27" s="187">
        <v>0</v>
      </c>
      <c r="AX27" s="187">
        <v>1.5303920558368642E-6</v>
      </c>
      <c r="AY27" s="187">
        <v>7.1971182738431535E-7</v>
      </c>
      <c r="AZ27" s="187">
        <v>0</v>
      </c>
      <c r="BA27" s="187">
        <v>0</v>
      </c>
      <c r="BB27" s="187">
        <v>0</v>
      </c>
      <c r="BC27" s="187">
        <v>2.6152234773842013E-6</v>
      </c>
      <c r="BD27" s="187">
        <v>0</v>
      </c>
      <c r="BE27" s="187">
        <v>0</v>
      </c>
      <c r="BF27" s="187">
        <v>0</v>
      </c>
      <c r="BG27" s="187">
        <v>0</v>
      </c>
      <c r="BH27" s="187">
        <v>0</v>
      </c>
      <c r="BI27" s="187">
        <v>0</v>
      </c>
      <c r="BJ27" s="187">
        <v>0</v>
      </c>
      <c r="BK27" s="187">
        <v>8.0661062216565984E-5</v>
      </c>
      <c r="BL27" s="187">
        <v>2.4271072065189711E-4</v>
      </c>
      <c r="BM27" s="187">
        <v>0</v>
      </c>
      <c r="BN27" s="187">
        <v>9.6956779986723035E-4</v>
      </c>
      <c r="BO27" s="188">
        <v>1.1209126151266503E-3</v>
      </c>
    </row>
    <row r="28" spans="1:67" s="138" customFormat="1" ht="10.9" customHeight="1" x14ac:dyDescent="0.2">
      <c r="A28" s="175" t="s">
        <v>255</v>
      </c>
      <c r="B28" s="186" t="s">
        <v>484</v>
      </c>
      <c r="C28" s="187">
        <v>1.5734762658870345E-3</v>
      </c>
      <c r="D28" s="187">
        <v>4.8637381301628963E-3</v>
      </c>
      <c r="E28" s="187">
        <v>9.37721160651097E-4</v>
      </c>
      <c r="F28" s="187">
        <v>1.2004801920768306E-3</v>
      </c>
      <c r="G28" s="187">
        <v>9.6950894372000584E-5</v>
      </c>
      <c r="H28" s="187">
        <v>7.753677895896672E-4</v>
      </c>
      <c r="I28" s="187">
        <v>0</v>
      </c>
      <c r="J28" s="187">
        <v>2.2034925356690353E-4</v>
      </c>
      <c r="K28" s="187">
        <v>5.4570521350236108E-3</v>
      </c>
      <c r="L28" s="187">
        <v>4.0656141385899888E-3</v>
      </c>
      <c r="M28" s="187">
        <v>0</v>
      </c>
      <c r="N28" s="187">
        <v>7.3114198802375274E-3</v>
      </c>
      <c r="O28" s="187">
        <v>6.9334825264251608E-3</v>
      </c>
      <c r="P28" s="187">
        <v>1.3748554219496759E-3</v>
      </c>
      <c r="Q28" s="187">
        <v>7.6445293836598181E-3</v>
      </c>
      <c r="R28" s="187">
        <v>3.4314146006691256E-4</v>
      </c>
      <c r="S28" s="187">
        <v>1.1811106658511379E-3</v>
      </c>
      <c r="T28" s="187">
        <v>2.7436388920208969E-3</v>
      </c>
      <c r="U28" s="187">
        <v>2.9137688683812505E-2</v>
      </c>
      <c r="V28" s="187">
        <v>6.6098285276367467E-3</v>
      </c>
      <c r="W28" s="187">
        <v>1.6630549816056041E-3</v>
      </c>
      <c r="X28" s="187">
        <v>0.12769641440011542</v>
      </c>
      <c r="Y28" s="187">
        <v>0.2796402947138123</v>
      </c>
      <c r="Z28" s="187">
        <v>0.11316029551186878</v>
      </c>
      <c r="AA28" s="187">
        <v>6.6997135327579978E-4</v>
      </c>
      <c r="AB28" s="187">
        <v>0.15109882591203919</v>
      </c>
      <c r="AC28" s="187">
        <v>0.12414984346324084</v>
      </c>
      <c r="AD28" s="187">
        <v>1.2861225785963798E-2</v>
      </c>
      <c r="AE28" s="187">
        <v>4.0457480743795226E-3</v>
      </c>
      <c r="AF28" s="187">
        <v>2.3988443136787139E-3</v>
      </c>
      <c r="AG28" s="187">
        <v>9.5289916117253549E-4</v>
      </c>
      <c r="AH28" s="187">
        <v>7.7193549690821647E-3</v>
      </c>
      <c r="AI28" s="187">
        <v>3.6881590682545512E-3</v>
      </c>
      <c r="AJ28" s="187">
        <v>6.5155355111652128E-3</v>
      </c>
      <c r="AK28" s="187">
        <v>4.3605260583360122E-3</v>
      </c>
      <c r="AL28" s="187">
        <v>3.0922820661226642E-3</v>
      </c>
      <c r="AM28" s="187">
        <v>5.4511857098860483E-3</v>
      </c>
      <c r="AN28" s="187">
        <v>2.7267273817963678E-4</v>
      </c>
      <c r="AO28" s="187">
        <v>2.1304170291334528E-4</v>
      </c>
      <c r="AP28" s="187">
        <v>4.9750036402465656E-4</v>
      </c>
      <c r="AQ28" s="187">
        <v>5.9189970696112864E-4</v>
      </c>
      <c r="AR28" s="187">
        <v>8.8296543107038738E-4</v>
      </c>
      <c r="AS28" s="187">
        <v>4.9123232177682007E-6</v>
      </c>
      <c r="AT28" s="187">
        <v>5.8275364221026379E-3</v>
      </c>
      <c r="AU28" s="187">
        <v>5.9392063943605293E-3</v>
      </c>
      <c r="AV28" s="187">
        <v>0</v>
      </c>
      <c r="AW28" s="187">
        <v>0</v>
      </c>
      <c r="AX28" s="187">
        <v>0</v>
      </c>
      <c r="AY28" s="187">
        <v>1.0435821497072572E-4</v>
      </c>
      <c r="AZ28" s="187">
        <v>0</v>
      </c>
      <c r="BA28" s="187">
        <v>0</v>
      </c>
      <c r="BB28" s="187">
        <v>1.5265806311265975E-4</v>
      </c>
      <c r="BC28" s="187">
        <v>8.4994763014986541E-5</v>
      </c>
      <c r="BD28" s="187">
        <v>1.0806218324112113E-3</v>
      </c>
      <c r="BE28" s="187">
        <v>1.1044259816756778E-3</v>
      </c>
      <c r="BF28" s="187">
        <v>3.6793713998372902E-4</v>
      </c>
      <c r="BG28" s="187">
        <v>0</v>
      </c>
      <c r="BH28" s="187">
        <v>2.0343249230663139E-4</v>
      </c>
      <c r="BI28" s="187">
        <v>7.7977854289381819E-5</v>
      </c>
      <c r="BJ28" s="187">
        <v>1.8752678954136304E-4</v>
      </c>
      <c r="BK28" s="187">
        <v>5.1981573428453636E-4</v>
      </c>
      <c r="BL28" s="187">
        <v>2.2042908072319838E-3</v>
      </c>
      <c r="BM28" s="187">
        <v>0</v>
      </c>
      <c r="BN28" s="187">
        <v>2.8650291743824463E-3</v>
      </c>
      <c r="BO28" s="188">
        <v>3.0020211060141789E-3</v>
      </c>
    </row>
    <row r="29" spans="1:67" s="138" customFormat="1" ht="10.9" customHeight="1" x14ac:dyDescent="0.2">
      <c r="A29" s="175" t="s">
        <v>256</v>
      </c>
      <c r="B29" s="186" t="s">
        <v>485</v>
      </c>
      <c r="C29" s="187">
        <v>4.4793316278880904E-2</v>
      </c>
      <c r="D29" s="187">
        <v>9.0326565274453791E-3</v>
      </c>
      <c r="E29" s="187">
        <v>8.0237084217975943E-3</v>
      </c>
      <c r="F29" s="187">
        <v>3.2969285275085643E-2</v>
      </c>
      <c r="G29" s="187">
        <v>6.3018081341800378E-4</v>
      </c>
      <c r="H29" s="187">
        <v>6.1825379012018199E-3</v>
      </c>
      <c r="I29" s="187">
        <v>1.966484268125855E-3</v>
      </c>
      <c r="J29" s="187">
        <v>3.4043959676086595E-2</v>
      </c>
      <c r="K29" s="187">
        <v>1.2297582276109545E-3</v>
      </c>
      <c r="L29" s="187">
        <v>1.2825281194290186E-4</v>
      </c>
      <c r="M29" s="187">
        <v>3.321762527196931E-5</v>
      </c>
      <c r="N29" s="187">
        <v>3.3956281287841903E-3</v>
      </c>
      <c r="O29" s="187">
        <v>3.6465722221112155E-3</v>
      </c>
      <c r="P29" s="187">
        <v>1.0365973419461843E-3</v>
      </c>
      <c r="Q29" s="187">
        <v>0.15384615384615385</v>
      </c>
      <c r="R29" s="187">
        <v>4.7868233679334307E-2</v>
      </c>
      <c r="S29" s="187">
        <v>2.889502878957248E-2</v>
      </c>
      <c r="T29" s="187">
        <v>2.3677979479084451E-2</v>
      </c>
      <c r="U29" s="187">
        <v>6.907972715344113E-3</v>
      </c>
      <c r="V29" s="187">
        <v>1.5767793849985629E-2</v>
      </c>
      <c r="W29" s="187">
        <v>3.1446857833996873E-2</v>
      </c>
      <c r="X29" s="187">
        <v>3.0300844094942646E-3</v>
      </c>
      <c r="Y29" s="187">
        <v>5.726971461664683E-3</v>
      </c>
      <c r="Z29" s="187">
        <v>0.11512798955333345</v>
      </c>
      <c r="AA29" s="187">
        <v>1.5503156067315537E-3</v>
      </c>
      <c r="AB29" s="187">
        <v>5.3641314759571967E-3</v>
      </c>
      <c r="AC29" s="187">
        <v>1.2522940731944295E-2</v>
      </c>
      <c r="AD29" s="187">
        <v>1.5878056525881232E-3</v>
      </c>
      <c r="AE29" s="187">
        <v>7.9877590186467496E-3</v>
      </c>
      <c r="AF29" s="187">
        <v>8.7471671106516635E-5</v>
      </c>
      <c r="AG29" s="187">
        <v>7.650813554921517E-4</v>
      </c>
      <c r="AH29" s="187">
        <v>1.7378652548195449E-3</v>
      </c>
      <c r="AI29" s="187">
        <v>6.5211688788625989E-3</v>
      </c>
      <c r="AJ29" s="187">
        <v>2.8686316377641635E-3</v>
      </c>
      <c r="AK29" s="187">
        <v>5.4227054828024767E-3</v>
      </c>
      <c r="AL29" s="187">
        <v>1.1102868648661867E-2</v>
      </c>
      <c r="AM29" s="187">
        <v>4.2747151216507545E-2</v>
      </c>
      <c r="AN29" s="187">
        <v>2.1813819054370944E-4</v>
      </c>
      <c r="AO29" s="187">
        <v>5.4645196797273067E-3</v>
      </c>
      <c r="AP29" s="187">
        <v>8.0085424452749597E-3</v>
      </c>
      <c r="AQ29" s="187">
        <v>2.3870053756137322E-3</v>
      </c>
      <c r="AR29" s="187">
        <v>1.6548660280438707E-3</v>
      </c>
      <c r="AS29" s="187">
        <v>5.2398114322860805E-5</v>
      </c>
      <c r="AT29" s="187">
        <v>1.9775123594522465E-3</v>
      </c>
      <c r="AU29" s="187">
        <v>8.6173999320044124E-3</v>
      </c>
      <c r="AV29" s="187">
        <v>1.4969006066088567E-5</v>
      </c>
      <c r="AW29" s="187">
        <v>1.8959202955107767E-5</v>
      </c>
      <c r="AX29" s="187">
        <v>5.8665028807079797E-5</v>
      </c>
      <c r="AY29" s="187">
        <v>2.9724098470972223E-4</v>
      </c>
      <c r="AZ29" s="187">
        <v>8.1646375141080133E-4</v>
      </c>
      <c r="BA29" s="187">
        <v>8.2829454153897123E-5</v>
      </c>
      <c r="BB29" s="187">
        <v>3.179104164321139E-3</v>
      </c>
      <c r="BC29" s="187">
        <v>6.6230534564754896E-4</v>
      </c>
      <c r="BD29" s="187">
        <v>8.7399461742521957E-4</v>
      </c>
      <c r="BE29" s="187">
        <v>0.1458365101010321</v>
      </c>
      <c r="BF29" s="187">
        <v>6.5206637586005308E-3</v>
      </c>
      <c r="BG29" s="187">
        <v>2.8041563446187722E-3</v>
      </c>
      <c r="BH29" s="187">
        <v>4.6691779660773449E-3</v>
      </c>
      <c r="BI29" s="187">
        <v>3.0891226891562795E-3</v>
      </c>
      <c r="BJ29" s="187">
        <v>2.1855800828689811E-3</v>
      </c>
      <c r="BK29" s="187">
        <v>2.5677104805606841E-3</v>
      </c>
      <c r="BL29" s="187">
        <v>1.5939330277565573E-2</v>
      </c>
      <c r="BM29" s="187">
        <v>9.582603888325809E-3</v>
      </c>
      <c r="BN29" s="187">
        <v>3.1707487509171589E-3</v>
      </c>
      <c r="BO29" s="188">
        <v>1.4997850751628631E-2</v>
      </c>
    </row>
    <row r="30" spans="1:67" s="138" customFormat="1" ht="10.9" customHeight="1" x14ac:dyDescent="0.2">
      <c r="A30" s="175" t="s">
        <v>257</v>
      </c>
      <c r="B30" s="186" t="s">
        <v>486</v>
      </c>
      <c r="C30" s="187">
        <v>1.5095220692735615E-2</v>
      </c>
      <c r="D30" s="187">
        <v>1.1194317918628889E-2</v>
      </c>
      <c r="E30" s="187">
        <v>3.8924274593064401E-3</v>
      </c>
      <c r="F30" s="187">
        <v>1.0365121658419464E-2</v>
      </c>
      <c r="G30" s="187">
        <v>1.3621600659266082E-2</v>
      </c>
      <c r="H30" s="187">
        <v>7.4639351955763225E-2</v>
      </c>
      <c r="I30" s="187">
        <v>9.575923392612859E-3</v>
      </c>
      <c r="J30" s="187">
        <v>9.7008758882829282E-2</v>
      </c>
      <c r="K30" s="187">
        <v>3.8670131766672593E-3</v>
      </c>
      <c r="L30" s="187">
        <v>3.8091085147041849E-3</v>
      </c>
      <c r="M30" s="187">
        <v>1.9266222657742197E-3</v>
      </c>
      <c r="N30" s="187">
        <v>1.046153077912188E-2</v>
      </c>
      <c r="O30" s="187">
        <v>4.0461965752192942E-3</v>
      </c>
      <c r="P30" s="187">
        <v>1.3519411649171814E-2</v>
      </c>
      <c r="Q30" s="187">
        <v>2.0544672718585764E-2</v>
      </c>
      <c r="R30" s="187">
        <v>4.2892682508364069E-3</v>
      </c>
      <c r="S30" s="187">
        <v>7.381941661569612E-3</v>
      </c>
      <c r="T30" s="187">
        <v>4.4725072349381745E-3</v>
      </c>
      <c r="U30" s="187">
        <v>9.6691585227822868E-3</v>
      </c>
      <c r="V30" s="187">
        <v>7.0504837628125299E-3</v>
      </c>
      <c r="W30" s="187">
        <v>3.1119286398226076E-3</v>
      </c>
      <c r="X30" s="187">
        <v>2.47096169107568E-2</v>
      </c>
      <c r="Y30" s="187">
        <v>0.26356938322447798</v>
      </c>
      <c r="Z30" s="187">
        <v>6.4397259538844067E-3</v>
      </c>
      <c r="AA30" s="187">
        <v>6.317251809728136E-2</v>
      </c>
      <c r="AB30" s="187">
        <v>3.708366403021429E-3</v>
      </c>
      <c r="AC30" s="187">
        <v>6.369426751592357E-3</v>
      </c>
      <c r="AD30" s="187">
        <v>7.7802476976818035E-3</v>
      </c>
      <c r="AE30" s="187">
        <v>2.3742835654451618E-2</v>
      </c>
      <c r="AF30" s="187">
        <v>7.9570063483227968E-2</v>
      </c>
      <c r="AG30" s="187">
        <v>7.3801349526174346E-3</v>
      </c>
      <c r="AH30" s="187">
        <v>5.8602433011356748E-3</v>
      </c>
      <c r="AI30" s="187">
        <v>4.4069041498347415E-3</v>
      </c>
      <c r="AJ30" s="187">
        <v>2.1452375725888526E-3</v>
      </c>
      <c r="AK30" s="187">
        <v>1.1460356948190802E-3</v>
      </c>
      <c r="AL30" s="187">
        <v>2.2743761769285324E-3</v>
      </c>
      <c r="AM30" s="187">
        <v>5.3279950723744999E-3</v>
      </c>
      <c r="AN30" s="187">
        <v>1.2270273218083655E-2</v>
      </c>
      <c r="AO30" s="187">
        <v>7.6588492197347631E-3</v>
      </c>
      <c r="AP30" s="187">
        <v>9.9459625620864269E-3</v>
      </c>
      <c r="AQ30" s="187">
        <v>4.1185546003221489E-2</v>
      </c>
      <c r="AR30" s="187">
        <v>1.4327363598500625E-2</v>
      </c>
      <c r="AS30" s="187">
        <v>4.7831291171408968E-2</v>
      </c>
      <c r="AT30" s="187">
        <v>5.1725948287176797E-2</v>
      </c>
      <c r="AU30" s="187">
        <v>1.8719601462598958E-2</v>
      </c>
      <c r="AV30" s="187">
        <v>6.4427411243908224E-3</v>
      </c>
      <c r="AW30" s="187">
        <v>1.2860659337881435E-3</v>
      </c>
      <c r="AX30" s="187">
        <v>9.3098850063409245E-4</v>
      </c>
      <c r="AY30" s="187">
        <v>6.8995174332197387E-2</v>
      </c>
      <c r="AZ30" s="187">
        <v>5.7392598996229855E-3</v>
      </c>
      <c r="BA30" s="187">
        <v>1.1513294127391701E-3</v>
      </c>
      <c r="BB30" s="187">
        <v>2.1639280446219518E-3</v>
      </c>
      <c r="BC30" s="187">
        <v>1.7145405117730824E-2</v>
      </c>
      <c r="BD30" s="187">
        <v>5.6456715448656991E-3</v>
      </c>
      <c r="BE30" s="187">
        <v>3.7652866061664873E-3</v>
      </c>
      <c r="BF30" s="187">
        <v>4.3948047275834297E-3</v>
      </c>
      <c r="BG30" s="187">
        <v>7.0620011010184419E-3</v>
      </c>
      <c r="BH30" s="187">
        <v>3.9077427900708851E-3</v>
      </c>
      <c r="BI30" s="187">
        <v>5.0445673428746235E-3</v>
      </c>
      <c r="BJ30" s="187">
        <v>5.0453636233747682E-3</v>
      </c>
      <c r="BK30" s="187">
        <v>1.8511713778701894E-2</v>
      </c>
      <c r="BL30" s="187">
        <v>1.0651419658772599E-2</v>
      </c>
      <c r="BM30" s="187">
        <v>0</v>
      </c>
      <c r="BN30" s="187">
        <v>2.1330491597079067E-2</v>
      </c>
      <c r="BO30" s="188">
        <v>1.7255083257677096E-2</v>
      </c>
    </row>
    <row r="31" spans="1:67" s="138" customFormat="1" ht="10.9" customHeight="1" x14ac:dyDescent="0.2">
      <c r="A31" s="189" t="s">
        <v>258</v>
      </c>
      <c r="B31" s="190" t="s">
        <v>487</v>
      </c>
      <c r="C31" s="191">
        <v>2.9083932269460349E-3</v>
      </c>
      <c r="D31" s="191">
        <v>4.0917162047402148E-3</v>
      </c>
      <c r="E31" s="191">
        <v>1.3358103326256193E-3</v>
      </c>
      <c r="F31" s="191">
        <v>3.7185605949696951E-3</v>
      </c>
      <c r="G31" s="191">
        <v>5.6231518735760334E-3</v>
      </c>
      <c r="H31" s="191">
        <v>1.7792650329531312E-2</v>
      </c>
      <c r="I31" s="191">
        <v>1.4962380300957592E-3</v>
      </c>
      <c r="J31" s="191">
        <v>2.2034925356690353E-4</v>
      </c>
      <c r="K31" s="191">
        <v>2.810189699814095E-3</v>
      </c>
      <c r="L31" s="191">
        <v>2.0706416488181504E-2</v>
      </c>
      <c r="M31" s="191">
        <v>2.0927103921340663E-3</v>
      </c>
      <c r="N31" s="191">
        <v>1.4631162378437762E-2</v>
      </c>
      <c r="O31" s="191">
        <v>4.300957100325694E-2</v>
      </c>
      <c r="P31" s="191">
        <v>3.2734652903563715E-5</v>
      </c>
      <c r="Q31" s="191">
        <v>4.7778308647873869E-3</v>
      </c>
      <c r="R31" s="191">
        <v>1.2353092562408853E-2</v>
      </c>
      <c r="S31" s="191">
        <v>4.8509902347457449E-3</v>
      </c>
      <c r="T31" s="191">
        <v>2.4955838689066787E-2</v>
      </c>
      <c r="U31" s="191">
        <v>1.7361748728752725E-3</v>
      </c>
      <c r="V31" s="191">
        <v>2.3852859469297827E-2</v>
      </c>
      <c r="W31" s="191">
        <v>4.5406440558383311E-2</v>
      </c>
      <c r="X31" s="191">
        <v>1.5006132313685881E-2</v>
      </c>
      <c r="Y31" s="191">
        <v>1.6408738457578584E-3</v>
      </c>
      <c r="Z31" s="191">
        <v>4.4398332826503052E-2</v>
      </c>
      <c r="AA31" s="191">
        <v>1.4782960553185964E-4</v>
      </c>
      <c r="AB31" s="191">
        <v>0.25185418320151071</v>
      </c>
      <c r="AC31" s="191">
        <v>4.5233725574867753E-2</v>
      </c>
      <c r="AD31" s="191">
        <v>4.7475389012384885E-2</v>
      </c>
      <c r="AE31" s="191">
        <v>3.189916750953085E-3</v>
      </c>
      <c r="AF31" s="191">
        <v>0</v>
      </c>
      <c r="AG31" s="191">
        <v>8.2860796623698742E-6</v>
      </c>
      <c r="AH31" s="191">
        <v>3.8798852200622397E-3</v>
      </c>
      <c r="AI31" s="191">
        <v>2.0827868422433242E-3</v>
      </c>
      <c r="AJ31" s="191">
        <v>1.2691824150386144E-2</v>
      </c>
      <c r="AK31" s="191">
        <v>3.4912160556805634E-2</v>
      </c>
      <c r="AL31" s="191">
        <v>1.9319969674984307E-2</v>
      </c>
      <c r="AM31" s="191">
        <v>7.4776716969510312E-2</v>
      </c>
      <c r="AN31" s="191">
        <v>2.2359164530730219E-3</v>
      </c>
      <c r="AO31" s="191">
        <v>1.0111195933270605E-2</v>
      </c>
      <c r="AP31" s="191">
        <v>1.6502451099354463E-2</v>
      </c>
      <c r="AQ31" s="191">
        <v>1.0535329620213861E-2</v>
      </c>
      <c r="AR31" s="191">
        <v>1.0501180063862279E-2</v>
      </c>
      <c r="AS31" s="191">
        <v>0</v>
      </c>
      <c r="AT31" s="191">
        <v>3.1005818786367413E-2</v>
      </c>
      <c r="AU31" s="191">
        <v>1.5958148022230394E-3</v>
      </c>
      <c r="AV31" s="191">
        <v>5.223778549333394E-3</v>
      </c>
      <c r="AW31" s="191">
        <v>3.3162805835642668E-3</v>
      </c>
      <c r="AX31" s="191">
        <v>8.3457380111636999E-4</v>
      </c>
      <c r="AY31" s="191">
        <v>6.7149113494956614E-4</v>
      </c>
      <c r="AZ31" s="191">
        <v>0</v>
      </c>
      <c r="BA31" s="191">
        <v>1.8429553549242111E-4</v>
      </c>
      <c r="BB31" s="191">
        <v>5.2628867258089447E-3</v>
      </c>
      <c r="BC31" s="191">
        <v>4.4851082637139048E-4</v>
      </c>
      <c r="BD31" s="191">
        <v>9.6511593583519103E-4</v>
      </c>
      <c r="BE31" s="191">
        <v>9.1327533100104121E-4</v>
      </c>
      <c r="BF31" s="191">
        <v>2.6982056932140126E-4</v>
      </c>
      <c r="BG31" s="191">
        <v>3.3030553261767133E-3</v>
      </c>
      <c r="BH31" s="191">
        <v>2.4061351561804113E-3</v>
      </c>
      <c r="BI31" s="191">
        <v>1.9734395431697397E-3</v>
      </c>
      <c r="BJ31" s="191">
        <v>1.05372196028004E-3</v>
      </c>
      <c r="BK31" s="191">
        <v>5.9151445625481728E-3</v>
      </c>
      <c r="BL31" s="191">
        <v>2.29978354978355E-3</v>
      </c>
      <c r="BM31" s="191">
        <v>3.7992567339291745E-2</v>
      </c>
      <c r="BN31" s="191">
        <v>3.3017714265748924E-3</v>
      </c>
      <c r="BO31" s="192">
        <v>5.1716053053777562E-3</v>
      </c>
    </row>
    <row r="32" spans="1:67" s="138" customFormat="1" ht="10.9" customHeight="1" x14ac:dyDescent="0.2">
      <c r="A32" s="175" t="s">
        <v>259</v>
      </c>
      <c r="B32" s="186" t="s">
        <v>488</v>
      </c>
      <c r="C32" s="187">
        <v>2.4109716977301337E-3</v>
      </c>
      <c r="D32" s="187">
        <v>8.8782521423608435E-4</v>
      </c>
      <c r="E32" s="187">
        <v>3.3616418966737438E-4</v>
      </c>
      <c r="F32" s="187">
        <v>5.5924808947969435E-3</v>
      </c>
      <c r="G32" s="187">
        <v>7.7560715497600467E-4</v>
      </c>
      <c r="H32" s="187">
        <v>1.2038605154155359E-3</v>
      </c>
      <c r="I32" s="187">
        <v>5.642954856361149E-3</v>
      </c>
      <c r="J32" s="187">
        <v>3.9662865642042635E-3</v>
      </c>
      <c r="K32" s="187">
        <v>2.3538341075365925E-4</v>
      </c>
      <c r="L32" s="187">
        <v>2.8215618627438409E-4</v>
      </c>
      <c r="M32" s="187">
        <v>1.6608812635984655E-5</v>
      </c>
      <c r="N32" s="187">
        <v>2.5383984786254364E-4</v>
      </c>
      <c r="O32" s="187">
        <v>1.498591324155294E-4</v>
      </c>
      <c r="P32" s="187">
        <v>0</v>
      </c>
      <c r="Q32" s="187">
        <v>4.7778308647873863E-4</v>
      </c>
      <c r="R32" s="187">
        <v>4.5466243458865919E-3</v>
      </c>
      <c r="S32" s="187">
        <v>3.5855145213338117E-4</v>
      </c>
      <c r="T32" s="187">
        <v>9.7718645469237414E-4</v>
      </c>
      <c r="U32" s="187">
        <v>3.3387978324524472E-6</v>
      </c>
      <c r="V32" s="187">
        <v>5.7476769805536927E-4</v>
      </c>
      <c r="W32" s="187">
        <v>3.4017033714660083E-4</v>
      </c>
      <c r="X32" s="187">
        <v>8.2966596926628674E-4</v>
      </c>
      <c r="Y32" s="187">
        <v>1.4478298639039928E-4</v>
      </c>
      <c r="Z32" s="187">
        <v>6.976369783374774E-4</v>
      </c>
      <c r="AA32" s="187">
        <v>2.0847764882698156E-5</v>
      </c>
      <c r="AB32" s="187">
        <v>4.3788828375160787E-4</v>
      </c>
      <c r="AC32" s="187">
        <v>5.9268055705494982E-2</v>
      </c>
      <c r="AD32" s="187">
        <v>1.7465862178469354E-3</v>
      </c>
      <c r="AE32" s="187">
        <v>1.4134183977800253E-3</v>
      </c>
      <c r="AF32" s="187">
        <v>3.0217486382251205E-4</v>
      </c>
      <c r="AG32" s="187">
        <v>7.1536487751793247E-4</v>
      </c>
      <c r="AH32" s="187">
        <v>1.6166188416926001E-4</v>
      </c>
      <c r="AI32" s="187">
        <v>1.9778605529615447E-3</v>
      </c>
      <c r="AJ32" s="187">
        <v>8.7805072738520486E-3</v>
      </c>
      <c r="AK32" s="187">
        <v>5.4366815278612457E-3</v>
      </c>
      <c r="AL32" s="187">
        <v>1.2975085119275677E-2</v>
      </c>
      <c r="AM32" s="187">
        <v>5.235602094240838E-3</v>
      </c>
      <c r="AN32" s="187">
        <v>4.7990401919616073E-3</v>
      </c>
      <c r="AO32" s="187">
        <v>2.3079517815612405E-4</v>
      </c>
      <c r="AP32" s="187">
        <v>2.1032535714863532E-4</v>
      </c>
      <c r="AQ32" s="187">
        <v>1.9358031399794291E-3</v>
      </c>
      <c r="AR32" s="187">
        <v>3.1486880466472305E-3</v>
      </c>
      <c r="AS32" s="187">
        <v>0</v>
      </c>
      <c r="AT32" s="187">
        <v>1.2775079844249027E-3</v>
      </c>
      <c r="AU32" s="187">
        <v>1.2093500870759817E-2</v>
      </c>
      <c r="AV32" s="187">
        <v>1.181337776026449E-4</v>
      </c>
      <c r="AW32" s="187">
        <v>9.4796014775538833E-6</v>
      </c>
      <c r="AX32" s="187">
        <v>0</v>
      </c>
      <c r="AY32" s="187">
        <v>9.8384606803435899E-4</v>
      </c>
      <c r="AZ32" s="187">
        <v>3.1217731671589463E-4</v>
      </c>
      <c r="BA32" s="187">
        <v>2.1535658080013253E-4</v>
      </c>
      <c r="BB32" s="187">
        <v>2.480693525580721E-5</v>
      </c>
      <c r="BC32" s="187">
        <v>1.4926387997170327E-3</v>
      </c>
      <c r="BD32" s="187">
        <v>2.2459479889781707E-4</v>
      </c>
      <c r="BE32" s="187">
        <v>1.0946233842051836E-3</v>
      </c>
      <c r="BF32" s="187">
        <v>1.4676603694906525E-3</v>
      </c>
      <c r="BG32" s="187">
        <v>7.6985273878337462E-3</v>
      </c>
      <c r="BH32" s="187">
        <v>1.0107261792906871E-2</v>
      </c>
      <c r="BI32" s="187">
        <v>1.2596422615977062E-3</v>
      </c>
      <c r="BJ32" s="187">
        <v>1.4511001571653094E-4</v>
      </c>
      <c r="BK32" s="187">
        <v>1.8059115596264497E-3</v>
      </c>
      <c r="BL32" s="187">
        <v>7.7189966895849249E-4</v>
      </c>
      <c r="BM32" s="187">
        <v>1.0504008108357136E-2</v>
      </c>
      <c r="BN32" s="187">
        <v>2.8824988644701445E-4</v>
      </c>
      <c r="BO32" s="188">
        <v>1.7787189289749895E-3</v>
      </c>
    </row>
    <row r="33" spans="1:67" s="138" customFormat="1" ht="10.9" customHeight="1" x14ac:dyDescent="0.2">
      <c r="A33" s="175" t="s">
        <v>260</v>
      </c>
      <c r="B33" s="186" t="s">
        <v>489</v>
      </c>
      <c r="C33" s="187">
        <v>1.0659032768912169E-4</v>
      </c>
      <c r="D33" s="187">
        <v>1.5440438508453641E-4</v>
      </c>
      <c r="E33" s="187">
        <v>8.8464260438782735E-6</v>
      </c>
      <c r="F33" s="187">
        <v>0</v>
      </c>
      <c r="G33" s="187">
        <v>1.4542634155800086E-4</v>
      </c>
      <c r="H33" s="187">
        <v>4.4889714134138626E-4</v>
      </c>
      <c r="I33" s="187">
        <v>0</v>
      </c>
      <c r="J33" s="187">
        <v>4.8476835784718782E-3</v>
      </c>
      <c r="K33" s="187">
        <v>4.8037430766052908E-6</v>
      </c>
      <c r="L33" s="187">
        <v>2.565056238858037E-5</v>
      </c>
      <c r="M33" s="187">
        <v>0</v>
      </c>
      <c r="N33" s="187">
        <v>2.912916286947222E-5</v>
      </c>
      <c r="O33" s="187">
        <v>1.9981217655403921E-5</v>
      </c>
      <c r="P33" s="187">
        <v>0</v>
      </c>
      <c r="Q33" s="187">
        <v>0</v>
      </c>
      <c r="R33" s="187">
        <v>9.4363901518400956E-4</v>
      </c>
      <c r="S33" s="187">
        <v>3.3746019024318225E-4</v>
      </c>
      <c r="T33" s="187">
        <v>9.3960236028112903E-4</v>
      </c>
      <c r="U33" s="187">
        <v>4.6743169654334258E-5</v>
      </c>
      <c r="V33" s="187">
        <v>1.5327138614809849E-4</v>
      </c>
      <c r="W33" s="187">
        <v>3.7796704127400092E-4</v>
      </c>
      <c r="X33" s="187">
        <v>1.8036216723180145E-4</v>
      </c>
      <c r="Y33" s="187">
        <v>6.434799395128857E-5</v>
      </c>
      <c r="Z33" s="187">
        <v>4.4720319124197269E-4</v>
      </c>
      <c r="AA33" s="187">
        <v>2.1795390559184437E-5</v>
      </c>
      <c r="AB33" s="187">
        <v>1.778921152740907E-4</v>
      </c>
      <c r="AC33" s="187">
        <v>7.5569469934146604E-4</v>
      </c>
      <c r="AD33" s="187">
        <v>0.10114322006986345</v>
      </c>
      <c r="AE33" s="187">
        <v>2.5934282528073863E-4</v>
      </c>
      <c r="AF33" s="187">
        <v>1.0602626800789895E-5</v>
      </c>
      <c r="AG33" s="187">
        <v>4.4192424865972665E-5</v>
      </c>
      <c r="AH33" s="187">
        <v>4.0415471042315002E-5</v>
      </c>
      <c r="AI33" s="187">
        <v>2.6231572320444885E-4</v>
      </c>
      <c r="AJ33" s="187">
        <v>2.0454590808405339E-4</v>
      </c>
      <c r="AK33" s="187">
        <v>1.2578440552892342E-4</v>
      </c>
      <c r="AL33" s="187">
        <v>8.9670745326931385E-5</v>
      </c>
      <c r="AM33" s="187">
        <v>2.864182322143517E-3</v>
      </c>
      <c r="AN33" s="187">
        <v>2.1813819054370944E-4</v>
      </c>
      <c r="AO33" s="187">
        <v>7.1013900971115096E-6</v>
      </c>
      <c r="AP33" s="187">
        <v>2.0223592033522625E-5</v>
      </c>
      <c r="AQ33" s="187">
        <v>4.8516369423043337E-6</v>
      </c>
      <c r="AR33" s="187">
        <v>2.2212966819380814E-5</v>
      </c>
      <c r="AS33" s="187">
        <v>4.0936026814735005E-5</v>
      </c>
      <c r="AT33" s="187">
        <v>1.001881261757886E-3</v>
      </c>
      <c r="AU33" s="187">
        <v>1.4570482976819055E-4</v>
      </c>
      <c r="AV33" s="187">
        <v>9.8309958758365448E-5</v>
      </c>
      <c r="AW33" s="187">
        <v>1.6273315869800832E-4</v>
      </c>
      <c r="AX33" s="187">
        <v>0</v>
      </c>
      <c r="AY33" s="187">
        <v>4.5341845125211863E-5</v>
      </c>
      <c r="AZ33" s="187">
        <v>5.5231371418965969E-4</v>
      </c>
      <c r="BA33" s="187">
        <v>2.6836743145862668E-3</v>
      </c>
      <c r="BB33" s="187">
        <v>8.5870160500871101E-5</v>
      </c>
      <c r="BC33" s="187">
        <v>1.4318348538678501E-4</v>
      </c>
      <c r="BD33" s="187">
        <v>4.3507221043634277E-4</v>
      </c>
      <c r="BE33" s="187">
        <v>4.1933333623780667E-5</v>
      </c>
      <c r="BF33" s="187">
        <v>3.6793713998372902E-5</v>
      </c>
      <c r="BG33" s="187">
        <v>2.606317093311313E-3</v>
      </c>
      <c r="BH33" s="187">
        <v>1.5630971160283542E-4</v>
      </c>
      <c r="BI33" s="187">
        <v>3.5989778902791606E-4</v>
      </c>
      <c r="BJ33" s="187">
        <v>1.3394770681525932E-5</v>
      </c>
      <c r="BK33" s="187">
        <v>2.778325476348384E-4</v>
      </c>
      <c r="BL33" s="187">
        <v>7.7587853323147441E-4</v>
      </c>
      <c r="BM33" s="187">
        <v>0</v>
      </c>
      <c r="BN33" s="187">
        <v>1.0831207854372664E-3</v>
      </c>
      <c r="BO33" s="188">
        <v>2.2080801881659069E-4</v>
      </c>
    </row>
    <row r="34" spans="1:67" s="138" customFormat="1" ht="10.9" customHeight="1" x14ac:dyDescent="0.2">
      <c r="A34" s="175" t="s">
        <v>261</v>
      </c>
      <c r="B34" s="186" t="s">
        <v>490</v>
      </c>
      <c r="C34" s="187">
        <v>1.4516587485280384E-3</v>
      </c>
      <c r="D34" s="187">
        <v>1.5633443989809311E-2</v>
      </c>
      <c r="E34" s="187">
        <v>9.37721160651097E-4</v>
      </c>
      <c r="F34" s="187">
        <v>4.0992006558721048E-3</v>
      </c>
      <c r="G34" s="187">
        <v>3.8780357748800234E-4</v>
      </c>
      <c r="H34" s="187">
        <v>6.1213246546552676E-5</v>
      </c>
      <c r="I34" s="187">
        <v>2.0947332421340629E-3</v>
      </c>
      <c r="J34" s="187">
        <v>1.1017462678345177E-4</v>
      </c>
      <c r="K34" s="187">
        <v>5.6684168303942429E-4</v>
      </c>
      <c r="L34" s="187">
        <v>9.5548344897461879E-4</v>
      </c>
      <c r="M34" s="187">
        <v>0</v>
      </c>
      <c r="N34" s="187">
        <v>6.6164812803515478E-4</v>
      </c>
      <c r="O34" s="187">
        <v>1.0819829360401222E-2</v>
      </c>
      <c r="P34" s="187">
        <v>1.5276171354996399E-3</v>
      </c>
      <c r="Q34" s="187">
        <v>9.5556617295747726E-4</v>
      </c>
      <c r="R34" s="187">
        <v>1.0294243802007378E-3</v>
      </c>
      <c r="S34" s="187">
        <v>1.2654757134119334E-4</v>
      </c>
      <c r="T34" s="187">
        <v>1.7363851617995266E-2</v>
      </c>
      <c r="U34" s="187">
        <v>9.7826776490856694E-4</v>
      </c>
      <c r="V34" s="187">
        <v>1.9158923268512311E-5</v>
      </c>
      <c r="W34" s="187">
        <v>6.2994506879000145E-5</v>
      </c>
      <c r="X34" s="187">
        <v>1.8036216723180147E-3</v>
      </c>
      <c r="Y34" s="187">
        <v>2.3004407837585662E-3</v>
      </c>
      <c r="Z34" s="187">
        <v>9.2660501225336738E-3</v>
      </c>
      <c r="AA34" s="187">
        <v>2.8807820565182905E-4</v>
      </c>
      <c r="AB34" s="187">
        <v>5.4051835025589095E-3</v>
      </c>
      <c r="AC34" s="187">
        <v>9.7160747058188497E-4</v>
      </c>
      <c r="AD34" s="187">
        <v>0</v>
      </c>
      <c r="AE34" s="187">
        <v>9.3959905599211593E-2</v>
      </c>
      <c r="AF34" s="187">
        <v>6.0090387393476738E-3</v>
      </c>
      <c r="AG34" s="187">
        <v>1.640643773149235E-3</v>
      </c>
      <c r="AH34" s="187">
        <v>2.691670371418179E-2</v>
      </c>
      <c r="AI34" s="187">
        <v>3.5779864645086828E-3</v>
      </c>
      <c r="AJ34" s="187">
        <v>2.2110913771427432E-2</v>
      </c>
      <c r="AK34" s="187">
        <v>9.4198543696104881E-3</v>
      </c>
      <c r="AL34" s="187">
        <v>2.6384937488621325E-3</v>
      </c>
      <c r="AM34" s="187">
        <v>1.40437326763166E-2</v>
      </c>
      <c r="AN34" s="187">
        <v>2.1813819054370944E-4</v>
      </c>
      <c r="AO34" s="187">
        <v>4.3687751877430007E-2</v>
      </c>
      <c r="AP34" s="187">
        <v>5.19301396236794E-2</v>
      </c>
      <c r="AQ34" s="187">
        <v>4.5406470143026255E-2</v>
      </c>
      <c r="AR34" s="187">
        <v>3.8084131611828408E-2</v>
      </c>
      <c r="AS34" s="187">
        <v>2.7836498234019802E-5</v>
      </c>
      <c r="AT34" s="187">
        <v>4.1125257032856456E-3</v>
      </c>
      <c r="AU34" s="187">
        <v>4.0936118839634487E-4</v>
      </c>
      <c r="AV34" s="187">
        <v>2.13611762240399E-4</v>
      </c>
      <c r="AW34" s="187">
        <v>7.8996678979615703E-6</v>
      </c>
      <c r="AX34" s="187">
        <v>1.275326713197387E-4</v>
      </c>
      <c r="AY34" s="187">
        <v>4.6781268779980496E-5</v>
      </c>
      <c r="AZ34" s="187">
        <v>0</v>
      </c>
      <c r="BA34" s="187">
        <v>0</v>
      </c>
      <c r="BB34" s="187">
        <v>2.2898709466898963E-5</v>
      </c>
      <c r="BC34" s="187">
        <v>1.0983938605013646E-4</v>
      </c>
      <c r="BD34" s="187">
        <v>2.6797368005636686E-3</v>
      </c>
      <c r="BE34" s="187">
        <v>7.4826494024772257E-4</v>
      </c>
      <c r="BF34" s="187">
        <v>7.6040342263303988E-4</v>
      </c>
      <c r="BG34" s="187">
        <v>4.9029727497935591E-4</v>
      </c>
      <c r="BH34" s="187">
        <v>9.2923824875656199E-4</v>
      </c>
      <c r="BI34" s="187">
        <v>1.7095144978826013E-3</v>
      </c>
      <c r="BJ34" s="187">
        <v>1.6520217173881984E-3</v>
      </c>
      <c r="BK34" s="187">
        <v>1.178547742386492E-3</v>
      </c>
      <c r="BL34" s="187">
        <v>4.7746371275783042E-4</v>
      </c>
      <c r="BM34" s="187">
        <v>5.0677232101723028E-3</v>
      </c>
      <c r="BN34" s="187">
        <v>4.7168163236784178E-3</v>
      </c>
      <c r="BO34" s="188">
        <v>4.7796300007099781E-3</v>
      </c>
    </row>
    <row r="35" spans="1:67" s="138" customFormat="1" ht="10.9" customHeight="1" x14ac:dyDescent="0.2">
      <c r="A35" s="193" t="s">
        <v>262</v>
      </c>
      <c r="B35" s="194" t="s">
        <v>491</v>
      </c>
      <c r="C35" s="195">
        <v>0</v>
      </c>
      <c r="D35" s="195">
        <v>0</v>
      </c>
      <c r="E35" s="195">
        <v>0</v>
      </c>
      <c r="F35" s="195">
        <v>0</v>
      </c>
      <c r="G35" s="195">
        <v>0</v>
      </c>
      <c r="H35" s="195">
        <v>0</v>
      </c>
      <c r="I35" s="195">
        <v>0</v>
      </c>
      <c r="J35" s="195">
        <v>0</v>
      </c>
      <c r="K35" s="195">
        <v>0</v>
      </c>
      <c r="L35" s="195">
        <v>0</v>
      </c>
      <c r="M35" s="195">
        <v>0</v>
      </c>
      <c r="N35" s="195">
        <v>0</v>
      </c>
      <c r="O35" s="195">
        <v>0</v>
      </c>
      <c r="P35" s="195">
        <v>0</v>
      </c>
      <c r="Q35" s="195">
        <v>0</v>
      </c>
      <c r="R35" s="195">
        <v>0</v>
      </c>
      <c r="S35" s="195">
        <v>0</v>
      </c>
      <c r="T35" s="195">
        <v>0</v>
      </c>
      <c r="U35" s="195">
        <v>0</v>
      </c>
      <c r="V35" s="195">
        <v>0</v>
      </c>
      <c r="W35" s="195">
        <v>0</v>
      </c>
      <c r="X35" s="195">
        <v>0</v>
      </c>
      <c r="Y35" s="195">
        <v>0</v>
      </c>
      <c r="Z35" s="195">
        <v>0</v>
      </c>
      <c r="AA35" s="195">
        <v>0</v>
      </c>
      <c r="AB35" s="195">
        <v>0</v>
      </c>
      <c r="AC35" s="195">
        <v>0</v>
      </c>
      <c r="AD35" s="195">
        <v>0</v>
      </c>
      <c r="AE35" s="195">
        <v>0</v>
      </c>
      <c r="AF35" s="195">
        <v>0.48727287185400181</v>
      </c>
      <c r="AG35" s="195">
        <v>0.53792124357483573</v>
      </c>
      <c r="AH35" s="195">
        <v>0</v>
      </c>
      <c r="AI35" s="195">
        <v>-7.6596191175699066E-4</v>
      </c>
      <c r="AJ35" s="195">
        <v>-2.8436870148270841E-4</v>
      </c>
      <c r="AK35" s="195">
        <v>-1.397604505876927E-4</v>
      </c>
      <c r="AL35" s="195">
        <v>3.8042134381122406E-5</v>
      </c>
      <c r="AM35" s="195">
        <v>-6.1595318755774565E-5</v>
      </c>
      <c r="AN35" s="195">
        <v>0</v>
      </c>
      <c r="AO35" s="195">
        <v>0</v>
      </c>
      <c r="AP35" s="195">
        <v>-3.1548803572295297E-4</v>
      </c>
      <c r="AQ35" s="195">
        <v>-4.6090550951891166E-5</v>
      </c>
      <c r="AR35" s="195">
        <v>-7.7745383867832847E-5</v>
      </c>
      <c r="AS35" s="195">
        <v>0</v>
      </c>
      <c r="AT35" s="195">
        <v>0</v>
      </c>
      <c r="AU35" s="195">
        <v>0</v>
      </c>
      <c r="AV35" s="195">
        <v>0</v>
      </c>
      <c r="AW35" s="195">
        <v>0</v>
      </c>
      <c r="AX35" s="195">
        <v>0</v>
      </c>
      <c r="AY35" s="195">
        <v>0</v>
      </c>
      <c r="AZ35" s="195">
        <v>0</v>
      </c>
      <c r="BA35" s="195">
        <v>0</v>
      </c>
      <c r="BB35" s="195">
        <v>0</v>
      </c>
      <c r="BC35" s="195">
        <v>0</v>
      </c>
      <c r="BD35" s="195">
        <v>0</v>
      </c>
      <c r="BE35" s="195">
        <v>0</v>
      </c>
      <c r="BF35" s="195">
        <v>0</v>
      </c>
      <c r="BG35" s="195">
        <v>0</v>
      </c>
      <c r="BH35" s="195">
        <v>0</v>
      </c>
      <c r="BI35" s="195">
        <v>0</v>
      </c>
      <c r="BJ35" s="195">
        <v>0</v>
      </c>
      <c r="BK35" s="195">
        <v>0</v>
      </c>
      <c r="BL35" s="195">
        <v>7.9577285459638394E-6</v>
      </c>
      <c r="BM35" s="195">
        <v>0</v>
      </c>
      <c r="BN35" s="195">
        <v>0</v>
      </c>
      <c r="BO35" s="196">
        <v>1.6796017481175041E-2</v>
      </c>
    </row>
    <row r="36" spans="1:67" s="138" customFormat="1" ht="10.9" customHeight="1" x14ac:dyDescent="0.2">
      <c r="A36" s="175" t="s">
        <v>263</v>
      </c>
      <c r="B36" s="186" t="s">
        <v>492</v>
      </c>
      <c r="C36" s="187">
        <v>6.0908758679498111E-5</v>
      </c>
      <c r="D36" s="187">
        <v>0</v>
      </c>
      <c r="E36" s="187">
        <v>8.8464260438782735E-6</v>
      </c>
      <c r="F36" s="187">
        <v>0</v>
      </c>
      <c r="G36" s="187">
        <v>0</v>
      </c>
      <c r="H36" s="187">
        <v>1.8363973963965801E-4</v>
      </c>
      <c r="I36" s="187">
        <v>1.393638850889193E-2</v>
      </c>
      <c r="J36" s="187">
        <v>7.7122238748416239E-4</v>
      </c>
      <c r="K36" s="187">
        <v>0</v>
      </c>
      <c r="L36" s="187">
        <v>0</v>
      </c>
      <c r="M36" s="187">
        <v>0</v>
      </c>
      <c r="N36" s="187">
        <v>0</v>
      </c>
      <c r="O36" s="187">
        <v>0</v>
      </c>
      <c r="P36" s="187">
        <v>0</v>
      </c>
      <c r="Q36" s="187">
        <v>0</v>
      </c>
      <c r="R36" s="187">
        <v>4.2892682508364073E-4</v>
      </c>
      <c r="S36" s="187">
        <v>2.9527766646278447E-4</v>
      </c>
      <c r="T36" s="187">
        <v>2.585785695493667E-2</v>
      </c>
      <c r="U36" s="187">
        <v>0</v>
      </c>
      <c r="V36" s="187">
        <v>0</v>
      </c>
      <c r="W36" s="187">
        <v>0</v>
      </c>
      <c r="X36" s="187">
        <v>0</v>
      </c>
      <c r="Y36" s="187">
        <v>0</v>
      </c>
      <c r="Z36" s="187">
        <v>0</v>
      </c>
      <c r="AA36" s="187">
        <v>0</v>
      </c>
      <c r="AB36" s="187">
        <v>1.3957689044582502E-3</v>
      </c>
      <c r="AC36" s="187">
        <v>3.7784734967073303E-3</v>
      </c>
      <c r="AD36" s="187">
        <v>1.5878056525881233E-4</v>
      </c>
      <c r="AE36" s="187">
        <v>1.6961020773360307E-2</v>
      </c>
      <c r="AF36" s="187">
        <v>0</v>
      </c>
      <c r="AG36" s="187">
        <v>6.9561638765595096E-2</v>
      </c>
      <c r="AH36" s="187">
        <v>6.0623206563472493E-4</v>
      </c>
      <c r="AI36" s="187">
        <v>0.27713131525103613</v>
      </c>
      <c r="AJ36" s="187">
        <v>4.6841012951248227E-2</v>
      </c>
      <c r="AK36" s="187">
        <v>5.1990887618621681E-2</v>
      </c>
      <c r="AL36" s="187">
        <v>6.7810104534350685E-2</v>
      </c>
      <c r="AM36" s="187">
        <v>8.6233446258084379E-3</v>
      </c>
      <c r="AN36" s="187">
        <v>0</v>
      </c>
      <c r="AO36" s="187">
        <v>2.2261674389428398E-2</v>
      </c>
      <c r="AP36" s="187">
        <v>1.3044216861622094E-2</v>
      </c>
      <c r="AQ36" s="187">
        <v>2.3256321682935822E-2</v>
      </c>
      <c r="AR36" s="187">
        <v>4.6741635429682078E-2</v>
      </c>
      <c r="AS36" s="187">
        <v>0</v>
      </c>
      <c r="AT36" s="187">
        <v>2.6250164063525397E-5</v>
      </c>
      <c r="AU36" s="187">
        <v>0</v>
      </c>
      <c r="AV36" s="187">
        <v>0</v>
      </c>
      <c r="AW36" s="187">
        <v>0</v>
      </c>
      <c r="AX36" s="187">
        <v>0</v>
      </c>
      <c r="AY36" s="187">
        <v>5.901636984551386E-5</v>
      </c>
      <c r="AZ36" s="187">
        <v>0</v>
      </c>
      <c r="BA36" s="187">
        <v>0</v>
      </c>
      <c r="BB36" s="187">
        <v>0</v>
      </c>
      <c r="BC36" s="187">
        <v>5.0343051939645871E-5</v>
      </c>
      <c r="BD36" s="187">
        <v>0</v>
      </c>
      <c r="BE36" s="187">
        <v>2.7229437418039393E-6</v>
      </c>
      <c r="BF36" s="187">
        <v>1.2264571332790966E-5</v>
      </c>
      <c r="BG36" s="187">
        <v>8.6017065785851914E-6</v>
      </c>
      <c r="BH36" s="187">
        <v>1.4079367405402454E-4</v>
      </c>
      <c r="BI36" s="187">
        <v>1.7994889451395803E-5</v>
      </c>
      <c r="BJ36" s="187">
        <v>2.4557079582797541E-5</v>
      </c>
      <c r="BK36" s="187">
        <v>4.4811701231425553E-6</v>
      </c>
      <c r="BL36" s="187">
        <v>7.5598421186656478E-5</v>
      </c>
      <c r="BM36" s="187">
        <v>3.0713474001044255E-5</v>
      </c>
      <c r="BN36" s="187">
        <v>6.1493309108696416E-3</v>
      </c>
      <c r="BO36" s="188">
        <v>7.1077270951419701E-3</v>
      </c>
    </row>
    <row r="37" spans="1:67" s="138" customFormat="1" ht="10.9" customHeight="1" x14ac:dyDescent="0.2">
      <c r="A37" s="175" t="s">
        <v>264</v>
      </c>
      <c r="B37" s="186" t="s">
        <v>493</v>
      </c>
      <c r="C37" s="187">
        <v>0</v>
      </c>
      <c r="D37" s="187">
        <v>0</v>
      </c>
      <c r="E37" s="187">
        <v>0</v>
      </c>
      <c r="F37" s="187">
        <v>0</v>
      </c>
      <c r="G37" s="187">
        <v>0</v>
      </c>
      <c r="H37" s="187">
        <v>0</v>
      </c>
      <c r="I37" s="187">
        <v>2.1802325581395349E-3</v>
      </c>
      <c r="J37" s="187">
        <v>1.1017462678345177E-4</v>
      </c>
      <c r="K37" s="187">
        <v>3.6508447382200209E-4</v>
      </c>
      <c r="L37" s="187">
        <v>2.8215618627438409E-4</v>
      </c>
      <c r="M37" s="187">
        <v>0</v>
      </c>
      <c r="N37" s="187">
        <v>2.3927526642780754E-3</v>
      </c>
      <c r="O37" s="187">
        <v>3.536675525006494E-3</v>
      </c>
      <c r="P37" s="187">
        <v>0</v>
      </c>
      <c r="Q37" s="187">
        <v>0</v>
      </c>
      <c r="R37" s="187">
        <v>0</v>
      </c>
      <c r="S37" s="187">
        <v>5.9055533292556894E-4</v>
      </c>
      <c r="T37" s="187">
        <v>7.5919870710715225E-3</v>
      </c>
      <c r="U37" s="187">
        <v>6.6775956649048944E-6</v>
      </c>
      <c r="V37" s="187">
        <v>5.364498515183447E-4</v>
      </c>
      <c r="W37" s="187">
        <v>2.2678022476440053E-3</v>
      </c>
      <c r="X37" s="187">
        <v>0</v>
      </c>
      <c r="Y37" s="187">
        <v>3.15305170361314E-3</v>
      </c>
      <c r="Z37" s="187">
        <v>2.3970091050569738E-3</v>
      </c>
      <c r="AA37" s="187">
        <v>1.5162010823780477E-5</v>
      </c>
      <c r="AB37" s="187">
        <v>3.0925860039957304E-3</v>
      </c>
      <c r="AC37" s="187">
        <v>1.4034330130627227E-3</v>
      </c>
      <c r="AD37" s="187">
        <v>1.2702445220704986E-3</v>
      </c>
      <c r="AE37" s="187">
        <v>5.8741149926087293E-3</v>
      </c>
      <c r="AF37" s="187">
        <v>3.1118709660318345E-3</v>
      </c>
      <c r="AG37" s="187">
        <v>1.5660690561879061E-3</v>
      </c>
      <c r="AH37" s="187">
        <v>0.48498565250777997</v>
      </c>
      <c r="AI37" s="187">
        <v>5.7478621268558835E-2</v>
      </c>
      <c r="AJ37" s="187">
        <v>3.6933008720640176E-2</v>
      </c>
      <c r="AK37" s="187">
        <v>6.1452670123408479E-2</v>
      </c>
      <c r="AL37" s="187">
        <v>2.3591557906921766E-2</v>
      </c>
      <c r="AM37" s="187">
        <v>3.2214351709270096E-2</v>
      </c>
      <c r="AN37" s="187">
        <v>0</v>
      </c>
      <c r="AO37" s="187">
        <v>6.6173120054917418E-3</v>
      </c>
      <c r="AP37" s="187">
        <v>5.3026258311896328E-3</v>
      </c>
      <c r="AQ37" s="187">
        <v>1.7999573055949077E-3</v>
      </c>
      <c r="AR37" s="187">
        <v>2.2640566430653895E-2</v>
      </c>
      <c r="AS37" s="187">
        <v>1.1232845757963286E-3</v>
      </c>
      <c r="AT37" s="187">
        <v>1.31250820317627E-4</v>
      </c>
      <c r="AU37" s="187">
        <v>1.3876650454113386E-5</v>
      </c>
      <c r="AV37" s="187">
        <v>1.6182709260636288E-5</v>
      </c>
      <c r="AW37" s="187">
        <v>0</v>
      </c>
      <c r="AX37" s="187">
        <v>0</v>
      </c>
      <c r="AY37" s="187">
        <v>1.4394236547686307E-5</v>
      </c>
      <c r="AZ37" s="187">
        <v>0</v>
      </c>
      <c r="BA37" s="187">
        <v>0</v>
      </c>
      <c r="BB37" s="187">
        <v>2.6333515886933805E-4</v>
      </c>
      <c r="BC37" s="187">
        <v>2.6871421230122665E-4</v>
      </c>
      <c r="BD37" s="187">
        <v>1.283398850844669E-5</v>
      </c>
      <c r="BE37" s="187">
        <v>1.4017714382806681E-3</v>
      </c>
      <c r="BF37" s="187">
        <v>3.6793713998372902E-4</v>
      </c>
      <c r="BG37" s="187">
        <v>2.1504266446462978E-4</v>
      </c>
      <c r="BH37" s="187">
        <v>4.3732239165352111E-4</v>
      </c>
      <c r="BI37" s="187">
        <v>5.2785009057427688E-4</v>
      </c>
      <c r="BJ37" s="187">
        <v>3.2593941991713104E-4</v>
      </c>
      <c r="BK37" s="187">
        <v>0</v>
      </c>
      <c r="BL37" s="187">
        <v>5.212312197606315E-4</v>
      </c>
      <c r="BM37" s="187">
        <v>1.0135446420344604E-3</v>
      </c>
      <c r="BN37" s="187">
        <v>3.8171272841619791E-3</v>
      </c>
      <c r="BO37" s="188">
        <v>2.9374171109652872E-3</v>
      </c>
    </row>
    <row r="38" spans="1:67" s="138" customFormat="1" ht="10.9" customHeight="1" x14ac:dyDescent="0.2">
      <c r="A38" s="175" t="s">
        <v>265</v>
      </c>
      <c r="B38" s="186" t="s">
        <v>494</v>
      </c>
      <c r="C38" s="187">
        <v>1.8881715190644415E-3</v>
      </c>
      <c r="D38" s="187">
        <v>1.158032888134023E-4</v>
      </c>
      <c r="E38" s="187">
        <v>6.9002123142250526E-4</v>
      </c>
      <c r="F38" s="187">
        <v>5.8560009369601498E-5</v>
      </c>
      <c r="G38" s="187">
        <v>8.7255804934800523E-4</v>
      </c>
      <c r="H38" s="187">
        <v>1.387500255055194E-3</v>
      </c>
      <c r="I38" s="187">
        <v>2.4923050615595074E-2</v>
      </c>
      <c r="J38" s="187">
        <v>3.6412714151930807E-2</v>
      </c>
      <c r="K38" s="187">
        <v>3.5163399320750728E-3</v>
      </c>
      <c r="L38" s="187">
        <v>6.1561349732592889E-3</v>
      </c>
      <c r="M38" s="187">
        <v>8.3044063179923261E-5</v>
      </c>
      <c r="N38" s="187">
        <v>2.8088835624133926E-3</v>
      </c>
      <c r="O38" s="187">
        <v>4.7525326193378223E-2</v>
      </c>
      <c r="P38" s="187">
        <v>1.3202976671104032E-3</v>
      </c>
      <c r="Q38" s="187">
        <v>0</v>
      </c>
      <c r="R38" s="187">
        <v>3.5171999656858541E-3</v>
      </c>
      <c r="S38" s="187">
        <v>5.1251766393183304E-3</v>
      </c>
      <c r="T38" s="187">
        <v>3.4990791896869246E-2</v>
      </c>
      <c r="U38" s="187">
        <v>1.4056338874624803E-3</v>
      </c>
      <c r="V38" s="187">
        <v>1.2070121659162754E-3</v>
      </c>
      <c r="W38" s="187">
        <v>8.3152749080280203E-4</v>
      </c>
      <c r="X38" s="187">
        <v>3.6072433446360289E-5</v>
      </c>
      <c r="Y38" s="187">
        <v>3.8769666355651365E-3</v>
      </c>
      <c r="Z38" s="187">
        <v>1.5652111693469046E-2</v>
      </c>
      <c r="AA38" s="187">
        <v>8.4622972910224786E-4</v>
      </c>
      <c r="AB38" s="187">
        <v>1.4368209310599634E-3</v>
      </c>
      <c r="AC38" s="187">
        <v>2.2670840980243981E-2</v>
      </c>
      <c r="AD38" s="187">
        <v>1.2384884090187362E-2</v>
      </c>
      <c r="AE38" s="187">
        <v>6.8985191524676467E-3</v>
      </c>
      <c r="AF38" s="187">
        <v>5.8314447404344425E-5</v>
      </c>
      <c r="AG38" s="187">
        <v>4.6954451420095955E-4</v>
      </c>
      <c r="AH38" s="187">
        <v>2.82908297296205E-3</v>
      </c>
      <c r="AI38" s="187">
        <v>6.5353339279156389E-2</v>
      </c>
      <c r="AJ38" s="187">
        <v>2.1756700125720899E-2</v>
      </c>
      <c r="AK38" s="187">
        <v>1.9105253595337591E-2</v>
      </c>
      <c r="AL38" s="187">
        <v>1.1714260094072764E-2</v>
      </c>
      <c r="AM38" s="187">
        <v>3.5355712965814599E-2</v>
      </c>
      <c r="AN38" s="187">
        <v>2.1813819054370944E-4</v>
      </c>
      <c r="AO38" s="187">
        <v>8.923488439528704E-2</v>
      </c>
      <c r="AP38" s="187">
        <v>0.15478732870617548</v>
      </c>
      <c r="AQ38" s="187">
        <v>3.684575675833026E-2</v>
      </c>
      <c r="AR38" s="187">
        <v>6.737192836318201E-2</v>
      </c>
      <c r="AS38" s="187">
        <v>4.2409723780065467E-4</v>
      </c>
      <c r="AT38" s="187">
        <v>8.8813055081594255E-4</v>
      </c>
      <c r="AU38" s="187">
        <v>1.2488985408702047E-4</v>
      </c>
      <c r="AV38" s="187">
        <v>3.378140558157825E-3</v>
      </c>
      <c r="AW38" s="187">
        <v>1.2797461994697743E-4</v>
      </c>
      <c r="AX38" s="187">
        <v>5.4430944119264468E-4</v>
      </c>
      <c r="AY38" s="187">
        <v>1.1954413452853478E-3</v>
      </c>
      <c r="AZ38" s="187">
        <v>2.4013639747376509E-5</v>
      </c>
      <c r="BA38" s="187">
        <v>5.4460366106187359E-4</v>
      </c>
      <c r="BB38" s="187">
        <v>3.263066099033102E-4</v>
      </c>
      <c r="BC38" s="187">
        <v>5.2749057538839334E-3</v>
      </c>
      <c r="BD38" s="187">
        <v>1.9892682188092368E-4</v>
      </c>
      <c r="BE38" s="187">
        <v>2.614025992131782E-4</v>
      </c>
      <c r="BF38" s="187">
        <v>4.6605371064605672E-4</v>
      </c>
      <c r="BG38" s="187">
        <v>2.6923341590971649E-3</v>
      </c>
      <c r="BH38" s="187">
        <v>1.2941524651822992E-3</v>
      </c>
      <c r="BI38" s="187">
        <v>8.8174958311839442E-4</v>
      </c>
      <c r="BJ38" s="187">
        <v>2.5807258179739961E-3</v>
      </c>
      <c r="BK38" s="187">
        <v>1.7924680492570219E-4</v>
      </c>
      <c r="BL38" s="187">
        <v>4.0584415584415581E-3</v>
      </c>
      <c r="BM38" s="187">
        <v>3.9927516201357534E-4</v>
      </c>
      <c r="BN38" s="187">
        <v>5.843611334334929E-3</v>
      </c>
      <c r="BO38" s="188">
        <v>9.1080976689857356E-3</v>
      </c>
    </row>
    <row r="39" spans="1:67" s="138" customFormat="1" ht="10.9" customHeight="1" x14ac:dyDescent="0.2">
      <c r="A39" s="175" t="s">
        <v>266</v>
      </c>
      <c r="B39" s="186" t="s">
        <v>495</v>
      </c>
      <c r="C39" s="187">
        <v>2.0302919559832705E-5</v>
      </c>
      <c r="D39" s="187">
        <v>0</v>
      </c>
      <c r="E39" s="187">
        <v>0</v>
      </c>
      <c r="F39" s="187">
        <v>1.4932802389248383E-3</v>
      </c>
      <c r="G39" s="187">
        <v>2.9085268311600173E-4</v>
      </c>
      <c r="H39" s="187">
        <v>2.0404415515517559E-5</v>
      </c>
      <c r="I39" s="187">
        <v>3.3772229822161422E-3</v>
      </c>
      <c r="J39" s="187">
        <v>6.9410014873574613E-3</v>
      </c>
      <c r="K39" s="187">
        <v>4.8037430766052908E-6</v>
      </c>
      <c r="L39" s="187">
        <v>6.4126405971450925E-6</v>
      </c>
      <c r="M39" s="187">
        <v>0</v>
      </c>
      <c r="N39" s="187">
        <v>0</v>
      </c>
      <c r="O39" s="187">
        <v>9.9906088277019604E-6</v>
      </c>
      <c r="P39" s="187">
        <v>0</v>
      </c>
      <c r="Q39" s="187">
        <v>0</v>
      </c>
      <c r="R39" s="187">
        <v>0</v>
      </c>
      <c r="S39" s="187">
        <v>1.4763883323139223E-4</v>
      </c>
      <c r="T39" s="187">
        <v>9.433607697222535E-3</v>
      </c>
      <c r="U39" s="187">
        <v>3.3387978324524472E-6</v>
      </c>
      <c r="V39" s="187">
        <v>1.9158923268512311E-5</v>
      </c>
      <c r="W39" s="187">
        <v>6.1734616741420149E-4</v>
      </c>
      <c r="X39" s="187">
        <v>0</v>
      </c>
      <c r="Y39" s="187">
        <v>0</v>
      </c>
      <c r="Z39" s="187">
        <v>3.5776255299357817E-5</v>
      </c>
      <c r="AA39" s="187">
        <v>1.7057262176753038E-5</v>
      </c>
      <c r="AB39" s="187">
        <v>2.2989134896959414E-3</v>
      </c>
      <c r="AC39" s="187">
        <v>0</v>
      </c>
      <c r="AD39" s="187">
        <v>0</v>
      </c>
      <c r="AE39" s="187">
        <v>1.6986955055888378E-3</v>
      </c>
      <c r="AF39" s="187">
        <v>0</v>
      </c>
      <c r="AG39" s="187">
        <v>1.1600511527317824E-4</v>
      </c>
      <c r="AH39" s="187">
        <v>2.8290829729620497E-4</v>
      </c>
      <c r="AI39" s="187">
        <v>2.4237972824091075E-3</v>
      </c>
      <c r="AJ39" s="187">
        <v>0.22374328989642991</v>
      </c>
      <c r="AK39" s="187">
        <v>0.27137286690612289</v>
      </c>
      <c r="AL39" s="187">
        <v>2.8072377877955398E-2</v>
      </c>
      <c r="AM39" s="187">
        <v>1.6137973514012936E-2</v>
      </c>
      <c r="AN39" s="187">
        <v>5.4534547635927359E-5</v>
      </c>
      <c r="AO39" s="187">
        <v>9.1880152206461081E-3</v>
      </c>
      <c r="AP39" s="187">
        <v>9.9500072804931312E-4</v>
      </c>
      <c r="AQ39" s="187">
        <v>3.0419763628248171E-3</v>
      </c>
      <c r="AR39" s="187">
        <v>6.6416770789948631E-3</v>
      </c>
      <c r="AS39" s="187">
        <v>3.2748821451788003E-6</v>
      </c>
      <c r="AT39" s="187">
        <v>1.1436321477009232E-2</v>
      </c>
      <c r="AU39" s="187">
        <v>3.4691626135283463E-5</v>
      </c>
      <c r="AV39" s="187">
        <v>1.0656314048128996E-3</v>
      </c>
      <c r="AW39" s="187">
        <v>4.7398007387769415E-5</v>
      </c>
      <c r="AX39" s="187">
        <v>0</v>
      </c>
      <c r="AY39" s="187">
        <v>1.9792075253068672E-4</v>
      </c>
      <c r="AZ39" s="187">
        <v>1.2006819873688254E-4</v>
      </c>
      <c r="BA39" s="187">
        <v>6.0672575167729649E-4</v>
      </c>
      <c r="BB39" s="187">
        <v>2.1639280446219518E-3</v>
      </c>
      <c r="BC39" s="187">
        <v>8.6714272451366651E-3</v>
      </c>
      <c r="BD39" s="187">
        <v>2.6438016327400178E-4</v>
      </c>
      <c r="BE39" s="187">
        <v>1.135685375831587E-2</v>
      </c>
      <c r="BF39" s="187">
        <v>1.2141925619463057E-3</v>
      </c>
      <c r="BG39" s="187">
        <v>0</v>
      </c>
      <c r="BH39" s="187">
        <v>3.4767417470483612E-2</v>
      </c>
      <c r="BI39" s="187">
        <v>2.9991482418993006E-5</v>
      </c>
      <c r="BJ39" s="187">
        <v>0</v>
      </c>
      <c r="BK39" s="187">
        <v>4.1719693846457191E-3</v>
      </c>
      <c r="BL39" s="187">
        <v>4.575693913929208E-4</v>
      </c>
      <c r="BM39" s="187">
        <v>6.8644614392333922E-2</v>
      </c>
      <c r="BN39" s="187">
        <v>0</v>
      </c>
      <c r="BO39" s="188">
        <v>8.5422465948255446E-3</v>
      </c>
    </row>
    <row r="40" spans="1:67" s="138" customFormat="1" ht="10.9" customHeight="1" x14ac:dyDescent="0.2">
      <c r="A40" s="175" t="s">
        <v>267</v>
      </c>
      <c r="B40" s="186" t="s">
        <v>496</v>
      </c>
      <c r="C40" s="187">
        <v>0</v>
      </c>
      <c r="D40" s="187">
        <v>0</v>
      </c>
      <c r="E40" s="187">
        <v>8.8464260438782735E-5</v>
      </c>
      <c r="F40" s="187">
        <v>2.9280004684800749E-5</v>
      </c>
      <c r="G40" s="187">
        <v>9.6950894372000584E-5</v>
      </c>
      <c r="H40" s="187">
        <v>1.5303311636638169E-3</v>
      </c>
      <c r="I40" s="187">
        <v>4.2749658002735978E-5</v>
      </c>
      <c r="J40" s="187">
        <v>1.6526194017517766E-4</v>
      </c>
      <c r="K40" s="187">
        <v>2.4018715383026454E-5</v>
      </c>
      <c r="L40" s="187">
        <v>1.2825281194290185E-5</v>
      </c>
      <c r="M40" s="187">
        <v>0</v>
      </c>
      <c r="N40" s="187">
        <v>2.0806544906765872E-5</v>
      </c>
      <c r="O40" s="187">
        <v>2.9971826483105879E-5</v>
      </c>
      <c r="P40" s="187">
        <v>0</v>
      </c>
      <c r="Q40" s="187">
        <v>0</v>
      </c>
      <c r="R40" s="187">
        <v>0</v>
      </c>
      <c r="S40" s="187">
        <v>4.2182523780397781E-5</v>
      </c>
      <c r="T40" s="187">
        <v>1.0523546435148646E-3</v>
      </c>
      <c r="U40" s="187">
        <v>3.3387978324524472E-6</v>
      </c>
      <c r="V40" s="187">
        <v>0</v>
      </c>
      <c r="W40" s="187">
        <v>3.7796704127400092E-5</v>
      </c>
      <c r="X40" s="187">
        <v>0</v>
      </c>
      <c r="Y40" s="187">
        <v>0</v>
      </c>
      <c r="Z40" s="187">
        <v>8.9440638248394536E-5</v>
      </c>
      <c r="AA40" s="187">
        <v>2.8428770294588394E-6</v>
      </c>
      <c r="AB40" s="187">
        <v>2.7368017734475492E-5</v>
      </c>
      <c r="AC40" s="187">
        <v>0</v>
      </c>
      <c r="AD40" s="187">
        <v>0</v>
      </c>
      <c r="AE40" s="187">
        <v>6.4835706320184657E-5</v>
      </c>
      <c r="AF40" s="187">
        <v>0</v>
      </c>
      <c r="AG40" s="187">
        <v>0</v>
      </c>
      <c r="AH40" s="187">
        <v>0</v>
      </c>
      <c r="AI40" s="187">
        <v>1.2801007292377105E-3</v>
      </c>
      <c r="AJ40" s="187">
        <v>2.0155255333160385E-2</v>
      </c>
      <c r="AK40" s="187">
        <v>9.090019706223533E-2</v>
      </c>
      <c r="AL40" s="187">
        <v>2.3276351650621037E-2</v>
      </c>
      <c r="AM40" s="187">
        <v>4.4964582691715427E-3</v>
      </c>
      <c r="AN40" s="187">
        <v>1.0906909527185472E-4</v>
      </c>
      <c r="AO40" s="187">
        <v>1.1240316958711334E-2</v>
      </c>
      <c r="AP40" s="187">
        <v>6.8517529809574654E-3</v>
      </c>
      <c r="AQ40" s="187">
        <v>2.9764792641037087E-3</v>
      </c>
      <c r="AR40" s="187">
        <v>1.2755796196029432E-2</v>
      </c>
      <c r="AS40" s="187">
        <v>1.9649292871072803E-5</v>
      </c>
      <c r="AT40" s="187">
        <v>2.1437633985212407E-4</v>
      </c>
      <c r="AU40" s="187">
        <v>2.7753300908226772E-5</v>
      </c>
      <c r="AV40" s="187">
        <v>5.6073087588104733E-4</v>
      </c>
      <c r="AW40" s="187">
        <v>1.3271442068575438E-4</v>
      </c>
      <c r="AX40" s="187">
        <v>8.1110778959353808E-5</v>
      </c>
      <c r="AY40" s="187">
        <v>4.2894824912105193E-4</v>
      </c>
      <c r="AZ40" s="187">
        <v>0</v>
      </c>
      <c r="BA40" s="187">
        <v>1.8222479913857368E-4</v>
      </c>
      <c r="BB40" s="187">
        <v>6.9650241295151011E-4</v>
      </c>
      <c r="BC40" s="187">
        <v>5.4906616907681302E-3</v>
      </c>
      <c r="BD40" s="187">
        <v>7.9314048982200545E-4</v>
      </c>
      <c r="BE40" s="187">
        <v>1.0456103968527127E-4</v>
      </c>
      <c r="BF40" s="187">
        <v>1.2264571332790966E-5</v>
      </c>
      <c r="BG40" s="187">
        <v>8.6017065785851918E-5</v>
      </c>
      <c r="BH40" s="187">
        <v>8.9740163837863148E-3</v>
      </c>
      <c r="BI40" s="187">
        <v>9.5972743740777619E-5</v>
      </c>
      <c r="BJ40" s="187">
        <v>2.0761894556365194E-4</v>
      </c>
      <c r="BK40" s="187">
        <v>9.9033859721450474E-4</v>
      </c>
      <c r="BL40" s="187">
        <v>1.1538706391647568E-4</v>
      </c>
      <c r="BM40" s="187">
        <v>0</v>
      </c>
      <c r="BN40" s="187">
        <v>1.1617343908319065E-3</v>
      </c>
      <c r="BO40" s="188">
        <v>2.772643622562237E-3</v>
      </c>
    </row>
    <row r="41" spans="1:67" s="138" customFormat="1" ht="10.9" customHeight="1" x14ac:dyDescent="0.2">
      <c r="A41" s="189" t="s">
        <v>268</v>
      </c>
      <c r="B41" s="190" t="s">
        <v>497</v>
      </c>
      <c r="C41" s="191">
        <v>0</v>
      </c>
      <c r="D41" s="191">
        <v>0</v>
      </c>
      <c r="E41" s="191">
        <v>0</v>
      </c>
      <c r="F41" s="191">
        <v>0</v>
      </c>
      <c r="G41" s="191">
        <v>0</v>
      </c>
      <c r="H41" s="191">
        <v>4.0584382460364422E-2</v>
      </c>
      <c r="I41" s="191">
        <v>0</v>
      </c>
      <c r="J41" s="191">
        <v>5.5087313391725883E-5</v>
      </c>
      <c r="K41" s="191">
        <v>0</v>
      </c>
      <c r="L41" s="191">
        <v>0</v>
      </c>
      <c r="M41" s="191">
        <v>0</v>
      </c>
      <c r="N41" s="191">
        <v>0</v>
      </c>
      <c r="O41" s="191">
        <v>0</v>
      </c>
      <c r="P41" s="191">
        <v>0</v>
      </c>
      <c r="Q41" s="191">
        <v>0</v>
      </c>
      <c r="R41" s="191">
        <v>0</v>
      </c>
      <c r="S41" s="191">
        <v>0</v>
      </c>
      <c r="T41" s="191">
        <v>0</v>
      </c>
      <c r="U41" s="191">
        <v>0</v>
      </c>
      <c r="V41" s="191">
        <v>0</v>
      </c>
      <c r="W41" s="191">
        <v>0</v>
      </c>
      <c r="X41" s="191">
        <v>0</v>
      </c>
      <c r="Y41" s="191">
        <v>0</v>
      </c>
      <c r="Z41" s="191">
        <v>0</v>
      </c>
      <c r="AA41" s="191">
        <v>0</v>
      </c>
      <c r="AB41" s="191">
        <v>0</v>
      </c>
      <c r="AC41" s="191">
        <v>0</v>
      </c>
      <c r="AD41" s="191">
        <v>0</v>
      </c>
      <c r="AE41" s="191">
        <v>0</v>
      </c>
      <c r="AF41" s="191">
        <v>0</v>
      </c>
      <c r="AG41" s="191">
        <v>0</v>
      </c>
      <c r="AH41" s="191">
        <v>0</v>
      </c>
      <c r="AI41" s="191">
        <v>0</v>
      </c>
      <c r="AJ41" s="191">
        <v>5.4878170461575301E-5</v>
      </c>
      <c r="AK41" s="191">
        <v>0</v>
      </c>
      <c r="AL41" s="191">
        <v>0.38873898476412516</v>
      </c>
      <c r="AM41" s="191">
        <v>0</v>
      </c>
      <c r="AN41" s="191">
        <v>0</v>
      </c>
      <c r="AO41" s="191">
        <v>0</v>
      </c>
      <c r="AP41" s="191">
        <v>0</v>
      </c>
      <c r="AQ41" s="191">
        <v>0</v>
      </c>
      <c r="AR41" s="191">
        <v>0</v>
      </c>
      <c r="AS41" s="191">
        <v>0</v>
      </c>
      <c r="AT41" s="191">
        <v>0</v>
      </c>
      <c r="AU41" s="191">
        <v>0</v>
      </c>
      <c r="AV41" s="191">
        <v>0</v>
      </c>
      <c r="AW41" s="191">
        <v>0</v>
      </c>
      <c r="AX41" s="191">
        <v>0</v>
      </c>
      <c r="AY41" s="191">
        <v>3.0751127248649642E-2</v>
      </c>
      <c r="AZ41" s="191">
        <v>0</v>
      </c>
      <c r="BA41" s="191">
        <v>0</v>
      </c>
      <c r="BB41" s="191">
        <v>0</v>
      </c>
      <c r="BC41" s="191">
        <v>6.2052715059633633E-3</v>
      </c>
      <c r="BD41" s="191">
        <v>6.5453341393078112E-5</v>
      </c>
      <c r="BE41" s="191">
        <v>0</v>
      </c>
      <c r="BF41" s="191">
        <v>0</v>
      </c>
      <c r="BG41" s="191">
        <v>0</v>
      </c>
      <c r="BH41" s="191">
        <v>3.7035632292896817E-2</v>
      </c>
      <c r="BI41" s="191">
        <v>0</v>
      </c>
      <c r="BJ41" s="191">
        <v>0</v>
      </c>
      <c r="BK41" s="191">
        <v>1.7924680492570221E-5</v>
      </c>
      <c r="BL41" s="191">
        <v>1.4323911382734913E-4</v>
      </c>
      <c r="BM41" s="191">
        <v>0</v>
      </c>
      <c r="BN41" s="191">
        <v>0</v>
      </c>
      <c r="BO41" s="192">
        <v>1.1625078196364798E-2</v>
      </c>
    </row>
    <row r="42" spans="1:67" s="138" customFormat="1" ht="10.9" customHeight="1" x14ac:dyDescent="0.2">
      <c r="A42" s="175" t="s">
        <v>269</v>
      </c>
      <c r="B42" s="186" t="s">
        <v>498</v>
      </c>
      <c r="C42" s="187">
        <v>1.0659032768912169E-4</v>
      </c>
      <c r="D42" s="187">
        <v>7.7202192542268205E-5</v>
      </c>
      <c r="E42" s="187">
        <v>1.0615711252653928E-4</v>
      </c>
      <c r="F42" s="187">
        <v>4.099200655872105E-4</v>
      </c>
      <c r="G42" s="187">
        <v>1.9390178874400117E-4</v>
      </c>
      <c r="H42" s="187">
        <v>8.9779428268277253E-3</v>
      </c>
      <c r="I42" s="187">
        <v>1.3252393980848153E-3</v>
      </c>
      <c r="J42" s="187">
        <v>2.2585798490607615E-3</v>
      </c>
      <c r="K42" s="187">
        <v>1.2970106306834286E-4</v>
      </c>
      <c r="L42" s="187">
        <v>2.8856882687152915E-4</v>
      </c>
      <c r="M42" s="187">
        <v>0</v>
      </c>
      <c r="N42" s="187">
        <v>3.245821005455476E-4</v>
      </c>
      <c r="O42" s="187">
        <v>2.4676803804423841E-3</v>
      </c>
      <c r="P42" s="187">
        <v>0</v>
      </c>
      <c r="Q42" s="187">
        <v>4.7778308647873863E-4</v>
      </c>
      <c r="R42" s="187">
        <v>1.9044351033713647E-2</v>
      </c>
      <c r="S42" s="187">
        <v>9.2801552316875118E-4</v>
      </c>
      <c r="T42" s="187">
        <v>7.9678280151839736E-3</v>
      </c>
      <c r="U42" s="187">
        <v>2.6710382659619577E-4</v>
      </c>
      <c r="V42" s="187">
        <v>1.3411246287958617E-4</v>
      </c>
      <c r="W42" s="187">
        <v>8.8192309630600211E-5</v>
      </c>
      <c r="X42" s="187">
        <v>3.6072433446360289E-5</v>
      </c>
      <c r="Y42" s="187">
        <v>1.1260898941475499E-4</v>
      </c>
      <c r="Z42" s="187">
        <v>1.0732876589807345E-4</v>
      </c>
      <c r="AA42" s="187">
        <v>5.6857540589176787E-6</v>
      </c>
      <c r="AB42" s="187">
        <v>1.5052409753961522E-4</v>
      </c>
      <c r="AC42" s="187">
        <v>4.3182554248083775E-4</v>
      </c>
      <c r="AD42" s="187">
        <v>2.2229279136233727E-3</v>
      </c>
      <c r="AE42" s="187">
        <v>5.5758707435358797E-4</v>
      </c>
      <c r="AF42" s="187">
        <v>7.9519701005924223E-6</v>
      </c>
      <c r="AG42" s="187">
        <v>1.2760562680049607E-3</v>
      </c>
      <c r="AH42" s="187">
        <v>9.6997130501555993E-4</v>
      </c>
      <c r="AI42" s="187">
        <v>9.4433660353601589E-5</v>
      </c>
      <c r="AJ42" s="187">
        <v>4.6895891121709804E-4</v>
      </c>
      <c r="AK42" s="187">
        <v>9.503710639963103E-4</v>
      </c>
      <c r="AL42" s="187">
        <v>4.755266797640301E-4</v>
      </c>
      <c r="AM42" s="187">
        <v>3.6957191253464736E-2</v>
      </c>
      <c r="AN42" s="187">
        <v>0</v>
      </c>
      <c r="AO42" s="187">
        <v>1.1492416307158793E-3</v>
      </c>
      <c r="AP42" s="187">
        <v>4.0568525619246384E-3</v>
      </c>
      <c r="AQ42" s="187">
        <v>2.7266199615750353E-3</v>
      </c>
      <c r="AR42" s="187">
        <v>2.8321532694710536E-3</v>
      </c>
      <c r="AS42" s="187">
        <v>8.1872053629470014E-6</v>
      </c>
      <c r="AT42" s="187">
        <v>6.781292383077394E-4</v>
      </c>
      <c r="AU42" s="187">
        <v>4.856827658939685E-4</v>
      </c>
      <c r="AV42" s="187">
        <v>3.8919415771830271E-4</v>
      </c>
      <c r="AW42" s="187">
        <v>1.816923616531161E-4</v>
      </c>
      <c r="AX42" s="187">
        <v>1.2243136446694913E-5</v>
      </c>
      <c r="AY42" s="187">
        <v>1.6841256760792979E-4</v>
      </c>
      <c r="AZ42" s="187">
        <v>0</v>
      </c>
      <c r="BA42" s="187">
        <v>1.2735028576161683E-3</v>
      </c>
      <c r="BB42" s="187">
        <v>7.157754934194834E-3</v>
      </c>
      <c r="BC42" s="187">
        <v>8.7283083557697719E-4</v>
      </c>
      <c r="BD42" s="187">
        <v>3.9695526456625611E-3</v>
      </c>
      <c r="BE42" s="187">
        <v>6.1102857566080397E-4</v>
      </c>
      <c r="BF42" s="187">
        <v>1.6720698917038351E-3</v>
      </c>
      <c r="BG42" s="187">
        <v>4.5503027800715664E-3</v>
      </c>
      <c r="BH42" s="187">
        <v>5.2197099650314483E-3</v>
      </c>
      <c r="BI42" s="187">
        <v>1.8714685029451636E-3</v>
      </c>
      <c r="BJ42" s="187">
        <v>2.0404700671524502E-3</v>
      </c>
      <c r="BK42" s="187">
        <v>6.7844915664378282E-3</v>
      </c>
      <c r="BL42" s="187">
        <v>6.5691049146931503E-3</v>
      </c>
      <c r="BM42" s="187">
        <v>0.15319880831720875</v>
      </c>
      <c r="BN42" s="187">
        <v>5.3282554767478422E-4</v>
      </c>
      <c r="BO42" s="188">
        <v>1.6970648073977301E-3</v>
      </c>
    </row>
    <row r="43" spans="1:67" s="138" customFormat="1" ht="10.9" customHeight="1" x14ac:dyDescent="0.2">
      <c r="A43" s="175" t="s">
        <v>271</v>
      </c>
      <c r="B43" s="186" t="s">
        <v>499</v>
      </c>
      <c r="C43" s="187">
        <v>6.3954196613473014E-4</v>
      </c>
      <c r="D43" s="187">
        <v>6.5621863660927969E-4</v>
      </c>
      <c r="E43" s="187">
        <v>3.335102618542109E-3</v>
      </c>
      <c r="F43" s="187">
        <v>2.9280004684800749E-5</v>
      </c>
      <c r="G43" s="187">
        <v>2.3268214649280138E-3</v>
      </c>
      <c r="H43" s="187">
        <v>0</v>
      </c>
      <c r="I43" s="187">
        <v>0</v>
      </c>
      <c r="J43" s="187">
        <v>0</v>
      </c>
      <c r="K43" s="187">
        <v>0</v>
      </c>
      <c r="L43" s="187">
        <v>0</v>
      </c>
      <c r="M43" s="187">
        <v>0</v>
      </c>
      <c r="N43" s="187">
        <v>0</v>
      </c>
      <c r="O43" s="187">
        <v>6.9934261793913721E-3</v>
      </c>
      <c r="P43" s="187">
        <v>1.8658752155031315E-3</v>
      </c>
      <c r="Q43" s="187">
        <v>0</v>
      </c>
      <c r="R43" s="187">
        <v>0</v>
      </c>
      <c r="S43" s="187">
        <v>9.3856115411385058E-3</v>
      </c>
      <c r="T43" s="187">
        <v>0</v>
      </c>
      <c r="U43" s="187">
        <v>2.0366666777959928E-2</v>
      </c>
      <c r="V43" s="187">
        <v>0</v>
      </c>
      <c r="W43" s="187">
        <v>0</v>
      </c>
      <c r="X43" s="187">
        <v>2.373566120770507E-2</v>
      </c>
      <c r="Y43" s="187">
        <v>4.1826196068337569E-4</v>
      </c>
      <c r="Z43" s="187">
        <v>0</v>
      </c>
      <c r="AA43" s="187">
        <v>5.7047065724474041E-4</v>
      </c>
      <c r="AB43" s="187">
        <v>1.1768247625824461E-3</v>
      </c>
      <c r="AC43" s="187">
        <v>0</v>
      </c>
      <c r="AD43" s="187">
        <v>0</v>
      </c>
      <c r="AE43" s="187">
        <v>2.3340854275266474E-3</v>
      </c>
      <c r="AF43" s="187">
        <v>1.0393224921474296E-2</v>
      </c>
      <c r="AG43" s="187">
        <v>4.0877993001024711E-3</v>
      </c>
      <c r="AH43" s="187">
        <v>4.3608293254657884E-2</v>
      </c>
      <c r="AI43" s="187">
        <v>0</v>
      </c>
      <c r="AJ43" s="187">
        <v>1.9955698349663746E-5</v>
      </c>
      <c r="AK43" s="187">
        <v>0</v>
      </c>
      <c r="AL43" s="187">
        <v>2.391219875384837E-4</v>
      </c>
      <c r="AM43" s="187">
        <v>0</v>
      </c>
      <c r="AN43" s="187">
        <v>0</v>
      </c>
      <c r="AO43" s="187">
        <v>0</v>
      </c>
      <c r="AP43" s="187">
        <v>0</v>
      </c>
      <c r="AQ43" s="187">
        <v>2.4258184711521666E-4</v>
      </c>
      <c r="AR43" s="187">
        <v>1.665972511453561E-5</v>
      </c>
      <c r="AS43" s="187">
        <v>4.1230766207801094E-3</v>
      </c>
      <c r="AT43" s="187">
        <v>4.1256507853174081E-3</v>
      </c>
      <c r="AU43" s="187">
        <v>0</v>
      </c>
      <c r="AV43" s="187">
        <v>0</v>
      </c>
      <c r="AW43" s="187">
        <v>0</v>
      </c>
      <c r="AX43" s="187">
        <v>0</v>
      </c>
      <c r="AY43" s="187">
        <v>1.9504190522114944E-4</v>
      </c>
      <c r="AZ43" s="187">
        <v>0</v>
      </c>
      <c r="BA43" s="187">
        <v>0</v>
      </c>
      <c r="BB43" s="187">
        <v>0</v>
      </c>
      <c r="BC43" s="187">
        <v>0</v>
      </c>
      <c r="BD43" s="187">
        <v>0</v>
      </c>
      <c r="BE43" s="187">
        <v>0</v>
      </c>
      <c r="BF43" s="187">
        <v>0</v>
      </c>
      <c r="BG43" s="187">
        <v>0</v>
      </c>
      <c r="BH43" s="187">
        <v>0</v>
      </c>
      <c r="BI43" s="187">
        <v>0</v>
      </c>
      <c r="BJ43" s="187">
        <v>6.0276468066866696E-5</v>
      </c>
      <c r="BK43" s="187">
        <v>0</v>
      </c>
      <c r="BL43" s="187">
        <v>0</v>
      </c>
      <c r="BM43" s="187">
        <v>0</v>
      </c>
      <c r="BN43" s="187">
        <v>0</v>
      </c>
      <c r="BO43" s="188">
        <v>8.8673978358860491E-4</v>
      </c>
    </row>
    <row r="44" spans="1:67" s="138" customFormat="1" ht="10.9" customHeight="1" x14ac:dyDescent="0.2">
      <c r="A44" s="175" t="s">
        <v>273</v>
      </c>
      <c r="B44" s="186" t="s">
        <v>500</v>
      </c>
      <c r="C44" s="187">
        <v>0</v>
      </c>
      <c r="D44" s="187">
        <v>0</v>
      </c>
      <c r="E44" s="187">
        <v>0</v>
      </c>
      <c r="F44" s="187">
        <v>0</v>
      </c>
      <c r="G44" s="187">
        <v>0</v>
      </c>
      <c r="H44" s="187">
        <v>0</v>
      </c>
      <c r="I44" s="187">
        <v>0</v>
      </c>
      <c r="J44" s="187">
        <v>0</v>
      </c>
      <c r="K44" s="187">
        <v>0</v>
      </c>
      <c r="L44" s="187">
        <v>0</v>
      </c>
      <c r="M44" s="187">
        <v>0</v>
      </c>
      <c r="N44" s="187">
        <v>0</v>
      </c>
      <c r="O44" s="187">
        <v>0</v>
      </c>
      <c r="P44" s="187">
        <v>0</v>
      </c>
      <c r="Q44" s="187">
        <v>0</v>
      </c>
      <c r="R44" s="187">
        <v>0</v>
      </c>
      <c r="S44" s="187">
        <v>0</v>
      </c>
      <c r="T44" s="187">
        <v>0</v>
      </c>
      <c r="U44" s="187">
        <v>0</v>
      </c>
      <c r="V44" s="187">
        <v>0</v>
      </c>
      <c r="W44" s="187">
        <v>0</v>
      </c>
      <c r="X44" s="187">
        <v>0</v>
      </c>
      <c r="Y44" s="187">
        <v>0</v>
      </c>
      <c r="Z44" s="187">
        <v>0</v>
      </c>
      <c r="AA44" s="187">
        <v>0</v>
      </c>
      <c r="AB44" s="187">
        <v>0</v>
      </c>
      <c r="AC44" s="187">
        <v>0</v>
      </c>
      <c r="AD44" s="187">
        <v>0</v>
      </c>
      <c r="AE44" s="187">
        <v>0</v>
      </c>
      <c r="AF44" s="187">
        <v>0</v>
      </c>
      <c r="AG44" s="187">
        <v>0</v>
      </c>
      <c r="AH44" s="187">
        <v>0</v>
      </c>
      <c r="AI44" s="187">
        <v>0</v>
      </c>
      <c r="AJ44" s="187">
        <v>0</v>
      </c>
      <c r="AK44" s="187">
        <v>0</v>
      </c>
      <c r="AL44" s="187">
        <v>0</v>
      </c>
      <c r="AM44" s="187">
        <v>0</v>
      </c>
      <c r="AN44" s="187">
        <v>0</v>
      </c>
      <c r="AO44" s="187">
        <v>0</v>
      </c>
      <c r="AP44" s="187">
        <v>0</v>
      </c>
      <c r="AQ44" s="187">
        <v>0</v>
      </c>
      <c r="AR44" s="187">
        <v>0</v>
      </c>
      <c r="AS44" s="187">
        <v>0</v>
      </c>
      <c r="AT44" s="187">
        <v>0</v>
      </c>
      <c r="AU44" s="187">
        <v>0</v>
      </c>
      <c r="AV44" s="187">
        <v>0</v>
      </c>
      <c r="AW44" s="187">
        <v>0</v>
      </c>
      <c r="AX44" s="187">
        <v>0</v>
      </c>
      <c r="AY44" s="187">
        <v>0</v>
      </c>
      <c r="AZ44" s="187">
        <v>0</v>
      </c>
      <c r="BA44" s="187">
        <v>0</v>
      </c>
      <c r="BB44" s="187">
        <v>0</v>
      </c>
      <c r="BC44" s="187">
        <v>0</v>
      </c>
      <c r="BD44" s="187">
        <v>0</v>
      </c>
      <c r="BE44" s="187">
        <v>0</v>
      </c>
      <c r="BF44" s="187">
        <v>0</v>
      </c>
      <c r="BG44" s="187">
        <v>0</v>
      </c>
      <c r="BH44" s="187">
        <v>0</v>
      </c>
      <c r="BI44" s="187">
        <v>0</v>
      </c>
      <c r="BJ44" s="187">
        <v>0</v>
      </c>
      <c r="BK44" s="187">
        <v>0</v>
      </c>
      <c r="BL44" s="187">
        <v>0</v>
      </c>
      <c r="BM44" s="187">
        <v>0</v>
      </c>
      <c r="BN44" s="187">
        <v>0</v>
      </c>
      <c r="BO44" s="188">
        <v>0</v>
      </c>
    </row>
    <row r="45" spans="1:67" s="138" customFormat="1" ht="10.9" customHeight="1" x14ac:dyDescent="0.2">
      <c r="A45" s="193" t="s">
        <v>274</v>
      </c>
      <c r="B45" s="194" t="s">
        <v>501</v>
      </c>
      <c r="C45" s="195">
        <v>1.6445364843464491E-3</v>
      </c>
      <c r="D45" s="195">
        <v>4.6707326488072262E-3</v>
      </c>
      <c r="E45" s="195">
        <v>6.1040339702760082E-4</v>
      </c>
      <c r="F45" s="195">
        <v>7.3200011712001877E-4</v>
      </c>
      <c r="G45" s="195">
        <v>9.6950894372000579E-4</v>
      </c>
      <c r="H45" s="195">
        <v>2.2444857067069313E-4</v>
      </c>
      <c r="I45" s="195">
        <v>2.0947332421340629E-3</v>
      </c>
      <c r="J45" s="195">
        <v>3.1950641767201013E-3</v>
      </c>
      <c r="K45" s="195">
        <v>6.1487911380547723E-4</v>
      </c>
      <c r="L45" s="195">
        <v>1.0901489015146657E-4</v>
      </c>
      <c r="M45" s="195">
        <v>2.4913218953976978E-4</v>
      </c>
      <c r="N45" s="195">
        <v>3.2874340952690077E-4</v>
      </c>
      <c r="O45" s="195">
        <v>3.0970887365876074E-4</v>
      </c>
      <c r="P45" s="195">
        <v>1.52761713549964E-4</v>
      </c>
      <c r="Q45" s="195">
        <v>2.866698518872432E-3</v>
      </c>
      <c r="R45" s="195">
        <v>1.9730633953847472E-3</v>
      </c>
      <c r="S45" s="195">
        <v>5.6946407103537007E-4</v>
      </c>
      <c r="T45" s="195">
        <v>1.9167888149735032E-3</v>
      </c>
      <c r="U45" s="195">
        <v>2.283737717397474E-3</v>
      </c>
      <c r="V45" s="195">
        <v>1.9542101733882556E-3</v>
      </c>
      <c r="W45" s="195">
        <v>9.9531320868820241E-4</v>
      </c>
      <c r="X45" s="195">
        <v>3.967967679099632E-4</v>
      </c>
      <c r="Y45" s="195">
        <v>1.2869598790257713E-3</v>
      </c>
      <c r="Z45" s="195">
        <v>1.0375114036813766E-3</v>
      </c>
      <c r="AA45" s="195">
        <v>2.0184426909157759E-4</v>
      </c>
      <c r="AB45" s="195">
        <v>2.203125427625277E-3</v>
      </c>
      <c r="AC45" s="195">
        <v>1.0795638562020944E-3</v>
      </c>
      <c r="AD45" s="195">
        <v>7.9390282629406158E-4</v>
      </c>
      <c r="AE45" s="195">
        <v>2.5804611115433492E-3</v>
      </c>
      <c r="AF45" s="195">
        <v>2.4969186115860204E-3</v>
      </c>
      <c r="AG45" s="195">
        <v>1.8671299505873449E-3</v>
      </c>
      <c r="AH45" s="195">
        <v>2.3440973204542697E-3</v>
      </c>
      <c r="AI45" s="195">
        <v>2.2244373327737267E-3</v>
      </c>
      <c r="AJ45" s="195">
        <v>1.8309353235816488E-3</v>
      </c>
      <c r="AK45" s="195">
        <v>1.1180836047015416E-3</v>
      </c>
      <c r="AL45" s="195">
        <v>5.6248012977802412E-4</v>
      </c>
      <c r="AM45" s="195">
        <v>1.3550970126270402E-3</v>
      </c>
      <c r="AN45" s="195">
        <v>2.1813819054370944E-4</v>
      </c>
      <c r="AO45" s="195">
        <v>5.3378782229954842E-4</v>
      </c>
      <c r="AP45" s="195">
        <v>3.5189050138329371E-4</v>
      </c>
      <c r="AQ45" s="195">
        <v>3.4204040443245551E-4</v>
      </c>
      <c r="AR45" s="195">
        <v>2.2212966819380815E-4</v>
      </c>
      <c r="AS45" s="195">
        <v>6.9116387673998584E-3</v>
      </c>
      <c r="AT45" s="195">
        <v>2.3765148532178326E-2</v>
      </c>
      <c r="AU45" s="195">
        <v>1.2558368660972614E-3</v>
      </c>
      <c r="AV45" s="195">
        <v>2.6483003705031283E-3</v>
      </c>
      <c r="AW45" s="195">
        <v>1.6526105242535604E-3</v>
      </c>
      <c r="AX45" s="195">
        <v>9.3802830409094196E-3</v>
      </c>
      <c r="AY45" s="195">
        <v>2.5189913958451036E-3</v>
      </c>
      <c r="AZ45" s="195">
        <v>1.5128593040847202E-3</v>
      </c>
      <c r="BA45" s="195">
        <v>3.1765095668019549E-3</v>
      </c>
      <c r="BB45" s="195">
        <v>1.2670619238350758E-3</v>
      </c>
      <c r="BC45" s="195">
        <v>2.1300995223294318E-3</v>
      </c>
      <c r="BD45" s="195">
        <v>3.6307353490395685E-3</v>
      </c>
      <c r="BE45" s="195">
        <v>1.7650121334373135E-3</v>
      </c>
      <c r="BF45" s="195">
        <v>8.9940189773800425E-4</v>
      </c>
      <c r="BG45" s="195">
        <v>1.4966969446738234E-3</v>
      </c>
      <c r="BH45" s="195">
        <v>9.8153304197662826E-4</v>
      </c>
      <c r="BI45" s="195">
        <v>1.0497018846647552E-3</v>
      </c>
      <c r="BJ45" s="195">
        <v>1.1586476639519931E-3</v>
      </c>
      <c r="BK45" s="195">
        <v>2.9262040904120884E-3</v>
      </c>
      <c r="BL45" s="195">
        <v>1.746721415839063E-3</v>
      </c>
      <c r="BM45" s="195">
        <v>0</v>
      </c>
      <c r="BN45" s="195">
        <v>0</v>
      </c>
      <c r="BO45" s="196">
        <v>2.7076844165440043E-3</v>
      </c>
    </row>
    <row r="46" spans="1:67" s="138" customFormat="1" ht="10.9" customHeight="1" x14ac:dyDescent="0.2">
      <c r="A46" s="175" t="s">
        <v>275</v>
      </c>
      <c r="B46" s="186" t="s">
        <v>502</v>
      </c>
      <c r="C46" s="187">
        <v>0</v>
      </c>
      <c r="D46" s="187">
        <v>0</v>
      </c>
      <c r="E46" s="187">
        <v>0</v>
      </c>
      <c r="F46" s="187">
        <v>0</v>
      </c>
      <c r="G46" s="187">
        <v>0</v>
      </c>
      <c r="H46" s="187">
        <v>0</v>
      </c>
      <c r="I46" s="187">
        <v>0</v>
      </c>
      <c r="J46" s="187">
        <v>0</v>
      </c>
      <c r="K46" s="187">
        <v>0</v>
      </c>
      <c r="L46" s="187">
        <v>0</v>
      </c>
      <c r="M46" s="187">
        <v>0</v>
      </c>
      <c r="N46" s="187">
        <v>0</v>
      </c>
      <c r="O46" s="187">
        <v>0</v>
      </c>
      <c r="P46" s="187">
        <v>0</v>
      </c>
      <c r="Q46" s="187">
        <v>0</v>
      </c>
      <c r="R46" s="187">
        <v>0</v>
      </c>
      <c r="S46" s="187">
        <v>0</v>
      </c>
      <c r="T46" s="187">
        <v>0</v>
      </c>
      <c r="U46" s="187">
        <v>0</v>
      </c>
      <c r="V46" s="187">
        <v>0</v>
      </c>
      <c r="W46" s="187">
        <v>0</v>
      </c>
      <c r="X46" s="187">
        <v>0</v>
      </c>
      <c r="Y46" s="187">
        <v>0</v>
      </c>
      <c r="Z46" s="187">
        <v>0</v>
      </c>
      <c r="AA46" s="187">
        <v>0</v>
      </c>
      <c r="AB46" s="187">
        <v>0</v>
      </c>
      <c r="AC46" s="187">
        <v>0</v>
      </c>
      <c r="AD46" s="187">
        <v>0</v>
      </c>
      <c r="AE46" s="187">
        <v>0</v>
      </c>
      <c r="AF46" s="187">
        <v>0</v>
      </c>
      <c r="AG46" s="187">
        <v>0</v>
      </c>
      <c r="AH46" s="187">
        <v>0</v>
      </c>
      <c r="AI46" s="187">
        <v>0</v>
      </c>
      <c r="AJ46" s="187">
        <v>0</v>
      </c>
      <c r="AK46" s="187">
        <v>0</v>
      </c>
      <c r="AL46" s="187">
        <v>0</v>
      </c>
      <c r="AM46" s="187">
        <v>0</v>
      </c>
      <c r="AN46" s="187">
        <v>0</v>
      </c>
      <c r="AO46" s="187">
        <v>0</v>
      </c>
      <c r="AP46" s="187">
        <v>0</v>
      </c>
      <c r="AQ46" s="187">
        <v>0</v>
      </c>
      <c r="AR46" s="187">
        <v>0</v>
      </c>
      <c r="AS46" s="187">
        <v>0</v>
      </c>
      <c r="AT46" s="187">
        <v>0</v>
      </c>
      <c r="AU46" s="187">
        <v>0</v>
      </c>
      <c r="AV46" s="187">
        <v>0</v>
      </c>
      <c r="AW46" s="187">
        <v>0</v>
      </c>
      <c r="AX46" s="187">
        <v>0</v>
      </c>
      <c r="AY46" s="187">
        <v>0</v>
      </c>
      <c r="AZ46" s="187">
        <v>0</v>
      </c>
      <c r="BA46" s="187">
        <v>0</v>
      </c>
      <c r="BB46" s="187">
        <v>0</v>
      </c>
      <c r="BC46" s="187">
        <v>0</v>
      </c>
      <c r="BD46" s="187">
        <v>0</v>
      </c>
      <c r="BE46" s="187">
        <v>0</v>
      </c>
      <c r="BF46" s="187">
        <v>0</v>
      </c>
      <c r="BG46" s="187">
        <v>0</v>
      </c>
      <c r="BH46" s="187">
        <v>0</v>
      </c>
      <c r="BI46" s="187">
        <v>0</v>
      </c>
      <c r="BJ46" s="187">
        <v>0</v>
      </c>
      <c r="BK46" s="187">
        <v>0</v>
      </c>
      <c r="BL46" s="187">
        <v>0</v>
      </c>
      <c r="BM46" s="187">
        <v>0</v>
      </c>
      <c r="BN46" s="187">
        <v>0</v>
      </c>
      <c r="BO46" s="188">
        <v>0</v>
      </c>
    </row>
    <row r="47" spans="1:67" s="138" customFormat="1" ht="10.9" customHeight="1" x14ac:dyDescent="0.2">
      <c r="A47" s="175" t="s">
        <v>276</v>
      </c>
      <c r="B47" s="186" t="s">
        <v>503</v>
      </c>
      <c r="C47" s="187">
        <v>0</v>
      </c>
      <c r="D47" s="187">
        <v>0</v>
      </c>
      <c r="E47" s="187">
        <v>0</v>
      </c>
      <c r="F47" s="187">
        <v>0</v>
      </c>
      <c r="G47" s="187">
        <v>0</v>
      </c>
      <c r="H47" s="187">
        <v>0</v>
      </c>
      <c r="I47" s="187">
        <v>0</v>
      </c>
      <c r="J47" s="187">
        <v>0</v>
      </c>
      <c r="K47" s="187">
        <v>0</v>
      </c>
      <c r="L47" s="187">
        <v>0</v>
      </c>
      <c r="M47" s="187">
        <v>0</v>
      </c>
      <c r="N47" s="187">
        <v>0</v>
      </c>
      <c r="O47" s="187">
        <v>0</v>
      </c>
      <c r="P47" s="187">
        <v>0</v>
      </c>
      <c r="Q47" s="187">
        <v>0</v>
      </c>
      <c r="R47" s="187">
        <v>0</v>
      </c>
      <c r="S47" s="187">
        <v>0</v>
      </c>
      <c r="T47" s="187">
        <v>0</v>
      </c>
      <c r="U47" s="187">
        <v>0</v>
      </c>
      <c r="V47" s="187">
        <v>0</v>
      </c>
      <c r="W47" s="187">
        <v>0</v>
      </c>
      <c r="X47" s="187">
        <v>0</v>
      </c>
      <c r="Y47" s="187">
        <v>0</v>
      </c>
      <c r="Z47" s="187">
        <v>0</v>
      </c>
      <c r="AA47" s="187">
        <v>0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0</v>
      </c>
      <c r="AP47" s="187">
        <v>0</v>
      </c>
      <c r="AQ47" s="187">
        <v>0</v>
      </c>
      <c r="AR47" s="187">
        <v>0</v>
      </c>
      <c r="AS47" s="187">
        <v>0</v>
      </c>
      <c r="AT47" s="187">
        <v>0</v>
      </c>
      <c r="AU47" s="187">
        <v>0</v>
      </c>
      <c r="AV47" s="187">
        <v>0</v>
      </c>
      <c r="AW47" s="187">
        <v>0</v>
      </c>
      <c r="AX47" s="187">
        <v>0</v>
      </c>
      <c r="AY47" s="187">
        <v>0</v>
      </c>
      <c r="AZ47" s="187">
        <v>0</v>
      </c>
      <c r="BA47" s="187">
        <v>0</v>
      </c>
      <c r="BB47" s="187">
        <v>0</v>
      </c>
      <c r="BC47" s="187">
        <v>0</v>
      </c>
      <c r="BD47" s="187">
        <v>0</v>
      </c>
      <c r="BE47" s="187">
        <v>0</v>
      </c>
      <c r="BF47" s="187">
        <v>0</v>
      </c>
      <c r="BG47" s="187">
        <v>0</v>
      </c>
      <c r="BH47" s="187">
        <v>0</v>
      </c>
      <c r="BI47" s="187">
        <v>0</v>
      </c>
      <c r="BJ47" s="187">
        <v>0</v>
      </c>
      <c r="BK47" s="187">
        <v>0</v>
      </c>
      <c r="BL47" s="187">
        <v>0</v>
      </c>
      <c r="BM47" s="187">
        <v>0</v>
      </c>
      <c r="BN47" s="187">
        <v>0</v>
      </c>
      <c r="BO47" s="188">
        <v>0</v>
      </c>
    </row>
    <row r="48" spans="1:67" s="138" customFormat="1" ht="10.9" customHeight="1" x14ac:dyDescent="0.2">
      <c r="A48" s="175" t="s">
        <v>277</v>
      </c>
      <c r="B48" s="186" t="s">
        <v>504</v>
      </c>
      <c r="C48" s="187">
        <v>6.2380720347585987E-3</v>
      </c>
      <c r="D48" s="187">
        <v>1.0152088319308269E-2</v>
      </c>
      <c r="E48" s="187">
        <v>9.9079971691436661E-3</v>
      </c>
      <c r="F48" s="187">
        <v>4.1401926624308256E-2</v>
      </c>
      <c r="G48" s="187">
        <v>3.4417567502060208E-3</v>
      </c>
      <c r="H48" s="187">
        <v>2.6117651859862475E-3</v>
      </c>
      <c r="I48" s="187">
        <v>6.3269493844049243E-2</v>
      </c>
      <c r="J48" s="187">
        <v>4.0103564149176443E-2</v>
      </c>
      <c r="K48" s="187">
        <v>7.1479696979886726E-3</v>
      </c>
      <c r="L48" s="187">
        <v>9.1829013351117719E-3</v>
      </c>
      <c r="M48" s="187">
        <v>5.9791725489544752E-3</v>
      </c>
      <c r="N48" s="187">
        <v>1.3307866122367453E-2</v>
      </c>
      <c r="O48" s="187">
        <v>7.9025715827122506E-3</v>
      </c>
      <c r="P48" s="187">
        <v>1.0289592562686861E-2</v>
      </c>
      <c r="Q48" s="187">
        <v>2.771141901576684E-2</v>
      </c>
      <c r="R48" s="187">
        <v>1.8872780303680191E-2</v>
      </c>
      <c r="S48" s="187">
        <v>1.5860628941429564E-2</v>
      </c>
      <c r="T48" s="187">
        <v>1.2816176194234599E-2</v>
      </c>
      <c r="U48" s="187">
        <v>0.11113188585317971</v>
      </c>
      <c r="V48" s="187">
        <v>9.0813296292748345E-3</v>
      </c>
      <c r="W48" s="187">
        <v>2.0548808143929849E-2</v>
      </c>
      <c r="X48" s="187">
        <v>1.9515186494480918E-2</v>
      </c>
      <c r="Y48" s="187">
        <v>5.8685370483575174E-2</v>
      </c>
      <c r="Z48" s="187">
        <v>1.1090639142800923E-2</v>
      </c>
      <c r="AA48" s="187">
        <v>8.5997030141129888E-3</v>
      </c>
      <c r="AB48" s="187">
        <v>3.0446919729603984E-2</v>
      </c>
      <c r="AC48" s="187">
        <v>2.2886753751484402E-2</v>
      </c>
      <c r="AD48" s="187">
        <v>8.4153699587170526E-3</v>
      </c>
      <c r="AE48" s="187">
        <v>4.2467387639720945E-2</v>
      </c>
      <c r="AF48" s="187">
        <v>3.0108809457543108E-2</v>
      </c>
      <c r="AG48" s="187">
        <v>3.0191712263121697E-2</v>
      </c>
      <c r="AH48" s="187">
        <v>2.764418219294346E-2</v>
      </c>
      <c r="AI48" s="187">
        <v>1.5251036147106658E-2</v>
      </c>
      <c r="AJ48" s="187">
        <v>1.8808245694558082E-2</v>
      </c>
      <c r="AK48" s="187">
        <v>7.4352559712652514E-3</v>
      </c>
      <c r="AL48" s="187">
        <v>8.8420789482980214E-3</v>
      </c>
      <c r="AM48" s="187">
        <v>7.6994148444718205E-3</v>
      </c>
      <c r="AN48" s="187">
        <v>3.2229917652833069E-2</v>
      </c>
      <c r="AO48" s="187">
        <v>2.7399530124688574E-3</v>
      </c>
      <c r="AP48" s="187">
        <v>9.3028523354204084E-4</v>
      </c>
      <c r="AQ48" s="187">
        <v>1.7854023947679947E-3</v>
      </c>
      <c r="AR48" s="187">
        <v>3.3930306816604191E-3</v>
      </c>
      <c r="AS48" s="187">
        <v>0.11429338686674013</v>
      </c>
      <c r="AT48" s="187">
        <v>4.5005906286914296E-2</v>
      </c>
      <c r="AU48" s="187">
        <v>4.4557924608158085E-2</v>
      </c>
      <c r="AV48" s="187">
        <v>1.9801972186777594E-2</v>
      </c>
      <c r="AW48" s="187">
        <v>3.5248318160704525E-3</v>
      </c>
      <c r="AX48" s="187">
        <v>5.2609777572818605E-3</v>
      </c>
      <c r="AY48" s="187">
        <v>9.6340625213664453E-3</v>
      </c>
      <c r="AZ48" s="187">
        <v>5.7392598996229855E-3</v>
      </c>
      <c r="BA48" s="187">
        <v>9.4922554460366102E-3</v>
      </c>
      <c r="BB48" s="187">
        <v>3.1428478743318823E-3</v>
      </c>
      <c r="BC48" s="187">
        <v>1.011241538117536E-2</v>
      </c>
      <c r="BD48" s="187">
        <v>2.7268375383896683E-2</v>
      </c>
      <c r="BE48" s="187">
        <v>8.47380092449386E-3</v>
      </c>
      <c r="BF48" s="187">
        <v>1.1356993054164434E-2</v>
      </c>
      <c r="BG48" s="187">
        <v>3.0708092485549135E-3</v>
      </c>
      <c r="BH48" s="187">
        <v>4.697911368945513E-3</v>
      </c>
      <c r="BI48" s="187">
        <v>4.2881821562676198E-2</v>
      </c>
      <c r="BJ48" s="187">
        <v>1.9196938848406914E-2</v>
      </c>
      <c r="BK48" s="187">
        <v>3.769112190575203E-2</v>
      </c>
      <c r="BL48" s="187">
        <v>2.8003246753246752E-2</v>
      </c>
      <c r="BM48" s="187">
        <v>0</v>
      </c>
      <c r="BN48" s="187">
        <v>5.1535585758708639E-3</v>
      </c>
      <c r="BO48" s="188">
        <v>1.6537335092752466E-2</v>
      </c>
    </row>
    <row r="49" spans="1:67" s="138" customFormat="1" ht="10.9" customHeight="1" x14ac:dyDescent="0.2">
      <c r="A49" s="175" t="s">
        <v>278</v>
      </c>
      <c r="B49" s="186" t="s">
        <v>505</v>
      </c>
      <c r="C49" s="187">
        <v>2.5378649449790879E-5</v>
      </c>
      <c r="D49" s="187">
        <v>7.7202192542268205E-5</v>
      </c>
      <c r="E49" s="187">
        <v>1.2119603680113234E-3</v>
      </c>
      <c r="F49" s="187">
        <v>1.8153602904576465E-3</v>
      </c>
      <c r="G49" s="187">
        <v>1.4542634155800086E-4</v>
      </c>
      <c r="H49" s="187">
        <v>8.1617662062070234E-5</v>
      </c>
      <c r="I49" s="187">
        <v>4.7452120383036939E-3</v>
      </c>
      <c r="J49" s="187">
        <v>4.2417231311628932E-3</v>
      </c>
      <c r="K49" s="187">
        <v>2.9398907628824379E-3</v>
      </c>
      <c r="L49" s="187">
        <v>1.7250003206320298E-3</v>
      </c>
      <c r="M49" s="187">
        <v>1.2456609476988491E-3</v>
      </c>
      <c r="N49" s="187">
        <v>4.4734071549546624E-3</v>
      </c>
      <c r="O49" s="187">
        <v>3.7564689192159371E-3</v>
      </c>
      <c r="P49" s="187">
        <v>1.0802435458176025E-3</v>
      </c>
      <c r="Q49" s="187">
        <v>2.866698518872432E-3</v>
      </c>
      <c r="R49" s="187">
        <v>2.2304194904349318E-3</v>
      </c>
      <c r="S49" s="187">
        <v>1.1178368801805412E-3</v>
      </c>
      <c r="T49" s="187">
        <v>1.0147705491036193E-3</v>
      </c>
      <c r="U49" s="187">
        <v>6.2435519466860758E-3</v>
      </c>
      <c r="V49" s="187">
        <v>1.9542101733882556E-3</v>
      </c>
      <c r="W49" s="187">
        <v>1.0709066169430025E-3</v>
      </c>
      <c r="X49" s="187">
        <v>4.2565471466705146E-3</v>
      </c>
      <c r="Y49" s="187">
        <v>2.6221807535150091E-3</v>
      </c>
      <c r="Z49" s="187">
        <v>3.5239611469867448E-3</v>
      </c>
      <c r="AA49" s="187">
        <v>4.074790408891003E-4</v>
      </c>
      <c r="AB49" s="187">
        <v>5.5009715646295735E-3</v>
      </c>
      <c r="AC49" s="187">
        <v>3.454604339846702E-3</v>
      </c>
      <c r="AD49" s="187">
        <v>6.3512226103524931E-4</v>
      </c>
      <c r="AE49" s="187">
        <v>2.2822168624704996E-3</v>
      </c>
      <c r="AF49" s="187">
        <v>7.2893059255430535E-4</v>
      </c>
      <c r="AG49" s="187">
        <v>2.9636544925742917E-3</v>
      </c>
      <c r="AH49" s="187">
        <v>1.7378652548195449E-3</v>
      </c>
      <c r="AI49" s="187">
        <v>2.5024919993704422E-3</v>
      </c>
      <c r="AJ49" s="187">
        <v>2.3048831593861629E-3</v>
      </c>
      <c r="AK49" s="187">
        <v>8.2458665846738693E-4</v>
      </c>
      <c r="AL49" s="187">
        <v>2.5814305472904491E-3</v>
      </c>
      <c r="AM49" s="187">
        <v>1.9402525408068988E-3</v>
      </c>
      <c r="AN49" s="187">
        <v>7.5803021213939033E-3</v>
      </c>
      <c r="AO49" s="187">
        <v>1.3255928181274818E-3</v>
      </c>
      <c r="AP49" s="187">
        <v>2.718050769305441E-3</v>
      </c>
      <c r="AQ49" s="187">
        <v>1.1522637737972792E-3</v>
      </c>
      <c r="AR49" s="187">
        <v>1.4271831181452172E-3</v>
      </c>
      <c r="AS49" s="187">
        <v>1.4802467296208177E-3</v>
      </c>
      <c r="AT49" s="187">
        <v>4.56359102244389E-2</v>
      </c>
      <c r="AU49" s="187">
        <v>1.8601649933738994E-2</v>
      </c>
      <c r="AV49" s="187">
        <v>9.0056777035440946E-3</v>
      </c>
      <c r="AW49" s="187">
        <v>2.7996423030375805E-3</v>
      </c>
      <c r="AX49" s="187">
        <v>1.1008620188319843E-3</v>
      </c>
      <c r="AY49" s="187">
        <v>2.7370640795425514E-3</v>
      </c>
      <c r="AZ49" s="187">
        <v>1.2487092668635785E-3</v>
      </c>
      <c r="BA49" s="187">
        <v>6.2142797978961316E-3</v>
      </c>
      <c r="BB49" s="187">
        <v>1.3510238585470388E-3</v>
      </c>
      <c r="BC49" s="187">
        <v>4.5583345210806628E-3</v>
      </c>
      <c r="BD49" s="187">
        <v>1.8270466040624708E-2</v>
      </c>
      <c r="BE49" s="187">
        <v>6.7904771033106643E-3</v>
      </c>
      <c r="BF49" s="187">
        <v>1.290641723254036E-2</v>
      </c>
      <c r="BG49" s="187">
        <v>4.5503027800715664E-3</v>
      </c>
      <c r="BH49" s="187">
        <v>2.3147629350596362E-3</v>
      </c>
      <c r="BI49" s="187">
        <v>2.6464484086519427E-2</v>
      </c>
      <c r="BJ49" s="187">
        <v>2.3527914702100299E-2</v>
      </c>
      <c r="BK49" s="187">
        <v>1.2273924967287459E-2</v>
      </c>
      <c r="BL49" s="187">
        <v>1.9770976572447162E-2</v>
      </c>
      <c r="BM49" s="187">
        <v>0</v>
      </c>
      <c r="BN49" s="187">
        <v>2.681597428461619E-3</v>
      </c>
      <c r="BO49" s="188">
        <v>5.5408471080077119E-3</v>
      </c>
    </row>
    <row r="50" spans="1:67" s="138" customFormat="1" ht="10.9" customHeight="1" x14ac:dyDescent="0.2">
      <c r="A50" s="175" t="s">
        <v>279</v>
      </c>
      <c r="B50" s="186" t="s">
        <v>506</v>
      </c>
      <c r="C50" s="187">
        <v>0</v>
      </c>
      <c r="D50" s="187">
        <v>0</v>
      </c>
      <c r="E50" s="187">
        <v>1.7162066525123849E-3</v>
      </c>
      <c r="F50" s="187">
        <v>2.1081603373056539E-3</v>
      </c>
      <c r="G50" s="187">
        <v>0</v>
      </c>
      <c r="H50" s="187">
        <v>0</v>
      </c>
      <c r="I50" s="187">
        <v>4.1039671682626538E-3</v>
      </c>
      <c r="J50" s="187">
        <v>1.5975320883600506E-3</v>
      </c>
      <c r="K50" s="187">
        <v>1.551609013743509E-3</v>
      </c>
      <c r="L50" s="187">
        <v>2.5650562388580372E-4</v>
      </c>
      <c r="M50" s="187">
        <v>3.321762527196931E-5</v>
      </c>
      <c r="N50" s="187">
        <v>1.6936527554107419E-3</v>
      </c>
      <c r="O50" s="187">
        <v>2.1979339420944311E-4</v>
      </c>
      <c r="P50" s="187">
        <v>1.3093861161425485E-3</v>
      </c>
      <c r="Q50" s="187">
        <v>0</v>
      </c>
      <c r="R50" s="187">
        <v>2.5735609505018445E-4</v>
      </c>
      <c r="S50" s="187">
        <v>3.7964271402358003E-4</v>
      </c>
      <c r="T50" s="187">
        <v>3.0067275528996131E-4</v>
      </c>
      <c r="U50" s="187">
        <v>9.0481421259461323E-4</v>
      </c>
      <c r="V50" s="187">
        <v>8.04674777277517E-4</v>
      </c>
      <c r="W50" s="187">
        <v>6.299450687900015E-4</v>
      </c>
      <c r="X50" s="187">
        <v>3.6793882115287498E-3</v>
      </c>
      <c r="Y50" s="187">
        <v>3.5230526688330493E-3</v>
      </c>
      <c r="Z50" s="187">
        <v>1.6278196161207807E-3</v>
      </c>
      <c r="AA50" s="187">
        <v>3.7905027059451193E-6</v>
      </c>
      <c r="AB50" s="187">
        <v>4.1052026601713236E-5</v>
      </c>
      <c r="AC50" s="187">
        <v>0</v>
      </c>
      <c r="AD50" s="187">
        <v>4.7634169577643698E-4</v>
      </c>
      <c r="AE50" s="187">
        <v>4.0327809331154856E-3</v>
      </c>
      <c r="AF50" s="187">
        <v>3.8169456482843627E-4</v>
      </c>
      <c r="AG50" s="187">
        <v>8.2860796623698742E-6</v>
      </c>
      <c r="AH50" s="187">
        <v>0</v>
      </c>
      <c r="AI50" s="187">
        <v>8.9187345889512614E-5</v>
      </c>
      <c r="AJ50" s="187">
        <v>4.7893676039192993E-4</v>
      </c>
      <c r="AK50" s="187">
        <v>1.9566463082276977E-4</v>
      </c>
      <c r="AL50" s="187">
        <v>6.5758546573083012E-4</v>
      </c>
      <c r="AM50" s="187">
        <v>3.0797659377887283E-5</v>
      </c>
      <c r="AN50" s="187">
        <v>0</v>
      </c>
      <c r="AO50" s="187">
        <v>4.0596280055154129E-4</v>
      </c>
      <c r="AP50" s="187">
        <v>1.6178873626818101E-5</v>
      </c>
      <c r="AQ50" s="187">
        <v>3.0977701876613167E-3</v>
      </c>
      <c r="AR50" s="187">
        <v>5.3144523115368596E-3</v>
      </c>
      <c r="AS50" s="187">
        <v>2.36970472025138E-2</v>
      </c>
      <c r="AT50" s="187">
        <v>1.4918843242770266E-3</v>
      </c>
      <c r="AU50" s="187">
        <v>0</v>
      </c>
      <c r="AV50" s="187">
        <v>1.6073475973126994E-3</v>
      </c>
      <c r="AW50" s="187">
        <v>2.7727834321845109E-3</v>
      </c>
      <c r="AX50" s="187">
        <v>2.2445750152274011E-5</v>
      </c>
      <c r="AY50" s="187">
        <v>3.9915217946734126E-3</v>
      </c>
      <c r="AZ50" s="187">
        <v>1.6089138630742262E-3</v>
      </c>
      <c r="BA50" s="187">
        <v>9.3203843286672732E-3</v>
      </c>
      <c r="BB50" s="187">
        <v>7.0985999347386781E-4</v>
      </c>
      <c r="BC50" s="187">
        <v>1.5377514047019102E-2</v>
      </c>
      <c r="BD50" s="187">
        <v>8.4896833983374859E-3</v>
      </c>
      <c r="BE50" s="187">
        <v>3.6955792463763066E-3</v>
      </c>
      <c r="BF50" s="187">
        <v>4.2353653002571469E-3</v>
      </c>
      <c r="BG50" s="187">
        <v>4.3008532892925959E-5</v>
      </c>
      <c r="BH50" s="187">
        <v>5.3156795306111304E-4</v>
      </c>
      <c r="BI50" s="187">
        <v>4.3991506412178943E-2</v>
      </c>
      <c r="BJ50" s="187">
        <v>1.7484640662951849E-2</v>
      </c>
      <c r="BK50" s="187">
        <v>1.4639982792306726E-2</v>
      </c>
      <c r="BL50" s="187">
        <v>1.7853163992869875E-2</v>
      </c>
      <c r="BM50" s="187">
        <v>0</v>
      </c>
      <c r="BN50" s="187">
        <v>1.7775409664232557E-2</v>
      </c>
      <c r="BO50" s="188">
        <v>4.4597181214472521E-3</v>
      </c>
    </row>
    <row r="51" spans="1:67" s="138" customFormat="1" ht="10.9" customHeight="1" x14ac:dyDescent="0.2">
      <c r="A51" s="189" t="s">
        <v>280</v>
      </c>
      <c r="B51" s="190" t="s">
        <v>507</v>
      </c>
      <c r="C51" s="191">
        <v>0.1046006415722581</v>
      </c>
      <c r="D51" s="191">
        <v>9.3221647494788853E-2</v>
      </c>
      <c r="E51" s="191">
        <v>4.8000707714083511E-2</v>
      </c>
      <c r="F51" s="191">
        <v>6.9832811173249784E-2</v>
      </c>
      <c r="G51" s="191">
        <v>1.3912453342382083E-2</v>
      </c>
      <c r="H51" s="191">
        <v>6.3539349915321675E-2</v>
      </c>
      <c r="I51" s="191">
        <v>1.4577633378932968E-2</v>
      </c>
      <c r="J51" s="191">
        <v>3.8616206687599845E-2</v>
      </c>
      <c r="K51" s="191">
        <v>4.7336084276868536E-2</v>
      </c>
      <c r="L51" s="191">
        <v>5.5302612509779275E-2</v>
      </c>
      <c r="M51" s="191">
        <v>3.5210682788287463E-2</v>
      </c>
      <c r="N51" s="191">
        <v>8.1420171529156204E-2</v>
      </c>
      <c r="O51" s="191">
        <v>3.9133214778108577E-2</v>
      </c>
      <c r="P51" s="191">
        <v>8.1181939200838008E-2</v>
      </c>
      <c r="Q51" s="191">
        <v>5.2078356426182512E-2</v>
      </c>
      <c r="R51" s="191">
        <v>7.4890623659603667E-2</v>
      </c>
      <c r="S51" s="191">
        <v>5.2749245987387422E-2</v>
      </c>
      <c r="T51" s="191">
        <v>7.1672868042244528E-2</v>
      </c>
      <c r="U51" s="191">
        <v>5.0622852735644007E-2</v>
      </c>
      <c r="V51" s="191">
        <v>6.8531468531468534E-2</v>
      </c>
      <c r="W51" s="191">
        <v>5.8635287002973338E-2</v>
      </c>
      <c r="X51" s="191">
        <v>2.4204602842507757E-2</v>
      </c>
      <c r="Y51" s="191">
        <v>1.2869598790257713E-2</v>
      </c>
      <c r="Z51" s="191">
        <v>3.747562742607731E-2</v>
      </c>
      <c r="AA51" s="191">
        <v>8.6290794100840635E-3</v>
      </c>
      <c r="AB51" s="191">
        <v>4.5088809217548376E-2</v>
      </c>
      <c r="AC51" s="191">
        <v>4.3614379790564609E-2</v>
      </c>
      <c r="AD51" s="191">
        <v>6.8910765322324541E-2</v>
      </c>
      <c r="AE51" s="191">
        <v>2.5908348245545786E-2</v>
      </c>
      <c r="AF51" s="191">
        <v>9.0625952579751635E-3</v>
      </c>
      <c r="AG51" s="191">
        <v>7.9739706617539419E-3</v>
      </c>
      <c r="AH51" s="191">
        <v>4.2072505355049916E-2</v>
      </c>
      <c r="AI51" s="191">
        <v>3.7553118933948901E-2</v>
      </c>
      <c r="AJ51" s="191">
        <v>3.4877571790624812E-2</v>
      </c>
      <c r="AK51" s="191">
        <v>4.7420720884404133E-2</v>
      </c>
      <c r="AL51" s="191">
        <v>3.6710659677783121E-2</v>
      </c>
      <c r="AM51" s="191">
        <v>7.4499538035109336E-2</v>
      </c>
      <c r="AN51" s="191">
        <v>6.2169384304957189E-3</v>
      </c>
      <c r="AO51" s="191">
        <v>7.0562962699948509E-2</v>
      </c>
      <c r="AP51" s="191">
        <v>7.4572473264411326E-2</v>
      </c>
      <c r="AQ51" s="191">
        <v>3.6062217392148113E-2</v>
      </c>
      <c r="AR51" s="191">
        <v>3.5640705261696513E-2</v>
      </c>
      <c r="AS51" s="191">
        <v>9.0599614546371509E-3</v>
      </c>
      <c r="AT51" s="191">
        <v>2.0505753160957256E-2</v>
      </c>
      <c r="AU51" s="191">
        <v>2.1383918349788728E-2</v>
      </c>
      <c r="AV51" s="191">
        <v>1.4161084306251299E-2</v>
      </c>
      <c r="AW51" s="191">
        <v>5.4239119787404134E-3</v>
      </c>
      <c r="AX51" s="191">
        <v>1.8762606604559957E-3</v>
      </c>
      <c r="AY51" s="191">
        <v>9.4260658032523769E-3</v>
      </c>
      <c r="AZ51" s="191">
        <v>6.1715054150757627E-3</v>
      </c>
      <c r="BA51" s="191">
        <v>5.1022943758800626E-3</v>
      </c>
      <c r="BB51" s="191">
        <v>2.332615204361441E-2</v>
      </c>
      <c r="BC51" s="191">
        <v>1.0528235914079448E-2</v>
      </c>
      <c r="BD51" s="191">
        <v>1.4716734622635818E-2</v>
      </c>
      <c r="BE51" s="191">
        <v>4.9602232378197282E-2</v>
      </c>
      <c r="BF51" s="191">
        <v>2.0817065742190534E-2</v>
      </c>
      <c r="BG51" s="191">
        <v>4.5838494357280483E-2</v>
      </c>
      <c r="BH51" s="191">
        <v>2.5288267864274898E-2</v>
      </c>
      <c r="BI51" s="191">
        <v>5.6509951173866625E-2</v>
      </c>
      <c r="BJ51" s="191">
        <v>0.1097656808115445</v>
      </c>
      <c r="BK51" s="191">
        <v>2.7420279983509294E-2</v>
      </c>
      <c r="BL51" s="191">
        <v>3.3808409727527376E-2</v>
      </c>
      <c r="BM51" s="191">
        <v>0.20737737645505083</v>
      </c>
      <c r="BN51" s="191">
        <v>1.1634813598406764E-2</v>
      </c>
      <c r="BO51" s="192">
        <v>2.7194996214117088E-2</v>
      </c>
    </row>
    <row r="52" spans="1:67" s="138" customFormat="1" ht="10.9" customHeight="1" x14ac:dyDescent="0.2">
      <c r="A52" s="175" t="s">
        <v>281</v>
      </c>
      <c r="B52" s="186" t="s">
        <v>508</v>
      </c>
      <c r="C52" s="187">
        <v>6.5933731270556703E-3</v>
      </c>
      <c r="D52" s="187">
        <v>5.3655523816876398E-3</v>
      </c>
      <c r="E52" s="187">
        <v>5.0159235668789806E-3</v>
      </c>
      <c r="F52" s="187">
        <v>8.4033613445378148E-3</v>
      </c>
      <c r="G52" s="187">
        <v>1.2167337243686073E-2</v>
      </c>
      <c r="H52" s="187">
        <v>7.0803321838845924E-3</v>
      </c>
      <c r="I52" s="187">
        <v>2.6376538987688099E-2</v>
      </c>
      <c r="J52" s="187">
        <v>4.8201399217760149E-2</v>
      </c>
      <c r="K52" s="187">
        <v>3.2040966320957291E-3</v>
      </c>
      <c r="L52" s="187">
        <v>2.3213758961665235E-3</v>
      </c>
      <c r="M52" s="187">
        <v>1.0463551960670332E-3</v>
      </c>
      <c r="N52" s="187">
        <v>4.7064404579104406E-3</v>
      </c>
      <c r="O52" s="187">
        <v>6.5338581733170821E-3</v>
      </c>
      <c r="P52" s="187">
        <v>3.1097920258385528E-3</v>
      </c>
      <c r="Q52" s="187">
        <v>1.3377926421404682E-2</v>
      </c>
      <c r="R52" s="187">
        <v>1.5527151068027795E-2</v>
      </c>
      <c r="S52" s="187">
        <v>6.2430135194988714E-3</v>
      </c>
      <c r="T52" s="187">
        <v>1.51463900477318E-2</v>
      </c>
      <c r="U52" s="187">
        <v>6.5607377407690586E-3</v>
      </c>
      <c r="V52" s="187">
        <v>7.3570265351087273E-3</v>
      </c>
      <c r="W52" s="187">
        <v>8.0758957818878197E-3</v>
      </c>
      <c r="X52" s="187">
        <v>6.0601688189885292E-3</v>
      </c>
      <c r="Y52" s="187">
        <v>4.0056626234677133E-3</v>
      </c>
      <c r="Z52" s="187">
        <v>9.7311414414253256E-3</v>
      </c>
      <c r="AA52" s="187">
        <v>3.2086605405825435E-3</v>
      </c>
      <c r="AB52" s="187">
        <v>2.6957497468458359E-3</v>
      </c>
      <c r="AC52" s="187">
        <v>5.0739501241498439E-3</v>
      </c>
      <c r="AD52" s="187">
        <v>1.3972689742775483E-2</v>
      </c>
      <c r="AE52" s="187">
        <v>8.5194118104722633E-3</v>
      </c>
      <c r="AF52" s="187">
        <v>2.2106476879646931E-3</v>
      </c>
      <c r="AG52" s="187">
        <v>2.9636544925742917E-3</v>
      </c>
      <c r="AH52" s="187">
        <v>9.3359738107747642E-3</v>
      </c>
      <c r="AI52" s="187">
        <v>1.0387702638896176E-2</v>
      </c>
      <c r="AJ52" s="187">
        <v>5.2084372692622382E-3</v>
      </c>
      <c r="AK52" s="187">
        <v>5.2829450322147836E-3</v>
      </c>
      <c r="AL52" s="187">
        <v>3.3939018458587059E-3</v>
      </c>
      <c r="AM52" s="187">
        <v>2.8457037265167847E-2</v>
      </c>
      <c r="AN52" s="187">
        <v>1.9632437148933849E-3</v>
      </c>
      <c r="AO52" s="187">
        <v>1.1355122765281304E-2</v>
      </c>
      <c r="AP52" s="187">
        <v>6.9488262227183741E-3</v>
      </c>
      <c r="AQ52" s="187">
        <v>1.5782374973315996E-2</v>
      </c>
      <c r="AR52" s="187">
        <v>1.3011245314452311E-2</v>
      </c>
      <c r="AS52" s="187">
        <v>2.2488615690942824E-2</v>
      </c>
      <c r="AT52" s="187">
        <v>5.3856586603666275E-3</v>
      </c>
      <c r="AU52" s="187">
        <v>7.4378846434047753E-3</v>
      </c>
      <c r="AV52" s="187">
        <v>1.5179381286476838E-2</v>
      </c>
      <c r="AW52" s="187">
        <v>2.8132297318220742E-2</v>
      </c>
      <c r="AX52" s="187">
        <v>7.7947458579939011E-2</v>
      </c>
      <c r="AY52" s="187">
        <v>1.3115308630424378E-2</v>
      </c>
      <c r="AZ52" s="187">
        <v>9.6054558989506036E-4</v>
      </c>
      <c r="BA52" s="187">
        <v>6.379938706203926E-3</v>
      </c>
      <c r="BB52" s="187">
        <v>3.9347615767288046E-3</v>
      </c>
      <c r="BC52" s="187">
        <v>2.570045491812389E-2</v>
      </c>
      <c r="BD52" s="187">
        <v>4.6330698515492549E-4</v>
      </c>
      <c r="BE52" s="187">
        <v>5.0891818534315623E-3</v>
      </c>
      <c r="BF52" s="187">
        <v>4.5133622504670758E-3</v>
      </c>
      <c r="BG52" s="187">
        <v>1.7968965042664466E-2</v>
      </c>
      <c r="BH52" s="187">
        <v>7.9321431957865337E-3</v>
      </c>
      <c r="BI52" s="187">
        <v>1.3658121093609414E-2</v>
      </c>
      <c r="BJ52" s="187">
        <v>5.101175167881126E-3</v>
      </c>
      <c r="BK52" s="187">
        <v>8.5052608937245689E-3</v>
      </c>
      <c r="BL52" s="187">
        <v>3.6963649096002039E-3</v>
      </c>
      <c r="BM52" s="187">
        <v>0</v>
      </c>
      <c r="BN52" s="187">
        <v>3.8345969742496766E-3</v>
      </c>
      <c r="BO52" s="188">
        <v>1.6255119977611053E-2</v>
      </c>
    </row>
    <row r="53" spans="1:67" s="138" customFormat="1" ht="10.9" customHeight="1" x14ac:dyDescent="0.2">
      <c r="A53" s="175" t="s">
        <v>282</v>
      </c>
      <c r="B53" s="186" t="s">
        <v>509</v>
      </c>
      <c r="C53" s="187">
        <v>0</v>
      </c>
      <c r="D53" s="187">
        <v>7.7202192542268197E-4</v>
      </c>
      <c r="E53" s="187">
        <v>0</v>
      </c>
      <c r="F53" s="187">
        <v>1.2795362047257928E-2</v>
      </c>
      <c r="G53" s="187">
        <v>7.7560715497600467E-4</v>
      </c>
      <c r="H53" s="187">
        <v>4.4889714134138626E-4</v>
      </c>
      <c r="I53" s="187">
        <v>1.9835841313269494E-2</v>
      </c>
      <c r="J53" s="187">
        <v>6.7206522337905578E-3</v>
      </c>
      <c r="K53" s="187">
        <v>2.0704132660168805E-3</v>
      </c>
      <c r="L53" s="187">
        <v>1.3081786818175988E-3</v>
      </c>
      <c r="M53" s="187">
        <v>2.5743659585776213E-3</v>
      </c>
      <c r="N53" s="187">
        <v>3.7326941562737977E-3</v>
      </c>
      <c r="O53" s="187">
        <v>2.247886986232941E-3</v>
      </c>
      <c r="P53" s="187">
        <v>9.0565873033192942E-4</v>
      </c>
      <c r="Q53" s="187">
        <v>2.3889154323936935E-3</v>
      </c>
      <c r="R53" s="187">
        <v>4.4608389808698636E-3</v>
      </c>
      <c r="S53" s="187">
        <v>1.5185708560943201E-3</v>
      </c>
      <c r="T53" s="187">
        <v>6.9154733716691097E-3</v>
      </c>
      <c r="U53" s="187">
        <v>2.2203005585808774E-3</v>
      </c>
      <c r="V53" s="187">
        <v>1.915892326851231E-3</v>
      </c>
      <c r="W53" s="187">
        <v>4.6867913117976112E-3</v>
      </c>
      <c r="X53" s="187">
        <v>9.7395570305172782E-4</v>
      </c>
      <c r="Y53" s="187">
        <v>2.0430488079534121E-3</v>
      </c>
      <c r="Z53" s="187">
        <v>3.2914154875409189E-3</v>
      </c>
      <c r="AA53" s="187">
        <v>4.7381283824313988E-4</v>
      </c>
      <c r="AB53" s="187">
        <v>2.203125427625277E-3</v>
      </c>
      <c r="AC53" s="187">
        <v>2.6989096405052359E-3</v>
      </c>
      <c r="AD53" s="187">
        <v>2.381708478882185E-3</v>
      </c>
      <c r="AE53" s="187">
        <v>4.0587152156435595E-3</v>
      </c>
      <c r="AF53" s="187">
        <v>5.9374710084423416E-4</v>
      </c>
      <c r="AG53" s="187">
        <v>1.0633802233374671E-3</v>
      </c>
      <c r="AH53" s="187">
        <v>1.7782807258618599E-3</v>
      </c>
      <c r="AI53" s="187">
        <v>5.5610933319343164E-3</v>
      </c>
      <c r="AJ53" s="187">
        <v>1.9556584382670471E-3</v>
      </c>
      <c r="AK53" s="187">
        <v>2.8650892370477004E-3</v>
      </c>
      <c r="AL53" s="187">
        <v>5.7334931102977346E-4</v>
      </c>
      <c r="AM53" s="187">
        <v>2.2790267939636587E-3</v>
      </c>
      <c r="AN53" s="187">
        <v>2.7267273817963678E-4</v>
      </c>
      <c r="AO53" s="187">
        <v>6.3557441369148007E-3</v>
      </c>
      <c r="AP53" s="187">
        <v>2.4308757624294198E-3</v>
      </c>
      <c r="AQ53" s="187">
        <v>1.5476721845950824E-3</v>
      </c>
      <c r="AR53" s="187">
        <v>2.4101068999028185E-3</v>
      </c>
      <c r="AS53" s="187">
        <v>7.4077834123944461E-3</v>
      </c>
      <c r="AT53" s="187">
        <v>3.053769086056788E-3</v>
      </c>
      <c r="AU53" s="187">
        <v>1.9288544131217606E-3</v>
      </c>
      <c r="AV53" s="187">
        <v>3.4261627478887634E-2</v>
      </c>
      <c r="AW53" s="187">
        <v>1.7007984984311261E-2</v>
      </c>
      <c r="AX53" s="187">
        <v>4.1040523761377193E-2</v>
      </c>
      <c r="AY53" s="187">
        <v>1.9851811334741568E-2</v>
      </c>
      <c r="AZ53" s="187">
        <v>1.3639747376509857E-2</v>
      </c>
      <c r="BA53" s="187">
        <v>9.9602418620061296E-3</v>
      </c>
      <c r="BB53" s="187">
        <v>3.4765965648119346E-2</v>
      </c>
      <c r="BC53" s="187">
        <v>2.9323193240170355E-3</v>
      </c>
      <c r="BD53" s="187">
        <v>2.6579190200993093E-3</v>
      </c>
      <c r="BE53" s="187">
        <v>1.5957539504467808E-2</v>
      </c>
      <c r="BF53" s="187">
        <v>9.5541010682441627E-3</v>
      </c>
      <c r="BG53" s="187">
        <v>2.2957954858243874E-2</v>
      </c>
      <c r="BH53" s="187">
        <v>8.9539030017785973E-3</v>
      </c>
      <c r="BI53" s="187">
        <v>1.3430185827225069E-2</v>
      </c>
      <c r="BJ53" s="187">
        <v>1.15440598656951E-2</v>
      </c>
      <c r="BK53" s="187">
        <v>9.3297961963828002E-3</v>
      </c>
      <c r="BL53" s="187">
        <v>2.6503214922332569E-2</v>
      </c>
      <c r="BM53" s="187">
        <v>0</v>
      </c>
      <c r="BN53" s="187">
        <v>3.3410782292722124E-2</v>
      </c>
      <c r="BO53" s="188">
        <v>1.4409443780915287E-2</v>
      </c>
    </row>
    <row r="54" spans="1:67" s="138" customFormat="1" ht="10.9" customHeight="1" x14ac:dyDescent="0.2">
      <c r="A54" s="175" t="s">
        <v>283</v>
      </c>
      <c r="B54" s="186" t="s">
        <v>510</v>
      </c>
      <c r="C54" s="187">
        <v>1.9171031794372032E-2</v>
      </c>
      <c r="D54" s="187">
        <v>2.3237859955222727E-2</v>
      </c>
      <c r="E54" s="187">
        <v>5.16277423920736E-2</v>
      </c>
      <c r="F54" s="187">
        <v>1.6367522618803618E-2</v>
      </c>
      <c r="G54" s="187">
        <v>4.4355034175190267E-2</v>
      </c>
      <c r="H54" s="187">
        <v>2.1669489277479647E-2</v>
      </c>
      <c r="I54" s="187">
        <v>2.0135088919288644E-2</v>
      </c>
      <c r="J54" s="187">
        <v>2.7268220128904314E-2</v>
      </c>
      <c r="K54" s="187">
        <v>2.4085967786098929E-2</v>
      </c>
      <c r="L54" s="187">
        <v>3.2512087827525619E-2</v>
      </c>
      <c r="M54" s="187">
        <v>6.4890630968792037E-2</v>
      </c>
      <c r="N54" s="187">
        <v>3.0706298973405075E-2</v>
      </c>
      <c r="O54" s="187">
        <v>1.8372729634143905E-2</v>
      </c>
      <c r="P54" s="187">
        <v>6.2152194312899638E-2</v>
      </c>
      <c r="Q54" s="187">
        <v>1.7200191113234592E-2</v>
      </c>
      <c r="R54" s="187">
        <v>1.7757570558462728E-2</v>
      </c>
      <c r="S54" s="187">
        <v>4.6527323729778754E-2</v>
      </c>
      <c r="T54" s="187">
        <v>3.1345134738978465E-2</v>
      </c>
      <c r="U54" s="187">
        <v>3.3594983790136521E-2</v>
      </c>
      <c r="V54" s="187">
        <v>3.741737714340454E-2</v>
      </c>
      <c r="W54" s="187">
        <v>2.1821297182885651E-2</v>
      </c>
      <c r="X54" s="187">
        <v>2.1354880600245294E-2</v>
      </c>
      <c r="Y54" s="187">
        <v>3.0307905151056917E-2</v>
      </c>
      <c r="Z54" s="187">
        <v>2.6188218879129921E-2</v>
      </c>
      <c r="AA54" s="187">
        <v>2.4879912136147275E-2</v>
      </c>
      <c r="AB54" s="187">
        <v>1.6790278880100713E-2</v>
      </c>
      <c r="AC54" s="187">
        <v>1.6409370614271834E-2</v>
      </c>
      <c r="AD54" s="187">
        <v>2.1117815179422038E-2</v>
      </c>
      <c r="AE54" s="187">
        <v>5.8546642807126743E-2</v>
      </c>
      <c r="AF54" s="187">
        <v>1.1350111990245583E-2</v>
      </c>
      <c r="AG54" s="187">
        <v>6.302944596509351E-3</v>
      </c>
      <c r="AH54" s="187">
        <v>2.5582993169785392E-2</v>
      </c>
      <c r="AI54" s="187">
        <v>2.1829914485074237E-2</v>
      </c>
      <c r="AJ54" s="187">
        <v>1.5076530103170961E-2</v>
      </c>
      <c r="AK54" s="187">
        <v>2.1285516624505597E-2</v>
      </c>
      <c r="AL54" s="187">
        <v>1.2418039580123528E-2</v>
      </c>
      <c r="AM54" s="187">
        <v>2.4176162611641516E-2</v>
      </c>
      <c r="AN54" s="187">
        <v>0.45956263292795985</v>
      </c>
      <c r="AO54" s="187">
        <v>3.5216977056592158E-2</v>
      </c>
      <c r="AP54" s="187">
        <v>3.3356792700092217E-2</v>
      </c>
      <c r="AQ54" s="187">
        <v>3.3876554949640009E-2</v>
      </c>
      <c r="AR54" s="187">
        <v>4.19658475635152E-2</v>
      </c>
      <c r="AS54" s="187">
        <v>1.1375303131278562E-2</v>
      </c>
      <c r="AT54" s="187">
        <v>2.2605766286039289E-2</v>
      </c>
      <c r="AU54" s="187">
        <v>3.7536339478376708E-2</v>
      </c>
      <c r="AV54" s="187">
        <v>1.867646475770034E-2</v>
      </c>
      <c r="AW54" s="187">
        <v>2.1795183730475971E-2</v>
      </c>
      <c r="AX54" s="187">
        <v>8.2641171015190667E-4</v>
      </c>
      <c r="AY54" s="187">
        <v>0.15096531348847922</v>
      </c>
      <c r="AZ54" s="187">
        <v>0.10822947434142594</v>
      </c>
      <c r="BA54" s="187">
        <v>1.1074298020376046E-2</v>
      </c>
      <c r="BB54" s="187">
        <v>2.9653828759634154E-2</v>
      </c>
      <c r="BC54" s="187">
        <v>2.1582785552982466E-2</v>
      </c>
      <c r="BD54" s="187">
        <v>2.198205551726749E-2</v>
      </c>
      <c r="BE54" s="187">
        <v>1.166073427990119E-2</v>
      </c>
      <c r="BF54" s="187">
        <v>5.617173670418263E-3</v>
      </c>
      <c r="BG54" s="187">
        <v>3.0682287365813379E-2</v>
      </c>
      <c r="BH54" s="187">
        <v>1.3213342642955863E-2</v>
      </c>
      <c r="BI54" s="187">
        <v>3.9594755089554567E-2</v>
      </c>
      <c r="BJ54" s="187">
        <v>2.5146449492784682E-2</v>
      </c>
      <c r="BK54" s="187">
        <v>1.4200828120238757E-2</v>
      </c>
      <c r="BL54" s="187">
        <v>1.88160491469315E-2</v>
      </c>
      <c r="BM54" s="187">
        <v>5.3932860345833715E-2</v>
      </c>
      <c r="BN54" s="187">
        <v>9.6528772579574443E-2</v>
      </c>
      <c r="BO54" s="188">
        <v>2.8301167574016087E-2</v>
      </c>
    </row>
    <row r="55" spans="1:67" s="138" customFormat="1" ht="10.9" customHeight="1" x14ac:dyDescent="0.2">
      <c r="A55" s="193" t="s">
        <v>284</v>
      </c>
      <c r="B55" s="194" t="s">
        <v>511</v>
      </c>
      <c r="C55" s="195">
        <v>1.1166605757907988E-4</v>
      </c>
      <c r="D55" s="195">
        <v>1.5440438508453641E-4</v>
      </c>
      <c r="E55" s="195">
        <v>1.1500353857041755E-4</v>
      </c>
      <c r="F55" s="195">
        <v>4.3920007027201124E-4</v>
      </c>
      <c r="G55" s="195">
        <v>1.4542634155800086E-4</v>
      </c>
      <c r="H55" s="195">
        <v>3.2647064824828094E-4</v>
      </c>
      <c r="I55" s="195">
        <v>2.5649794801641587E-3</v>
      </c>
      <c r="J55" s="195">
        <v>6.0596044730898478E-4</v>
      </c>
      <c r="K55" s="195">
        <v>8.1663632302289948E-5</v>
      </c>
      <c r="L55" s="195">
        <v>7.0539046568596022E-5</v>
      </c>
      <c r="M55" s="195">
        <v>1.6608812635984655E-5</v>
      </c>
      <c r="N55" s="195">
        <v>1.3316188740330158E-4</v>
      </c>
      <c r="O55" s="195">
        <v>1.0989669710472156E-4</v>
      </c>
      <c r="P55" s="195">
        <v>3.2734652903563715E-5</v>
      </c>
      <c r="Q55" s="195">
        <v>4.7778308647873863E-4</v>
      </c>
      <c r="R55" s="195">
        <v>2.5735609505018445E-4</v>
      </c>
      <c r="S55" s="195">
        <v>1.2654757134119334E-4</v>
      </c>
      <c r="T55" s="195">
        <v>2.6308866087871614E-4</v>
      </c>
      <c r="U55" s="195">
        <v>1.7695628511997969E-4</v>
      </c>
      <c r="V55" s="195">
        <v>2.1074815595363542E-4</v>
      </c>
      <c r="W55" s="195">
        <v>2.7717583026760066E-4</v>
      </c>
      <c r="X55" s="195">
        <v>7.2144866892720578E-5</v>
      </c>
      <c r="Y55" s="195">
        <v>9.6521990926932855E-5</v>
      </c>
      <c r="Z55" s="195">
        <v>4.293150635922938E-4</v>
      </c>
      <c r="AA55" s="195">
        <v>3.6009775706478631E-5</v>
      </c>
      <c r="AB55" s="195">
        <v>6.8420044336188731E-5</v>
      </c>
      <c r="AC55" s="195">
        <v>1.0795638562020944E-4</v>
      </c>
      <c r="AD55" s="195">
        <v>1.5878056525881233E-4</v>
      </c>
      <c r="AE55" s="195">
        <v>1.6857283643248011E-4</v>
      </c>
      <c r="AF55" s="195">
        <v>1.5903940201184845E-5</v>
      </c>
      <c r="AG55" s="195">
        <v>7.7336743515452161E-5</v>
      </c>
      <c r="AH55" s="195">
        <v>8.0830942084630003E-5</v>
      </c>
      <c r="AI55" s="195">
        <v>1.9411363517129218E-4</v>
      </c>
      <c r="AJ55" s="195">
        <v>8.9800642573486866E-5</v>
      </c>
      <c r="AK55" s="195">
        <v>1.5373649564646196E-4</v>
      </c>
      <c r="AL55" s="195">
        <v>2.1738362503498517E-4</v>
      </c>
      <c r="AM55" s="195">
        <v>1.8478595626732368E-4</v>
      </c>
      <c r="AN55" s="195">
        <v>1.1452255003544746E-3</v>
      </c>
      <c r="AO55" s="195">
        <v>2.6748569365786685E-4</v>
      </c>
      <c r="AP55" s="195">
        <v>1.4925010920739698E-3</v>
      </c>
      <c r="AQ55" s="195">
        <v>5.3610588212462881E-4</v>
      </c>
      <c r="AR55" s="195">
        <v>5.7198389559905594E-4</v>
      </c>
      <c r="AS55" s="195">
        <v>2.7476261198050135E-3</v>
      </c>
      <c r="AT55" s="195">
        <v>1.6100100625628911E-3</v>
      </c>
      <c r="AU55" s="195">
        <v>7.8403075065740636E-4</v>
      </c>
      <c r="AV55" s="195">
        <v>1.7562285225105531E-3</v>
      </c>
      <c r="AW55" s="195">
        <v>9.1462354922599055E-3</v>
      </c>
      <c r="AX55" s="195">
        <v>3.7392579230947383E-4</v>
      </c>
      <c r="AY55" s="195">
        <v>7.6937194347383305E-4</v>
      </c>
      <c r="AZ55" s="195">
        <v>0</v>
      </c>
      <c r="BA55" s="195">
        <v>9.6869046632982684E-3</v>
      </c>
      <c r="BB55" s="195">
        <v>1.9463903046864116E-3</v>
      </c>
      <c r="BC55" s="195">
        <v>6.4576405715309386E-3</v>
      </c>
      <c r="BD55" s="195">
        <v>1.9443492590296735E-3</v>
      </c>
      <c r="BE55" s="195">
        <v>9.3505888093547279E-4</v>
      </c>
      <c r="BF55" s="195">
        <v>1.4431312268250705E-3</v>
      </c>
      <c r="BG55" s="195">
        <v>4.9373795761078997E-3</v>
      </c>
      <c r="BH55" s="195">
        <v>1.0775026075563103E-3</v>
      </c>
      <c r="BI55" s="195">
        <v>1.2896337440166993E-3</v>
      </c>
      <c r="BJ55" s="195">
        <v>1.3573367623946279E-3</v>
      </c>
      <c r="BK55" s="195">
        <v>8.6486583376651311E-4</v>
      </c>
      <c r="BL55" s="195">
        <v>2.232142857142857E-3</v>
      </c>
      <c r="BM55" s="195">
        <v>0</v>
      </c>
      <c r="BN55" s="195">
        <v>8.5601481429719434E-4</v>
      </c>
      <c r="BO55" s="196">
        <v>1.7278793589880607E-3</v>
      </c>
    </row>
    <row r="56" spans="1:67" s="138" customFormat="1" ht="10.9" customHeight="1" x14ac:dyDescent="0.2">
      <c r="A56" s="175" t="s">
        <v>285</v>
      </c>
      <c r="B56" s="186" t="s">
        <v>512</v>
      </c>
      <c r="C56" s="187">
        <v>2.487107646079506E-4</v>
      </c>
      <c r="D56" s="187">
        <v>2.7020767389793871E-4</v>
      </c>
      <c r="E56" s="187">
        <v>1.5038924274593066E-4</v>
      </c>
      <c r="F56" s="187">
        <v>2.0788803326208531E-3</v>
      </c>
      <c r="G56" s="187">
        <v>5.8170536623200345E-4</v>
      </c>
      <c r="H56" s="187">
        <v>2.6933828480483176E-3</v>
      </c>
      <c r="I56" s="187">
        <v>1.2183652530779753E-2</v>
      </c>
      <c r="J56" s="187">
        <v>1.2670082080096954E-3</v>
      </c>
      <c r="K56" s="187">
        <v>3.6508447382200209E-4</v>
      </c>
      <c r="L56" s="187">
        <v>3.9117107642585062E-4</v>
      </c>
      <c r="M56" s="187">
        <v>1.4947931372386188E-4</v>
      </c>
      <c r="N56" s="187">
        <v>4.7438922387426188E-4</v>
      </c>
      <c r="O56" s="187">
        <v>1.0989669710472156E-4</v>
      </c>
      <c r="P56" s="187">
        <v>2.0731946838923685E-4</v>
      </c>
      <c r="Q56" s="187">
        <v>1.9111323459149545E-3</v>
      </c>
      <c r="R56" s="187">
        <v>1.0294243802007378E-3</v>
      </c>
      <c r="S56" s="187">
        <v>3.5855145213338117E-4</v>
      </c>
      <c r="T56" s="187">
        <v>9.7718645469237414E-4</v>
      </c>
      <c r="U56" s="187">
        <v>3.6059016590486427E-4</v>
      </c>
      <c r="V56" s="187">
        <v>6.5140339112941851E-4</v>
      </c>
      <c r="W56" s="187">
        <v>1.1087033210704026E-3</v>
      </c>
      <c r="X56" s="187">
        <v>2.1643460067816175E-4</v>
      </c>
      <c r="Y56" s="187">
        <v>2.4130497731733214E-4</v>
      </c>
      <c r="Z56" s="187">
        <v>4.6688013165661953E-3</v>
      </c>
      <c r="AA56" s="187">
        <v>9.3814941972141707E-5</v>
      </c>
      <c r="AB56" s="187">
        <v>3.4210022168094364E-4</v>
      </c>
      <c r="AC56" s="187">
        <v>8.636510849616755E-4</v>
      </c>
      <c r="AD56" s="187">
        <v>7.9390282629406158E-4</v>
      </c>
      <c r="AE56" s="187">
        <v>4.149485204491818E-4</v>
      </c>
      <c r="AF56" s="187">
        <v>5.0362477303752007E-5</v>
      </c>
      <c r="AG56" s="187">
        <v>1.5467348703090432E-4</v>
      </c>
      <c r="AH56" s="187">
        <v>1.6166188416926001E-4</v>
      </c>
      <c r="AI56" s="187">
        <v>6.5578930801112219E-4</v>
      </c>
      <c r="AJ56" s="187">
        <v>6.1862664883957619E-4</v>
      </c>
      <c r="AK56" s="187">
        <v>6.4289807270338643E-4</v>
      </c>
      <c r="AL56" s="187">
        <v>4.7824397507696741E-4</v>
      </c>
      <c r="AM56" s="187">
        <v>8.3153680320295653E-4</v>
      </c>
      <c r="AN56" s="187">
        <v>3.2720728581556418E-4</v>
      </c>
      <c r="AO56" s="187">
        <v>6.0006746320592254E-4</v>
      </c>
      <c r="AP56" s="187">
        <v>1.1519358022294488E-2</v>
      </c>
      <c r="AQ56" s="187">
        <v>3.2166352927477733E-3</v>
      </c>
      <c r="AR56" s="187">
        <v>3.5818408996251563E-3</v>
      </c>
      <c r="AS56" s="187">
        <v>1.7356875369447641E-4</v>
      </c>
      <c r="AT56" s="187">
        <v>1.220632628953931E-3</v>
      </c>
      <c r="AU56" s="187">
        <v>2.8030833917309038E-3</v>
      </c>
      <c r="AV56" s="187">
        <v>1.151682961306333E-2</v>
      </c>
      <c r="AW56" s="187">
        <v>1.0558696112415434E-2</v>
      </c>
      <c r="AX56" s="187">
        <v>1.5436554536541172E-3</v>
      </c>
      <c r="AY56" s="187">
        <v>3.3689710639859798E-3</v>
      </c>
      <c r="AZ56" s="187">
        <v>3.2178277261484525E-3</v>
      </c>
      <c r="BA56" s="187">
        <v>0.14984676550981529</v>
      </c>
      <c r="BB56" s="187">
        <v>1.3046539718765683E-2</v>
      </c>
      <c r="BC56" s="187">
        <v>9.9587710018790385E-3</v>
      </c>
      <c r="BD56" s="187">
        <v>1.6183659509151275E-3</v>
      </c>
      <c r="BE56" s="187">
        <v>2.1810779371849555E-3</v>
      </c>
      <c r="BF56" s="187">
        <v>1.9664196036908183E-3</v>
      </c>
      <c r="BG56" s="187">
        <v>1.373692540600055E-2</v>
      </c>
      <c r="BH56" s="187">
        <v>1.8604303689081593E-2</v>
      </c>
      <c r="BI56" s="187">
        <v>6.7900716196600168E-3</v>
      </c>
      <c r="BJ56" s="187">
        <v>1.0805115016430918E-2</v>
      </c>
      <c r="BK56" s="187">
        <v>3.6924841814694651E-3</v>
      </c>
      <c r="BL56" s="187">
        <v>8.3317417876241414E-3</v>
      </c>
      <c r="BM56" s="187">
        <v>0</v>
      </c>
      <c r="BN56" s="187">
        <v>4.6434436253100869E-2</v>
      </c>
      <c r="BO56" s="188">
        <v>8.8657105837816799E-3</v>
      </c>
    </row>
    <row r="57" spans="1:67" s="138" customFormat="1" ht="10.9" customHeight="1" x14ac:dyDescent="0.2">
      <c r="A57" s="175" t="s">
        <v>287</v>
      </c>
      <c r="B57" s="186" t="s">
        <v>513</v>
      </c>
      <c r="C57" s="187">
        <v>1.761278271815487E-3</v>
      </c>
      <c r="D57" s="187">
        <v>9.264263105072184E-4</v>
      </c>
      <c r="E57" s="187">
        <v>1.7604387827317763E-3</v>
      </c>
      <c r="F57" s="187">
        <v>7.1150411384065821E-3</v>
      </c>
      <c r="G57" s="187">
        <v>1.2603616268360076E-3</v>
      </c>
      <c r="H57" s="187">
        <v>2.1628680446448612E-3</v>
      </c>
      <c r="I57" s="187">
        <v>2.9924760601915184E-3</v>
      </c>
      <c r="J57" s="187">
        <v>4.7925962650801519E-3</v>
      </c>
      <c r="K57" s="187">
        <v>2.7237223244352001E-3</v>
      </c>
      <c r="L57" s="187">
        <v>2.1738851624321862E-3</v>
      </c>
      <c r="M57" s="187">
        <v>7.1417894334734012E-4</v>
      </c>
      <c r="N57" s="187">
        <v>3.8492108077516863E-3</v>
      </c>
      <c r="O57" s="187">
        <v>3.1370511718984153E-3</v>
      </c>
      <c r="P57" s="187">
        <v>2.5314798245422605E-3</v>
      </c>
      <c r="Q57" s="187">
        <v>2.3889154323936935E-3</v>
      </c>
      <c r="R57" s="187">
        <v>5.2329072660204168E-3</v>
      </c>
      <c r="S57" s="187">
        <v>2.8051378313964526E-3</v>
      </c>
      <c r="T57" s="187">
        <v>6.9906415604915999E-3</v>
      </c>
      <c r="U57" s="187">
        <v>4.5173934673081607E-3</v>
      </c>
      <c r="V57" s="187">
        <v>4.2915988121467576E-3</v>
      </c>
      <c r="W57" s="187">
        <v>5.9718792521292145E-3</v>
      </c>
      <c r="X57" s="187">
        <v>1.0605295433229925E-2</v>
      </c>
      <c r="Y57" s="187">
        <v>2.2682667867829219E-3</v>
      </c>
      <c r="Z57" s="187">
        <v>8.2464268465019773E-3</v>
      </c>
      <c r="AA57" s="187">
        <v>9.4383517378033471E-4</v>
      </c>
      <c r="AB57" s="187">
        <v>3.2567941104025837E-3</v>
      </c>
      <c r="AC57" s="187">
        <v>8.2046853071359171E-3</v>
      </c>
      <c r="AD57" s="187">
        <v>3.6519530009526836E-3</v>
      </c>
      <c r="AE57" s="187">
        <v>3.0343110557846417E-3</v>
      </c>
      <c r="AF57" s="187">
        <v>9.5158575537089313E-4</v>
      </c>
      <c r="AG57" s="187">
        <v>1.3340588256415496E-3</v>
      </c>
      <c r="AH57" s="187">
        <v>2.5865901467081601E-3</v>
      </c>
      <c r="AI57" s="187">
        <v>3.9504747914589997E-3</v>
      </c>
      <c r="AJ57" s="187">
        <v>6.3708566981301512E-3</v>
      </c>
      <c r="AK57" s="187">
        <v>1.2019398750541572E-2</v>
      </c>
      <c r="AL57" s="187">
        <v>2.7254471988761267E-3</v>
      </c>
      <c r="AM57" s="187">
        <v>6.34431783184478E-3</v>
      </c>
      <c r="AN57" s="187">
        <v>2.1813819054370943E-3</v>
      </c>
      <c r="AO57" s="187">
        <v>3.5341251383291614E-3</v>
      </c>
      <c r="AP57" s="187">
        <v>3.2438641621770291E-3</v>
      </c>
      <c r="AQ57" s="187">
        <v>3.7017989869782063E-3</v>
      </c>
      <c r="AR57" s="187">
        <v>4.2593363876162714E-3</v>
      </c>
      <c r="AS57" s="187">
        <v>8.7652220615710586E-3</v>
      </c>
      <c r="AT57" s="187">
        <v>3.1968324802030011E-2</v>
      </c>
      <c r="AU57" s="187">
        <v>4.6209246012197574E-3</v>
      </c>
      <c r="AV57" s="187">
        <v>1.9836360443956445E-2</v>
      </c>
      <c r="AW57" s="187">
        <v>3.1369581222805393E-2</v>
      </c>
      <c r="AX57" s="187">
        <v>1.5145780045932168E-3</v>
      </c>
      <c r="AY57" s="187">
        <v>6.3053953197139863E-3</v>
      </c>
      <c r="AZ57" s="187">
        <v>1.1790697115961866E-2</v>
      </c>
      <c r="BA57" s="187">
        <v>6.079889008531434E-2</v>
      </c>
      <c r="BB57" s="187">
        <v>5.4000881600314472E-2</v>
      </c>
      <c r="BC57" s="187">
        <v>1.3364445775302615E-2</v>
      </c>
      <c r="BD57" s="187">
        <v>1.0344194737808031E-2</v>
      </c>
      <c r="BE57" s="187">
        <v>9.0581446514849846E-3</v>
      </c>
      <c r="BF57" s="187">
        <v>3.3073460694092974E-3</v>
      </c>
      <c r="BG57" s="187">
        <v>4.987269474263694E-2</v>
      </c>
      <c r="BH57" s="187">
        <v>2.4187778534424054E-2</v>
      </c>
      <c r="BI57" s="187">
        <v>1.1666686660988279E-2</v>
      </c>
      <c r="BJ57" s="187">
        <v>3.8264394913559078E-3</v>
      </c>
      <c r="BK57" s="187">
        <v>2.3781569843517539E-2</v>
      </c>
      <c r="BL57" s="187">
        <v>9.223007384772091E-3</v>
      </c>
      <c r="BM57" s="187">
        <v>0</v>
      </c>
      <c r="BN57" s="187">
        <v>2.2308794241990147E-2</v>
      </c>
      <c r="BO57" s="188">
        <v>1.2401702579457696E-2</v>
      </c>
    </row>
    <row r="58" spans="1:67" s="138" customFormat="1" ht="10.9" customHeight="1" x14ac:dyDescent="0.2">
      <c r="A58" s="175" t="s">
        <v>288</v>
      </c>
      <c r="B58" s="186" t="s">
        <v>514</v>
      </c>
      <c r="C58" s="187">
        <v>0</v>
      </c>
      <c r="D58" s="187">
        <v>0</v>
      </c>
      <c r="E58" s="187">
        <v>0</v>
      </c>
      <c r="F58" s="187">
        <v>0</v>
      </c>
      <c r="G58" s="187">
        <v>0</v>
      </c>
      <c r="H58" s="187">
        <v>0</v>
      </c>
      <c r="I58" s="187">
        <v>0</v>
      </c>
      <c r="J58" s="187">
        <v>0</v>
      </c>
      <c r="K58" s="187">
        <v>0</v>
      </c>
      <c r="L58" s="187">
        <v>0</v>
      </c>
      <c r="M58" s="187">
        <v>0</v>
      </c>
      <c r="N58" s="187">
        <v>0</v>
      </c>
      <c r="O58" s="187">
        <v>0</v>
      </c>
      <c r="P58" s="187">
        <v>0</v>
      </c>
      <c r="Q58" s="187">
        <v>0</v>
      </c>
      <c r="R58" s="187">
        <v>0</v>
      </c>
      <c r="S58" s="187">
        <v>0</v>
      </c>
      <c r="T58" s="187">
        <v>0</v>
      </c>
      <c r="U58" s="187">
        <v>0</v>
      </c>
      <c r="V58" s="187">
        <v>0</v>
      </c>
      <c r="W58" s="187">
        <v>0</v>
      </c>
      <c r="X58" s="187">
        <v>0</v>
      </c>
      <c r="Y58" s="187">
        <v>0</v>
      </c>
      <c r="Z58" s="187">
        <v>0</v>
      </c>
      <c r="AA58" s="187">
        <v>0</v>
      </c>
      <c r="AB58" s="187">
        <v>0</v>
      </c>
      <c r="AC58" s="187">
        <v>0</v>
      </c>
      <c r="AD58" s="187">
        <v>0</v>
      </c>
      <c r="AE58" s="187">
        <v>0</v>
      </c>
      <c r="AF58" s="187">
        <v>0</v>
      </c>
      <c r="AG58" s="187">
        <v>0</v>
      </c>
      <c r="AH58" s="187">
        <v>0</v>
      </c>
      <c r="AI58" s="187">
        <v>0</v>
      </c>
      <c r="AJ58" s="187">
        <v>0</v>
      </c>
      <c r="AK58" s="187">
        <v>0</v>
      </c>
      <c r="AL58" s="187">
        <v>0</v>
      </c>
      <c r="AM58" s="187">
        <v>0</v>
      </c>
      <c r="AN58" s="187">
        <v>0</v>
      </c>
      <c r="AO58" s="187">
        <v>0</v>
      </c>
      <c r="AP58" s="187">
        <v>0</v>
      </c>
      <c r="AQ58" s="187">
        <v>0</v>
      </c>
      <c r="AR58" s="187">
        <v>0</v>
      </c>
      <c r="AS58" s="187">
        <v>0</v>
      </c>
      <c r="AT58" s="187">
        <v>0</v>
      </c>
      <c r="AU58" s="187">
        <v>0</v>
      </c>
      <c r="AV58" s="187">
        <v>0</v>
      </c>
      <c r="AW58" s="187">
        <v>0</v>
      </c>
      <c r="AX58" s="187">
        <v>0</v>
      </c>
      <c r="AY58" s="187">
        <v>0</v>
      </c>
      <c r="AZ58" s="187">
        <v>0</v>
      </c>
      <c r="BA58" s="187">
        <v>0</v>
      </c>
      <c r="BB58" s="187">
        <v>0</v>
      </c>
      <c r="BC58" s="187">
        <v>0</v>
      </c>
      <c r="BD58" s="187">
        <v>0</v>
      </c>
      <c r="BE58" s="187">
        <v>0</v>
      </c>
      <c r="BF58" s="187">
        <v>0</v>
      </c>
      <c r="BG58" s="187">
        <v>0</v>
      </c>
      <c r="BH58" s="187">
        <v>0</v>
      </c>
      <c r="BI58" s="187">
        <v>0</v>
      </c>
      <c r="BJ58" s="187">
        <v>0</v>
      </c>
      <c r="BK58" s="187">
        <v>0</v>
      </c>
      <c r="BL58" s="187">
        <v>0</v>
      </c>
      <c r="BM58" s="187">
        <v>0</v>
      </c>
      <c r="BN58" s="187">
        <v>0.13417595471856331</v>
      </c>
      <c r="BO58" s="188">
        <v>6.8204946250586152E-4</v>
      </c>
    </row>
    <row r="59" spans="1:67" s="138" customFormat="1" ht="10.9" customHeight="1" x14ac:dyDescent="0.2">
      <c r="A59" s="175" t="s">
        <v>290</v>
      </c>
      <c r="B59" s="186" t="s">
        <v>515</v>
      </c>
      <c r="C59" s="187">
        <v>0</v>
      </c>
      <c r="D59" s="187">
        <v>0</v>
      </c>
      <c r="E59" s="187">
        <v>0</v>
      </c>
      <c r="F59" s="187">
        <v>1.7568002810880451E-4</v>
      </c>
      <c r="G59" s="187">
        <v>1.4542634155800086E-4</v>
      </c>
      <c r="H59" s="187">
        <v>0</v>
      </c>
      <c r="I59" s="187">
        <v>4.2749658002735978E-5</v>
      </c>
      <c r="J59" s="187">
        <v>1.1017462678345177E-4</v>
      </c>
      <c r="K59" s="187">
        <v>3.3626201536237033E-5</v>
      </c>
      <c r="L59" s="187">
        <v>3.1421938926010952E-4</v>
      </c>
      <c r="M59" s="187">
        <v>4.9826437907953958E-5</v>
      </c>
      <c r="N59" s="187">
        <v>2.2471068499307141E-4</v>
      </c>
      <c r="O59" s="187">
        <v>9.9906088277019604E-6</v>
      </c>
      <c r="P59" s="187">
        <v>1.2002706064640028E-4</v>
      </c>
      <c r="Q59" s="187">
        <v>0</v>
      </c>
      <c r="R59" s="187">
        <v>0</v>
      </c>
      <c r="S59" s="187">
        <v>6.3273785670596672E-5</v>
      </c>
      <c r="T59" s="187">
        <v>0</v>
      </c>
      <c r="U59" s="187">
        <v>1.3021311546564544E-4</v>
      </c>
      <c r="V59" s="187">
        <v>5.7476769805536932E-5</v>
      </c>
      <c r="W59" s="187">
        <v>2.5197802751600059E-5</v>
      </c>
      <c r="X59" s="187">
        <v>1.0821730033908087E-4</v>
      </c>
      <c r="Y59" s="187">
        <v>1.7695698336604357E-4</v>
      </c>
      <c r="Z59" s="187">
        <v>1.9676940414646799E-4</v>
      </c>
      <c r="AA59" s="187">
        <v>4.7381283824313992E-6</v>
      </c>
      <c r="AB59" s="187">
        <v>1.778921152740907E-4</v>
      </c>
      <c r="AC59" s="187">
        <v>1.0795638562020944E-4</v>
      </c>
      <c r="AD59" s="187">
        <v>0</v>
      </c>
      <c r="AE59" s="187">
        <v>2.074742602245909E-4</v>
      </c>
      <c r="AF59" s="187">
        <v>0</v>
      </c>
      <c r="AG59" s="187">
        <v>1.933418587886304E-5</v>
      </c>
      <c r="AH59" s="187">
        <v>4.0415471042315002E-5</v>
      </c>
      <c r="AI59" s="187">
        <v>4.3544410051938513E-4</v>
      </c>
      <c r="AJ59" s="187">
        <v>7.483386881123905E-4</v>
      </c>
      <c r="AK59" s="187">
        <v>1.663149361993543E-3</v>
      </c>
      <c r="AL59" s="187">
        <v>1.0869181251749258E-4</v>
      </c>
      <c r="AM59" s="187">
        <v>1.2319063751154913E-4</v>
      </c>
      <c r="AN59" s="187">
        <v>1.0906909527185472E-4</v>
      </c>
      <c r="AO59" s="187">
        <v>1.5623058213645321E-4</v>
      </c>
      <c r="AP59" s="187">
        <v>2.0223592033522625E-5</v>
      </c>
      <c r="AQ59" s="187">
        <v>8.9755283432630173E-5</v>
      </c>
      <c r="AR59" s="187">
        <v>1.2217131750659447E-4</v>
      </c>
      <c r="AS59" s="187">
        <v>3.6678680026002564E-4</v>
      </c>
      <c r="AT59" s="187">
        <v>1.1812573828586429E-4</v>
      </c>
      <c r="AU59" s="187">
        <v>1.2488985408702047E-4</v>
      </c>
      <c r="AV59" s="187">
        <v>2.4516804529863977E-4</v>
      </c>
      <c r="AW59" s="187">
        <v>2.2593050188170088E-4</v>
      </c>
      <c r="AX59" s="187">
        <v>2.0405227411158191E-6</v>
      </c>
      <c r="AY59" s="187">
        <v>4.4190306201396959E-4</v>
      </c>
      <c r="AZ59" s="187">
        <v>2.6415003722114158E-4</v>
      </c>
      <c r="BA59" s="187">
        <v>3.8909136088793174E-3</v>
      </c>
      <c r="BB59" s="187">
        <v>3.4176323879346699E-3</v>
      </c>
      <c r="BC59" s="187">
        <v>1.4972154408024552E-4</v>
      </c>
      <c r="BD59" s="187">
        <v>5.133595403378676E-6</v>
      </c>
      <c r="BE59" s="187">
        <v>9.2035498472973153E-5</v>
      </c>
      <c r="BF59" s="187">
        <v>1.6352761777054623E-5</v>
      </c>
      <c r="BG59" s="187">
        <v>0</v>
      </c>
      <c r="BH59" s="187">
        <v>3.9077427900708852E-4</v>
      </c>
      <c r="BI59" s="187">
        <v>1.7395059803015944E-4</v>
      </c>
      <c r="BJ59" s="187">
        <v>4.1300542934704959E-4</v>
      </c>
      <c r="BK59" s="187">
        <v>2.0613382566455753E-4</v>
      </c>
      <c r="BL59" s="187">
        <v>5.6499872676343268E-4</v>
      </c>
      <c r="BM59" s="187">
        <v>0</v>
      </c>
      <c r="BN59" s="187">
        <v>1.5722721078928061E-4</v>
      </c>
      <c r="BO59" s="188">
        <v>3.4051411548450308E-4</v>
      </c>
    </row>
    <row r="60" spans="1:67" s="138" customFormat="1" ht="10.9" customHeight="1" x14ac:dyDescent="0.2">
      <c r="A60" s="175" t="s">
        <v>291</v>
      </c>
      <c r="B60" s="186" t="s">
        <v>516</v>
      </c>
      <c r="C60" s="187">
        <v>0</v>
      </c>
      <c r="D60" s="187">
        <v>0</v>
      </c>
      <c r="E60" s="187">
        <v>0</v>
      </c>
      <c r="F60" s="187">
        <v>1.8446402951424472E-3</v>
      </c>
      <c r="G60" s="187">
        <v>0</v>
      </c>
      <c r="H60" s="187">
        <v>0</v>
      </c>
      <c r="I60" s="187">
        <v>0</v>
      </c>
      <c r="J60" s="187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187">
        <v>0</v>
      </c>
      <c r="Q60" s="187">
        <v>0</v>
      </c>
      <c r="R60" s="187">
        <v>0</v>
      </c>
      <c r="S60" s="187">
        <v>0</v>
      </c>
      <c r="T60" s="187">
        <v>0</v>
      </c>
      <c r="U60" s="187">
        <v>0</v>
      </c>
      <c r="V60" s="187">
        <v>0</v>
      </c>
      <c r="W60" s="187">
        <v>2.5197802751600059E-5</v>
      </c>
      <c r="X60" s="187">
        <v>0</v>
      </c>
      <c r="Y60" s="187">
        <v>0</v>
      </c>
      <c r="Z60" s="187">
        <v>3.5776255299357817E-5</v>
      </c>
      <c r="AA60" s="187">
        <v>0</v>
      </c>
      <c r="AB60" s="187">
        <v>0</v>
      </c>
      <c r="AC60" s="187">
        <v>0</v>
      </c>
      <c r="AD60" s="187">
        <v>0</v>
      </c>
      <c r="AE60" s="187">
        <v>0</v>
      </c>
      <c r="AF60" s="187">
        <v>0</v>
      </c>
      <c r="AG60" s="187">
        <v>5.5240531082465831E-6</v>
      </c>
      <c r="AH60" s="187">
        <v>0</v>
      </c>
      <c r="AI60" s="187">
        <v>0</v>
      </c>
      <c r="AJ60" s="187">
        <v>0</v>
      </c>
      <c r="AK60" s="187">
        <v>0</v>
      </c>
      <c r="AL60" s="187">
        <v>0</v>
      </c>
      <c r="AM60" s="187">
        <v>0</v>
      </c>
      <c r="AN60" s="187">
        <v>0</v>
      </c>
      <c r="AO60" s="187">
        <v>0</v>
      </c>
      <c r="AP60" s="187">
        <v>0</v>
      </c>
      <c r="AQ60" s="187">
        <v>4.8516369423043337E-6</v>
      </c>
      <c r="AR60" s="187">
        <v>0</v>
      </c>
      <c r="AS60" s="187">
        <v>0</v>
      </c>
      <c r="AT60" s="187">
        <v>1.2250076562978518E-4</v>
      </c>
      <c r="AU60" s="187">
        <v>0</v>
      </c>
      <c r="AV60" s="187">
        <v>2.0632954307311266E-5</v>
      </c>
      <c r="AW60" s="187">
        <v>9.6375948355131145E-5</v>
      </c>
      <c r="AX60" s="187">
        <v>4.0810454822316381E-6</v>
      </c>
      <c r="AY60" s="187">
        <v>9.1331430895069611E-4</v>
      </c>
      <c r="AZ60" s="187">
        <v>7.2040919242129527E-5</v>
      </c>
      <c r="BA60" s="187">
        <v>7.3511140561583702E-4</v>
      </c>
      <c r="BB60" s="187">
        <v>9.9227741023228839E-5</v>
      </c>
      <c r="BC60" s="187">
        <v>1.6998952602997307E-5</v>
      </c>
      <c r="BD60" s="187">
        <v>1.155058965760202E-5</v>
      </c>
      <c r="BE60" s="187">
        <v>1.6296818294696577E-2</v>
      </c>
      <c r="BF60" s="187">
        <v>1.5412477974873981E-3</v>
      </c>
      <c r="BG60" s="187">
        <v>1.7203413157170383E-5</v>
      </c>
      <c r="BH60" s="187">
        <v>4.367477235961578E-5</v>
      </c>
      <c r="BI60" s="187">
        <v>1.1996592967597202E-5</v>
      </c>
      <c r="BJ60" s="187">
        <v>7.5903700528646954E-5</v>
      </c>
      <c r="BK60" s="187">
        <v>8.0661062216565984E-5</v>
      </c>
      <c r="BL60" s="187">
        <v>2.7852049910873439E-5</v>
      </c>
      <c r="BM60" s="187">
        <v>0</v>
      </c>
      <c r="BN60" s="187">
        <v>1.9041962195590651E-3</v>
      </c>
      <c r="BO60" s="188">
        <v>1.4471294890951785E-3</v>
      </c>
    </row>
    <row r="61" spans="1:67" s="138" customFormat="1" ht="10.9" customHeight="1" x14ac:dyDescent="0.2">
      <c r="A61" s="189" t="s">
        <v>292</v>
      </c>
      <c r="B61" s="198" t="s">
        <v>517</v>
      </c>
      <c r="C61" s="191">
        <v>0</v>
      </c>
      <c r="D61" s="191">
        <v>0</v>
      </c>
      <c r="E61" s="191">
        <v>0</v>
      </c>
      <c r="F61" s="191">
        <v>0</v>
      </c>
      <c r="G61" s="191">
        <v>0</v>
      </c>
      <c r="H61" s="191">
        <v>0</v>
      </c>
      <c r="I61" s="191">
        <v>0</v>
      </c>
      <c r="J61" s="191">
        <v>0</v>
      </c>
      <c r="K61" s="191">
        <v>0</v>
      </c>
      <c r="L61" s="191">
        <v>0</v>
      </c>
      <c r="M61" s="191">
        <v>0</v>
      </c>
      <c r="N61" s="191">
        <v>0</v>
      </c>
      <c r="O61" s="191">
        <v>0</v>
      </c>
      <c r="P61" s="191">
        <v>0</v>
      </c>
      <c r="Q61" s="191">
        <v>0</v>
      </c>
      <c r="R61" s="191">
        <v>0</v>
      </c>
      <c r="S61" s="191">
        <v>0</v>
      </c>
      <c r="T61" s="191">
        <v>0</v>
      </c>
      <c r="U61" s="191">
        <v>0</v>
      </c>
      <c r="V61" s="191">
        <v>0</v>
      </c>
      <c r="W61" s="191">
        <v>0</v>
      </c>
      <c r="X61" s="191">
        <v>0</v>
      </c>
      <c r="Y61" s="191">
        <v>0</v>
      </c>
      <c r="Z61" s="191">
        <v>0</v>
      </c>
      <c r="AA61" s="191">
        <v>0</v>
      </c>
      <c r="AB61" s="191">
        <v>0</v>
      </c>
      <c r="AC61" s="191">
        <v>0</v>
      </c>
      <c r="AD61" s="191">
        <v>0</v>
      </c>
      <c r="AE61" s="191">
        <v>0</v>
      </c>
      <c r="AF61" s="191">
        <v>0</v>
      </c>
      <c r="AG61" s="191">
        <v>0</v>
      </c>
      <c r="AH61" s="191">
        <v>0</v>
      </c>
      <c r="AI61" s="191">
        <v>0</v>
      </c>
      <c r="AJ61" s="191">
        <v>0</v>
      </c>
      <c r="AK61" s="191">
        <v>0</v>
      </c>
      <c r="AL61" s="191">
        <v>0</v>
      </c>
      <c r="AM61" s="191">
        <v>0</v>
      </c>
      <c r="AN61" s="191">
        <v>0</v>
      </c>
      <c r="AO61" s="191">
        <v>0</v>
      </c>
      <c r="AP61" s="191">
        <v>0</v>
      </c>
      <c r="AQ61" s="191">
        <v>0</v>
      </c>
      <c r="AR61" s="191">
        <v>0</v>
      </c>
      <c r="AS61" s="191">
        <v>0</v>
      </c>
      <c r="AT61" s="191">
        <v>0</v>
      </c>
      <c r="AU61" s="191">
        <v>0</v>
      </c>
      <c r="AV61" s="191">
        <v>0</v>
      </c>
      <c r="AW61" s="191">
        <v>0</v>
      </c>
      <c r="AX61" s="191">
        <v>0</v>
      </c>
      <c r="AY61" s="191">
        <v>0</v>
      </c>
      <c r="AZ61" s="191">
        <v>0</v>
      </c>
      <c r="BA61" s="191">
        <v>0</v>
      </c>
      <c r="BB61" s="191">
        <v>0</v>
      </c>
      <c r="BC61" s="191">
        <v>0</v>
      </c>
      <c r="BD61" s="191">
        <v>0</v>
      </c>
      <c r="BE61" s="191">
        <v>0</v>
      </c>
      <c r="BF61" s="191">
        <v>0</v>
      </c>
      <c r="BG61" s="191">
        <v>0</v>
      </c>
      <c r="BH61" s="191">
        <v>0</v>
      </c>
      <c r="BI61" s="191">
        <v>0</v>
      </c>
      <c r="BJ61" s="191">
        <v>0</v>
      </c>
      <c r="BK61" s="191">
        <v>0</v>
      </c>
      <c r="BL61" s="191">
        <v>0</v>
      </c>
      <c r="BM61" s="191">
        <v>0</v>
      </c>
      <c r="BN61" s="191">
        <v>0</v>
      </c>
      <c r="BO61" s="192">
        <v>0</v>
      </c>
    </row>
    <row r="62" spans="1:67" s="138" customFormat="1" ht="10.9" customHeight="1" x14ac:dyDescent="0.2">
      <c r="A62" s="175" t="s">
        <v>294</v>
      </c>
      <c r="B62" s="333" t="s">
        <v>518</v>
      </c>
      <c r="C62" s="187">
        <v>0</v>
      </c>
      <c r="D62" s="187">
        <v>3.8601096271134102E-5</v>
      </c>
      <c r="E62" s="187">
        <v>0</v>
      </c>
      <c r="F62" s="187">
        <v>7.6128012180481952E-4</v>
      </c>
      <c r="G62" s="187">
        <v>9.6950894372000584E-5</v>
      </c>
      <c r="H62" s="187">
        <v>1.1038788793894999E-2</v>
      </c>
      <c r="I62" s="187">
        <v>6.8826949384404928E-3</v>
      </c>
      <c r="J62" s="187">
        <v>4.2968104445546187E-3</v>
      </c>
      <c r="K62" s="187">
        <v>1.7101325352714834E-3</v>
      </c>
      <c r="L62" s="187">
        <v>5.8355029434020342E-4</v>
      </c>
      <c r="M62" s="187">
        <v>1.0131375707950639E-3</v>
      </c>
      <c r="N62" s="187">
        <v>1.5188777781939087E-3</v>
      </c>
      <c r="O62" s="187">
        <v>3.6865346574220235E-3</v>
      </c>
      <c r="P62" s="187">
        <v>5.2811906684416127E-3</v>
      </c>
      <c r="Q62" s="187">
        <v>4.7778308647873863E-4</v>
      </c>
      <c r="R62" s="187">
        <v>9.4363901518400956E-4</v>
      </c>
      <c r="S62" s="187">
        <v>1.3920232847531267E-3</v>
      </c>
      <c r="T62" s="187">
        <v>4.4725072349381745E-3</v>
      </c>
      <c r="U62" s="187">
        <v>2.1334918149371138E-3</v>
      </c>
      <c r="V62" s="187">
        <v>2.2607529456844526E-3</v>
      </c>
      <c r="W62" s="187">
        <v>1.1465000251978028E-3</v>
      </c>
      <c r="X62" s="187">
        <v>1.2264627371762499E-3</v>
      </c>
      <c r="Y62" s="187">
        <v>3.1047907081496735E-3</v>
      </c>
      <c r="Z62" s="187">
        <v>6.0819634008908285E-3</v>
      </c>
      <c r="AA62" s="187">
        <v>3.4967387462343726E-4</v>
      </c>
      <c r="AB62" s="187">
        <v>1.3820848955910124E-3</v>
      </c>
      <c r="AC62" s="187">
        <v>9.7160747058188497E-4</v>
      </c>
      <c r="AD62" s="187">
        <v>1.5878056525881233E-4</v>
      </c>
      <c r="AE62" s="187">
        <v>3.2547524572732697E-3</v>
      </c>
      <c r="AF62" s="187">
        <v>1.0099002027752376E-3</v>
      </c>
      <c r="AG62" s="187">
        <v>8.5622823177822032E-4</v>
      </c>
      <c r="AH62" s="187">
        <v>5.6581659459240994E-4</v>
      </c>
      <c r="AI62" s="187">
        <v>1.2223912701327317E-3</v>
      </c>
      <c r="AJ62" s="187">
        <v>1.586478018798268E-3</v>
      </c>
      <c r="AK62" s="187">
        <v>1.0202512892901567E-3</v>
      </c>
      <c r="AL62" s="187">
        <v>2.8259871254548074E-4</v>
      </c>
      <c r="AM62" s="187">
        <v>1.2011087157376039E-3</v>
      </c>
      <c r="AN62" s="187">
        <v>2.7267273817963679E-3</v>
      </c>
      <c r="AO62" s="187">
        <v>9.3501636278634881E-4</v>
      </c>
      <c r="AP62" s="187">
        <v>5.650471614166222E-3</v>
      </c>
      <c r="AQ62" s="187">
        <v>2.0959071590754721E-3</v>
      </c>
      <c r="AR62" s="187">
        <v>1.4882687768985145E-3</v>
      </c>
      <c r="AS62" s="187">
        <v>2.8180360859263579E-3</v>
      </c>
      <c r="AT62" s="187">
        <v>7.5644222776392349E-3</v>
      </c>
      <c r="AU62" s="187">
        <v>3.8924004523788048E-3</v>
      </c>
      <c r="AV62" s="187">
        <v>1.1283394031978652E-3</v>
      </c>
      <c r="AW62" s="187">
        <v>4.5423090413279025E-3</v>
      </c>
      <c r="AX62" s="187">
        <v>5.9889342451749285E-4</v>
      </c>
      <c r="AY62" s="187">
        <v>2.1526580757064871E-3</v>
      </c>
      <c r="AZ62" s="187">
        <v>9.6054558989506036E-5</v>
      </c>
      <c r="BA62" s="187">
        <v>2.0935144537397496E-3</v>
      </c>
      <c r="BB62" s="187">
        <v>3.509227225802266E-3</v>
      </c>
      <c r="BC62" s="187">
        <v>6.5380586934605031E-6</v>
      </c>
      <c r="BD62" s="187">
        <v>1.4900260658306606E-3</v>
      </c>
      <c r="BE62" s="187">
        <v>1.3821662433396796E-3</v>
      </c>
      <c r="BF62" s="187">
        <v>4.9058285331163862E-4</v>
      </c>
      <c r="BG62" s="187">
        <v>0</v>
      </c>
      <c r="BH62" s="187">
        <v>3.5273125360963374E-3</v>
      </c>
      <c r="BI62" s="187">
        <v>2.9451635735451131E-3</v>
      </c>
      <c r="BJ62" s="187">
        <v>2.1052114587798258E-3</v>
      </c>
      <c r="BK62" s="187">
        <v>1.7400383588162541E-2</v>
      </c>
      <c r="BL62" s="187">
        <v>3.6167876241405654E-3</v>
      </c>
      <c r="BM62" s="187">
        <v>0</v>
      </c>
      <c r="BN62" s="187">
        <v>8.3330421718318722E-3</v>
      </c>
      <c r="BO62" s="188">
        <v>1.9341237280616711E-3</v>
      </c>
    </row>
    <row r="63" spans="1:67" s="138" customFormat="1" ht="10.9" customHeight="1" x14ac:dyDescent="0.2">
      <c r="A63" s="175" t="s">
        <v>295</v>
      </c>
      <c r="B63" s="186" t="s">
        <v>519</v>
      </c>
      <c r="C63" s="187">
        <v>3.2824745198359526E-2</v>
      </c>
      <c r="D63" s="187">
        <v>7.5194935536169225E-2</v>
      </c>
      <c r="E63" s="187">
        <v>1.4110049539985845E-2</v>
      </c>
      <c r="F63" s="187">
        <v>3.8971686235469795E-2</v>
      </c>
      <c r="G63" s="187">
        <v>2.6758446846672161E-2</v>
      </c>
      <c r="H63" s="187">
        <v>9.6104797078087698E-3</v>
      </c>
      <c r="I63" s="187">
        <v>6.6133720930232565E-2</v>
      </c>
      <c r="J63" s="187">
        <v>3.1014157439541674E-2</v>
      </c>
      <c r="K63" s="187">
        <v>1.7769045640362972E-2</v>
      </c>
      <c r="L63" s="187">
        <v>8.9007451488373884E-3</v>
      </c>
      <c r="M63" s="187">
        <v>5.5971698583268279E-3</v>
      </c>
      <c r="N63" s="187">
        <v>2.6378537632797773E-2</v>
      </c>
      <c r="O63" s="187">
        <v>3.1939976422163167E-2</v>
      </c>
      <c r="P63" s="187">
        <v>7.6599087794339089E-3</v>
      </c>
      <c r="Q63" s="187">
        <v>1.9589106545628284E-2</v>
      </c>
      <c r="R63" s="187">
        <v>3.5600926481942179E-2</v>
      </c>
      <c r="S63" s="187">
        <v>1.7505747368865079E-2</v>
      </c>
      <c r="T63" s="187">
        <v>2.7774645769910174E-2</v>
      </c>
      <c r="U63" s="187">
        <v>1.4083049257284421E-2</v>
      </c>
      <c r="V63" s="187">
        <v>1.293227320624581E-2</v>
      </c>
      <c r="W63" s="187">
        <v>2.5600967595625662E-2</v>
      </c>
      <c r="X63" s="187">
        <v>2.1066301132674409E-2</v>
      </c>
      <c r="Y63" s="187">
        <v>1.8290917280653775E-2</v>
      </c>
      <c r="Z63" s="187">
        <v>3.2735273598912401E-2</v>
      </c>
      <c r="AA63" s="187">
        <v>4.2889538117769025E-3</v>
      </c>
      <c r="AB63" s="187">
        <v>2.7162757601466924E-2</v>
      </c>
      <c r="AC63" s="187">
        <v>3.3790348699125554E-2</v>
      </c>
      <c r="AD63" s="187">
        <v>2.4293426484598285E-2</v>
      </c>
      <c r="AE63" s="187">
        <v>3.6943385461241214E-2</v>
      </c>
      <c r="AF63" s="187">
        <v>6.191934051661299E-3</v>
      </c>
      <c r="AG63" s="187">
        <v>8.181122653313189E-3</v>
      </c>
      <c r="AH63" s="187">
        <v>1.713615972194156E-2</v>
      </c>
      <c r="AI63" s="187">
        <v>2.2076491264886419E-2</v>
      </c>
      <c r="AJ63" s="187">
        <v>3.1485103071181977E-2</v>
      </c>
      <c r="AK63" s="187">
        <v>3.9328590795376726E-2</v>
      </c>
      <c r="AL63" s="187">
        <v>2.0887849070549139E-2</v>
      </c>
      <c r="AM63" s="187">
        <v>2.0696027101940254E-2</v>
      </c>
      <c r="AN63" s="187">
        <v>0.10579702241369908</v>
      </c>
      <c r="AO63" s="187">
        <v>9.0277605174546249E-2</v>
      </c>
      <c r="AP63" s="187">
        <v>5.8700998236502773E-2</v>
      </c>
      <c r="AQ63" s="187">
        <v>0.17390450037842767</v>
      </c>
      <c r="AR63" s="187">
        <v>0.11301957517700958</v>
      </c>
      <c r="AS63" s="187">
        <v>9.3090162417779995E-2</v>
      </c>
      <c r="AT63" s="187">
        <v>0.11483571772323577</v>
      </c>
      <c r="AU63" s="187">
        <v>6.7766622492662715E-2</v>
      </c>
      <c r="AV63" s="187">
        <v>6.9622870052035504E-2</v>
      </c>
      <c r="AW63" s="187">
        <v>0.10006351332989961</v>
      </c>
      <c r="AX63" s="187">
        <v>3.6301409695135699E-2</v>
      </c>
      <c r="AY63" s="187">
        <v>9.7074731277596457E-2</v>
      </c>
      <c r="AZ63" s="187">
        <v>1.0686069687582548E-2</v>
      </c>
      <c r="BA63" s="187">
        <v>0.12519050774455395</v>
      </c>
      <c r="BB63" s="187">
        <v>0.13857917324209471</v>
      </c>
      <c r="BC63" s="187">
        <v>8.1579934959392114E-2</v>
      </c>
      <c r="BD63" s="187">
        <v>5.6259072025626911E-2</v>
      </c>
      <c r="BE63" s="187">
        <v>5.2357851444902868E-2</v>
      </c>
      <c r="BF63" s="187">
        <v>3.976991664179684E-2</v>
      </c>
      <c r="BG63" s="187">
        <v>6.5820258739333878E-2</v>
      </c>
      <c r="BH63" s="187">
        <v>0.12429323012295022</v>
      </c>
      <c r="BI63" s="187">
        <v>7.9885312571229772E-2</v>
      </c>
      <c r="BJ63" s="187">
        <v>3.1049078439777111E-2</v>
      </c>
      <c r="BK63" s="187">
        <v>4.6859595977701694E-2</v>
      </c>
      <c r="BL63" s="187">
        <v>5.2600585688820985E-2</v>
      </c>
      <c r="BM63" s="187">
        <v>0</v>
      </c>
      <c r="BN63" s="187">
        <v>7.6499772894028858E-2</v>
      </c>
      <c r="BO63" s="188">
        <v>6.6184106644634116E-2</v>
      </c>
    </row>
    <row r="64" spans="1:67" s="138" customFormat="1" ht="10.9" customHeight="1" x14ac:dyDescent="0.2">
      <c r="A64" s="175" t="s">
        <v>296</v>
      </c>
      <c r="B64" s="186" t="s">
        <v>520</v>
      </c>
      <c r="C64" s="187">
        <v>0</v>
      </c>
      <c r="D64" s="187">
        <v>0</v>
      </c>
      <c r="E64" s="187">
        <v>0</v>
      </c>
      <c r="F64" s="187">
        <v>0</v>
      </c>
      <c r="G64" s="187">
        <v>0</v>
      </c>
      <c r="H64" s="187">
        <v>0</v>
      </c>
      <c r="I64" s="187">
        <v>0</v>
      </c>
      <c r="J64" s="187">
        <v>0</v>
      </c>
      <c r="K64" s="187">
        <v>0</v>
      </c>
      <c r="L64" s="187">
        <v>0</v>
      </c>
      <c r="M64" s="187">
        <v>0</v>
      </c>
      <c r="N64" s="187">
        <v>0</v>
      </c>
      <c r="O64" s="187">
        <v>0</v>
      </c>
      <c r="P64" s="187">
        <v>0</v>
      </c>
      <c r="Q64" s="187">
        <v>0</v>
      </c>
      <c r="R64" s="187">
        <v>0</v>
      </c>
      <c r="S64" s="187">
        <v>0</v>
      </c>
      <c r="T64" s="187">
        <v>0</v>
      </c>
      <c r="U64" s="187">
        <v>0</v>
      </c>
      <c r="V64" s="187">
        <v>0</v>
      </c>
      <c r="W64" s="187">
        <v>0</v>
      </c>
      <c r="X64" s="187">
        <v>0</v>
      </c>
      <c r="Y64" s="187">
        <v>0</v>
      </c>
      <c r="Z64" s="187">
        <v>0</v>
      </c>
      <c r="AA64" s="187">
        <v>0</v>
      </c>
      <c r="AB64" s="187">
        <v>0</v>
      </c>
      <c r="AC64" s="187">
        <v>0</v>
      </c>
      <c r="AD64" s="187">
        <v>0</v>
      </c>
      <c r="AE64" s="187">
        <v>0</v>
      </c>
      <c r="AF64" s="187">
        <v>0</v>
      </c>
      <c r="AG64" s="187">
        <v>0</v>
      </c>
      <c r="AH64" s="187">
        <v>0</v>
      </c>
      <c r="AI64" s="187">
        <v>0</v>
      </c>
      <c r="AJ64" s="187">
        <v>0</v>
      </c>
      <c r="AK64" s="187">
        <v>0</v>
      </c>
      <c r="AL64" s="187">
        <v>0</v>
      </c>
      <c r="AM64" s="187">
        <v>0</v>
      </c>
      <c r="AN64" s="187">
        <v>0</v>
      </c>
      <c r="AO64" s="187">
        <v>0</v>
      </c>
      <c r="AP64" s="187">
        <v>0</v>
      </c>
      <c r="AQ64" s="187">
        <v>0</v>
      </c>
      <c r="AR64" s="187">
        <v>0</v>
      </c>
      <c r="AS64" s="187">
        <v>0</v>
      </c>
      <c r="AT64" s="187">
        <v>0</v>
      </c>
      <c r="AU64" s="187">
        <v>0</v>
      </c>
      <c r="AV64" s="187">
        <v>0</v>
      </c>
      <c r="AW64" s="187">
        <v>0</v>
      </c>
      <c r="AX64" s="187">
        <v>0</v>
      </c>
      <c r="AY64" s="187">
        <v>0</v>
      </c>
      <c r="AZ64" s="187">
        <v>0</v>
      </c>
      <c r="BA64" s="187">
        <v>0</v>
      </c>
      <c r="BB64" s="187">
        <v>0</v>
      </c>
      <c r="BC64" s="187">
        <v>0</v>
      </c>
      <c r="BD64" s="187">
        <v>0</v>
      </c>
      <c r="BE64" s="187">
        <v>0</v>
      </c>
      <c r="BF64" s="187">
        <v>0</v>
      </c>
      <c r="BG64" s="187">
        <v>0</v>
      </c>
      <c r="BH64" s="187">
        <v>0</v>
      </c>
      <c r="BI64" s="187">
        <v>0</v>
      </c>
      <c r="BJ64" s="187">
        <v>0</v>
      </c>
      <c r="BK64" s="187">
        <v>0</v>
      </c>
      <c r="BL64" s="187">
        <v>0</v>
      </c>
      <c r="BM64" s="187">
        <v>0</v>
      </c>
      <c r="BN64" s="187">
        <v>0</v>
      </c>
      <c r="BO64" s="188">
        <v>0</v>
      </c>
    </row>
    <row r="65" spans="1:97" s="138" customFormat="1" ht="10.9" customHeight="1" x14ac:dyDescent="0.2">
      <c r="A65" s="193" t="s">
        <v>297</v>
      </c>
      <c r="B65" s="186" t="s">
        <v>521</v>
      </c>
      <c r="C65" s="195">
        <v>0</v>
      </c>
      <c r="D65" s="195">
        <v>0</v>
      </c>
      <c r="E65" s="195">
        <v>0</v>
      </c>
      <c r="F65" s="195">
        <v>0</v>
      </c>
      <c r="G65" s="195">
        <v>0</v>
      </c>
      <c r="H65" s="195">
        <v>0</v>
      </c>
      <c r="I65" s="195">
        <v>0</v>
      </c>
      <c r="J65" s="195">
        <v>0</v>
      </c>
      <c r="K65" s="195">
        <v>0</v>
      </c>
      <c r="L65" s="195">
        <v>0</v>
      </c>
      <c r="M65" s="195">
        <v>0</v>
      </c>
      <c r="N65" s="195">
        <v>0</v>
      </c>
      <c r="O65" s="195">
        <v>0</v>
      </c>
      <c r="P65" s="195">
        <v>0</v>
      </c>
      <c r="Q65" s="195">
        <v>0</v>
      </c>
      <c r="R65" s="195">
        <v>0</v>
      </c>
      <c r="S65" s="195">
        <v>0</v>
      </c>
      <c r="T65" s="195">
        <v>0</v>
      </c>
      <c r="U65" s="195">
        <v>0</v>
      </c>
      <c r="V65" s="195">
        <v>0</v>
      </c>
      <c r="W65" s="195">
        <v>0</v>
      </c>
      <c r="X65" s="195">
        <v>0</v>
      </c>
      <c r="Y65" s="195">
        <v>0</v>
      </c>
      <c r="Z65" s="195">
        <v>0</v>
      </c>
      <c r="AA65" s="195">
        <v>0</v>
      </c>
      <c r="AB65" s="195">
        <v>0</v>
      </c>
      <c r="AC65" s="195">
        <v>0</v>
      </c>
      <c r="AD65" s="195">
        <v>0</v>
      </c>
      <c r="AE65" s="195">
        <v>0</v>
      </c>
      <c r="AF65" s="195">
        <v>0</v>
      </c>
      <c r="AG65" s="195">
        <v>0</v>
      </c>
      <c r="AH65" s="195">
        <v>0</v>
      </c>
      <c r="AI65" s="195">
        <v>0</v>
      </c>
      <c r="AJ65" s="195">
        <v>0</v>
      </c>
      <c r="AK65" s="195">
        <v>0</v>
      </c>
      <c r="AL65" s="195">
        <v>0</v>
      </c>
      <c r="AM65" s="195">
        <v>0</v>
      </c>
      <c r="AN65" s="195">
        <v>0</v>
      </c>
      <c r="AO65" s="195">
        <v>0</v>
      </c>
      <c r="AP65" s="195">
        <v>0</v>
      </c>
      <c r="AQ65" s="195">
        <v>0</v>
      </c>
      <c r="AR65" s="195">
        <v>0</v>
      </c>
      <c r="AS65" s="195">
        <v>0</v>
      </c>
      <c r="AT65" s="195">
        <v>0</v>
      </c>
      <c r="AU65" s="195">
        <v>0</v>
      </c>
      <c r="AV65" s="195">
        <v>0</v>
      </c>
      <c r="AW65" s="195">
        <v>0</v>
      </c>
      <c r="AX65" s="195">
        <v>0</v>
      </c>
      <c r="AY65" s="195">
        <v>0</v>
      </c>
      <c r="AZ65" s="195">
        <v>0</v>
      </c>
      <c r="BA65" s="195">
        <v>0</v>
      </c>
      <c r="BB65" s="195">
        <v>0</v>
      </c>
      <c r="BC65" s="195">
        <v>0</v>
      </c>
      <c r="BD65" s="195">
        <v>1.7146208647284777E-3</v>
      </c>
      <c r="BE65" s="195">
        <v>1.6370337775725283E-3</v>
      </c>
      <c r="BF65" s="195">
        <v>5.2737656731001153E-3</v>
      </c>
      <c r="BG65" s="195">
        <v>0</v>
      </c>
      <c r="BH65" s="195">
        <v>0</v>
      </c>
      <c r="BI65" s="195">
        <v>1.4263949038473073E-2</v>
      </c>
      <c r="BJ65" s="195">
        <v>6.9518859837119588E-3</v>
      </c>
      <c r="BK65" s="195">
        <v>0</v>
      </c>
      <c r="BL65" s="195">
        <v>0</v>
      </c>
      <c r="BM65" s="195">
        <v>0</v>
      </c>
      <c r="BN65" s="195">
        <v>0</v>
      </c>
      <c r="BO65" s="196">
        <v>4.9392085286864161E-4</v>
      </c>
    </row>
    <row r="66" spans="1:97" s="138" customFormat="1" ht="10.9" customHeight="1" x14ac:dyDescent="0.2">
      <c r="A66" s="175" t="s">
        <v>298</v>
      </c>
      <c r="B66" s="190" t="s">
        <v>522</v>
      </c>
      <c r="C66" s="187">
        <v>0</v>
      </c>
      <c r="D66" s="187">
        <v>0</v>
      </c>
      <c r="E66" s="187">
        <v>0</v>
      </c>
      <c r="F66" s="187">
        <v>0</v>
      </c>
      <c r="G66" s="187">
        <v>0</v>
      </c>
      <c r="H66" s="187">
        <v>0</v>
      </c>
      <c r="I66" s="187">
        <v>0</v>
      </c>
      <c r="J66" s="187">
        <v>0</v>
      </c>
      <c r="K66" s="187">
        <v>0</v>
      </c>
      <c r="L66" s="187">
        <v>0</v>
      </c>
      <c r="M66" s="187">
        <v>0</v>
      </c>
      <c r="N66" s="187">
        <v>0</v>
      </c>
      <c r="O66" s="187">
        <v>0</v>
      </c>
      <c r="P66" s="187">
        <v>0</v>
      </c>
      <c r="Q66" s="187">
        <v>0</v>
      </c>
      <c r="R66" s="187">
        <v>0</v>
      </c>
      <c r="S66" s="187">
        <v>0</v>
      </c>
      <c r="T66" s="187">
        <v>0</v>
      </c>
      <c r="U66" s="187">
        <v>0</v>
      </c>
      <c r="V66" s="187">
        <v>0</v>
      </c>
      <c r="W66" s="187">
        <v>0</v>
      </c>
      <c r="X66" s="187">
        <v>0</v>
      </c>
      <c r="Y66" s="187">
        <v>0</v>
      </c>
      <c r="Z66" s="187">
        <v>0</v>
      </c>
      <c r="AA66" s="187">
        <v>0</v>
      </c>
      <c r="AB66" s="187">
        <v>0</v>
      </c>
      <c r="AC66" s="187">
        <v>0</v>
      </c>
      <c r="AD66" s="187">
        <v>0</v>
      </c>
      <c r="AE66" s="187">
        <v>0</v>
      </c>
      <c r="AF66" s="187">
        <v>0</v>
      </c>
      <c r="AG66" s="187">
        <v>0</v>
      </c>
      <c r="AH66" s="187">
        <v>0</v>
      </c>
      <c r="AI66" s="187">
        <v>0</v>
      </c>
      <c r="AJ66" s="187">
        <v>0</v>
      </c>
      <c r="AK66" s="187">
        <v>0</v>
      </c>
      <c r="AL66" s="187">
        <v>0</v>
      </c>
      <c r="AM66" s="187">
        <v>0</v>
      </c>
      <c r="AN66" s="187">
        <v>0</v>
      </c>
      <c r="AO66" s="187">
        <v>0</v>
      </c>
      <c r="AP66" s="187">
        <v>0</v>
      </c>
      <c r="AQ66" s="187">
        <v>0</v>
      </c>
      <c r="AR66" s="187">
        <v>0</v>
      </c>
      <c r="AS66" s="187">
        <v>0</v>
      </c>
      <c r="AT66" s="187">
        <v>0</v>
      </c>
      <c r="AU66" s="187">
        <v>0</v>
      </c>
      <c r="AV66" s="187">
        <v>2.1846657501858989E-5</v>
      </c>
      <c r="AW66" s="187">
        <v>0</v>
      </c>
      <c r="AX66" s="187">
        <v>0</v>
      </c>
      <c r="AY66" s="187">
        <v>0</v>
      </c>
      <c r="AZ66" s="187">
        <v>0</v>
      </c>
      <c r="BA66" s="187">
        <v>5.0588089124492669E-3</v>
      </c>
      <c r="BB66" s="187">
        <v>9.9246823281117919E-3</v>
      </c>
      <c r="BC66" s="187">
        <v>0</v>
      </c>
      <c r="BD66" s="187">
        <v>4.4918959779563415E-5</v>
      </c>
      <c r="BE66" s="187">
        <v>0</v>
      </c>
      <c r="BF66" s="187">
        <v>0</v>
      </c>
      <c r="BG66" s="187">
        <v>0</v>
      </c>
      <c r="BH66" s="187">
        <v>1.4596568657029483E-4</v>
      </c>
      <c r="BI66" s="187">
        <v>1.3196252264356923E-3</v>
      </c>
      <c r="BJ66" s="187">
        <v>2.7905772253179024E-4</v>
      </c>
      <c r="BK66" s="187">
        <v>1.0674147233325566E-2</v>
      </c>
      <c r="BL66" s="187">
        <v>7.0028011204481793E-4</v>
      </c>
      <c r="BM66" s="187">
        <v>0</v>
      </c>
      <c r="BN66" s="187">
        <v>4.6294678732399289E-4</v>
      </c>
      <c r="BO66" s="188">
        <v>4.8588420468730179E-4</v>
      </c>
    </row>
    <row r="67" spans="1:97" s="138" customFormat="1" ht="10.9" customHeight="1" x14ac:dyDescent="0.2">
      <c r="A67" s="175" t="s">
        <v>299</v>
      </c>
      <c r="B67" s="186" t="s">
        <v>523</v>
      </c>
      <c r="C67" s="187">
        <v>0</v>
      </c>
      <c r="D67" s="187">
        <v>3.8601096271134102E-5</v>
      </c>
      <c r="E67" s="187">
        <v>0</v>
      </c>
      <c r="F67" s="187">
        <v>1.3176002108160338E-3</v>
      </c>
      <c r="G67" s="187">
        <v>1.4542634155800086E-4</v>
      </c>
      <c r="H67" s="187">
        <v>1.3058825929931238E-3</v>
      </c>
      <c r="I67" s="187">
        <v>1.2824897400820793E-4</v>
      </c>
      <c r="J67" s="187">
        <v>2.754365669586294E-4</v>
      </c>
      <c r="K67" s="187">
        <v>3.602807307453968E-4</v>
      </c>
      <c r="L67" s="187">
        <v>7.0539046568596022E-5</v>
      </c>
      <c r="M67" s="187">
        <v>3.321762527196931E-5</v>
      </c>
      <c r="N67" s="187">
        <v>1.9558152212359919E-4</v>
      </c>
      <c r="O67" s="187">
        <v>2.1979339420944311E-4</v>
      </c>
      <c r="P67" s="187">
        <v>1.52761713549964E-4</v>
      </c>
      <c r="Q67" s="187">
        <v>0</v>
      </c>
      <c r="R67" s="187">
        <v>1.7157073003345628E-4</v>
      </c>
      <c r="S67" s="187">
        <v>6.3273785670596672E-5</v>
      </c>
      <c r="T67" s="187">
        <v>3.7584094411245164E-5</v>
      </c>
      <c r="U67" s="187">
        <v>1.1685792413583566E-4</v>
      </c>
      <c r="V67" s="187">
        <v>5.7476769805536932E-5</v>
      </c>
      <c r="W67" s="187">
        <v>1.8898352063700046E-4</v>
      </c>
      <c r="X67" s="187">
        <v>2.1643460067816175E-4</v>
      </c>
      <c r="Y67" s="187">
        <v>3.2173996975644285E-5</v>
      </c>
      <c r="Z67" s="187">
        <v>1.2521689354775235E-4</v>
      </c>
      <c r="AA67" s="187">
        <v>2.3690641912156996E-5</v>
      </c>
      <c r="AB67" s="187">
        <v>8.2104053203426472E-5</v>
      </c>
      <c r="AC67" s="187">
        <v>0</v>
      </c>
      <c r="AD67" s="187">
        <v>0</v>
      </c>
      <c r="AE67" s="187">
        <v>6.4835706320184657E-5</v>
      </c>
      <c r="AF67" s="187">
        <v>3.9759850502962108E-5</v>
      </c>
      <c r="AG67" s="187">
        <v>4.9716477974219242E-5</v>
      </c>
      <c r="AH67" s="187">
        <v>8.0830942084630003E-5</v>
      </c>
      <c r="AI67" s="187">
        <v>8.3941031425423639E-5</v>
      </c>
      <c r="AJ67" s="187">
        <v>1.895791343218056E-4</v>
      </c>
      <c r="AK67" s="187">
        <v>1.5373649564646196E-4</v>
      </c>
      <c r="AL67" s="187">
        <v>1.1684369845630453E-4</v>
      </c>
      <c r="AM67" s="187">
        <v>6.1595318755774565E-5</v>
      </c>
      <c r="AN67" s="187">
        <v>1.6360364290778209E-4</v>
      </c>
      <c r="AO67" s="187">
        <v>2.0002248773530752E-4</v>
      </c>
      <c r="AP67" s="187">
        <v>1.456098626413629E-4</v>
      </c>
      <c r="AQ67" s="187">
        <v>3.4204040443245551E-4</v>
      </c>
      <c r="AR67" s="187">
        <v>3.8317367763431904E-4</v>
      </c>
      <c r="AS67" s="187">
        <v>9.9883905427953416E-5</v>
      </c>
      <c r="AT67" s="187">
        <v>2.6250164063525399E-4</v>
      </c>
      <c r="AU67" s="187">
        <v>4.8568276589396853E-5</v>
      </c>
      <c r="AV67" s="187">
        <v>8.5768359081372328E-4</v>
      </c>
      <c r="AW67" s="187">
        <v>2.2119070114292395E-4</v>
      </c>
      <c r="AX67" s="187">
        <v>7.8815190875598513E-4</v>
      </c>
      <c r="AY67" s="187">
        <v>5.1099539744286387E-4</v>
      </c>
      <c r="AZ67" s="187">
        <v>5.0428643469490675E-4</v>
      </c>
      <c r="BA67" s="187">
        <v>9.5253872276981693E-4</v>
      </c>
      <c r="BB67" s="187">
        <v>3.0302625527862961E-3</v>
      </c>
      <c r="BC67" s="187">
        <v>5.4919693025068221E-4</v>
      </c>
      <c r="BD67" s="187">
        <v>7.7517290591018007E-4</v>
      </c>
      <c r="BE67" s="187">
        <v>1.0395110028710719E-2</v>
      </c>
      <c r="BF67" s="187">
        <v>8.5402298380667773E-3</v>
      </c>
      <c r="BG67" s="187">
        <v>2.6235205064684833E-3</v>
      </c>
      <c r="BH67" s="187">
        <v>1.1027880020802983E-3</v>
      </c>
      <c r="BI67" s="187">
        <v>1.2698393656201639E-2</v>
      </c>
      <c r="BJ67" s="187">
        <v>3.1834904986426634E-3</v>
      </c>
      <c r="BK67" s="187">
        <v>3.8314004552868846E-3</v>
      </c>
      <c r="BL67" s="187">
        <v>1.7304080723198369E-2</v>
      </c>
      <c r="BM67" s="187">
        <v>0</v>
      </c>
      <c r="BN67" s="187">
        <v>1.2141434610950003E-3</v>
      </c>
      <c r="BO67" s="188">
        <v>1.8385719773089456E-3</v>
      </c>
    </row>
    <row r="68" spans="1:97" s="138" customFormat="1" ht="10.9" customHeight="1" x14ac:dyDescent="0.2">
      <c r="A68" s="175" t="s">
        <v>300</v>
      </c>
      <c r="B68" s="186" t="s">
        <v>524</v>
      </c>
      <c r="C68" s="187">
        <v>1.6749908636861982E-4</v>
      </c>
      <c r="D68" s="187">
        <v>1.158032888134023E-4</v>
      </c>
      <c r="E68" s="187">
        <v>5.5732484076433119E-4</v>
      </c>
      <c r="F68" s="187">
        <v>2.4888003982080635E-3</v>
      </c>
      <c r="G68" s="187">
        <v>2.5207232536720151E-3</v>
      </c>
      <c r="H68" s="187">
        <v>1.5507355791793344E-3</v>
      </c>
      <c r="I68" s="187">
        <v>5.5574555403556771E-4</v>
      </c>
      <c r="J68" s="187">
        <v>9.364843276593401E-4</v>
      </c>
      <c r="K68" s="187">
        <v>7.0615023226097771E-4</v>
      </c>
      <c r="L68" s="187">
        <v>3.5910787344012519E-4</v>
      </c>
      <c r="M68" s="187">
        <v>1.3287050108787724E-4</v>
      </c>
      <c r="N68" s="187">
        <v>9.404558297858174E-4</v>
      </c>
      <c r="O68" s="187">
        <v>2.1979339420944311E-4</v>
      </c>
      <c r="P68" s="187">
        <v>3.2734652903563715E-5</v>
      </c>
      <c r="Q68" s="187">
        <v>4.7778308647873863E-4</v>
      </c>
      <c r="R68" s="187">
        <v>1.3725658402676502E-3</v>
      </c>
      <c r="S68" s="187">
        <v>5.4837280914517121E-4</v>
      </c>
      <c r="T68" s="187">
        <v>1.2778592099823355E-3</v>
      </c>
      <c r="U68" s="187">
        <v>4.7744809004069994E-4</v>
      </c>
      <c r="V68" s="187">
        <v>4.7897308171280774E-4</v>
      </c>
      <c r="W68" s="187">
        <v>8.3152749080280203E-4</v>
      </c>
      <c r="X68" s="187">
        <v>3.607243344636029E-4</v>
      </c>
      <c r="Y68" s="187">
        <v>3.3782696824426499E-4</v>
      </c>
      <c r="Z68" s="187">
        <v>6.0819634008908285E-4</v>
      </c>
      <c r="AA68" s="187">
        <v>1.7057262176753038E-5</v>
      </c>
      <c r="AB68" s="187">
        <v>6.8420044336188731E-5</v>
      </c>
      <c r="AC68" s="187">
        <v>4.3182554248083775E-4</v>
      </c>
      <c r="AD68" s="187">
        <v>2.06414734836456E-3</v>
      </c>
      <c r="AE68" s="187">
        <v>7.002256282579942E-4</v>
      </c>
      <c r="AF68" s="187">
        <v>4.7711820603554534E-5</v>
      </c>
      <c r="AG68" s="187">
        <v>1.1324308871905494E-4</v>
      </c>
      <c r="AH68" s="187">
        <v>3.63739239380835E-4</v>
      </c>
      <c r="AI68" s="187">
        <v>4.3019778605529616E-4</v>
      </c>
      <c r="AJ68" s="187">
        <v>8.3813933068587734E-4</v>
      </c>
      <c r="AK68" s="187">
        <v>7.8265852329107907E-4</v>
      </c>
      <c r="AL68" s="187">
        <v>3.8585593443709871E-4</v>
      </c>
      <c r="AM68" s="187">
        <v>1.4782876501385895E-3</v>
      </c>
      <c r="AN68" s="187">
        <v>2.7267273817963678E-4</v>
      </c>
      <c r="AO68" s="187">
        <v>5.7402903284984707E-4</v>
      </c>
      <c r="AP68" s="187">
        <v>2.0223592033522625E-5</v>
      </c>
      <c r="AQ68" s="187">
        <v>2.3457664616041451E-3</v>
      </c>
      <c r="AR68" s="187">
        <v>4.3315285297792588E-4</v>
      </c>
      <c r="AS68" s="187">
        <v>3.2748821451788006E-5</v>
      </c>
      <c r="AT68" s="187">
        <v>1.0631316445727785E-3</v>
      </c>
      <c r="AU68" s="187">
        <v>2.9279732458179246E-3</v>
      </c>
      <c r="AV68" s="187">
        <v>2.0240523607740839E-3</v>
      </c>
      <c r="AW68" s="187">
        <v>3.4426752699316522E-3</v>
      </c>
      <c r="AX68" s="187">
        <v>2.8414279170037781E-4</v>
      </c>
      <c r="AY68" s="187">
        <v>1.8899632587112121E-3</v>
      </c>
      <c r="AZ68" s="187">
        <v>3.8661959993276183E-3</v>
      </c>
      <c r="BA68" s="187">
        <v>2.6215522239708441E-3</v>
      </c>
      <c r="BB68" s="187">
        <v>1.4674256316704417E-3</v>
      </c>
      <c r="BC68" s="187">
        <v>2.1137543755957804E-3</v>
      </c>
      <c r="BD68" s="187">
        <v>3.2662500753996826E-3</v>
      </c>
      <c r="BE68" s="187">
        <v>1.6136164613930145E-3</v>
      </c>
      <c r="BF68" s="187">
        <v>5.03256243688856E-3</v>
      </c>
      <c r="BG68" s="187">
        <v>5.8061519405450037E-3</v>
      </c>
      <c r="BH68" s="187">
        <v>1.7441175540978142E-3</v>
      </c>
      <c r="BI68" s="187">
        <v>2.2793526638434686E-3</v>
      </c>
      <c r="BJ68" s="187">
        <v>9.6665595085012148E-4</v>
      </c>
      <c r="BK68" s="187">
        <v>2.4422377171126925E-3</v>
      </c>
      <c r="BL68" s="187">
        <v>3.425802139037433E-3</v>
      </c>
      <c r="BM68" s="187">
        <v>0</v>
      </c>
      <c r="BN68" s="187">
        <v>2.9698473149086335E-4</v>
      </c>
      <c r="BO68" s="188">
        <v>1.445664243846647E-3</v>
      </c>
    </row>
    <row r="69" spans="1:97" s="138" customFormat="1" ht="10.9" customHeight="1" x14ac:dyDescent="0.2">
      <c r="A69" s="175" t="s">
        <v>462</v>
      </c>
      <c r="B69" s="186" t="s">
        <v>525</v>
      </c>
      <c r="C69" s="187">
        <v>5.5782271490640353E-3</v>
      </c>
      <c r="D69" s="187">
        <v>5.4041534779587742E-4</v>
      </c>
      <c r="E69" s="187">
        <v>2.5654635527246994E-4</v>
      </c>
      <c r="F69" s="187">
        <v>2.9280004684800748E-4</v>
      </c>
      <c r="G69" s="187">
        <v>4.1688884579960247E-3</v>
      </c>
      <c r="H69" s="187">
        <v>8.0597441286294359E-3</v>
      </c>
      <c r="I69" s="187">
        <v>1.1456908344733242E-2</v>
      </c>
      <c r="J69" s="187">
        <v>2.2640885803999339E-2</v>
      </c>
      <c r="K69" s="187">
        <v>1.0035019287028452E-2</v>
      </c>
      <c r="L69" s="187">
        <v>3.5526028908183811E-3</v>
      </c>
      <c r="M69" s="187">
        <v>5.8296932352306131E-3</v>
      </c>
      <c r="N69" s="187">
        <v>8.6139095914010714E-4</v>
      </c>
      <c r="O69" s="187">
        <v>4.0561871840469957E-3</v>
      </c>
      <c r="P69" s="187">
        <v>1.9815376557623901E-2</v>
      </c>
      <c r="Q69" s="187">
        <v>2.3889154323936935E-3</v>
      </c>
      <c r="R69" s="187">
        <v>3.602985330702582E-3</v>
      </c>
      <c r="S69" s="187">
        <v>7.9935882563853793E-3</v>
      </c>
      <c r="T69" s="187">
        <v>2.5557184199646709E-3</v>
      </c>
      <c r="U69" s="187">
        <v>3.7528087636765507E-3</v>
      </c>
      <c r="V69" s="187">
        <v>3.2378580323785804E-3</v>
      </c>
      <c r="W69" s="187">
        <v>3.4269011742176082E-3</v>
      </c>
      <c r="X69" s="187">
        <v>1.0821730033908087E-4</v>
      </c>
      <c r="Y69" s="187">
        <v>8.0434992439110706E-4</v>
      </c>
      <c r="Z69" s="187">
        <v>5.2412214013559198E-3</v>
      </c>
      <c r="AA69" s="187">
        <v>1.4972485688483222E-4</v>
      </c>
      <c r="AB69" s="187">
        <v>2.8599578532526888E-3</v>
      </c>
      <c r="AC69" s="187">
        <v>3.994386267947749E-3</v>
      </c>
      <c r="AD69" s="187">
        <v>3.6519530009526836E-3</v>
      </c>
      <c r="AE69" s="187">
        <v>6.0426878290412095E-3</v>
      </c>
      <c r="AF69" s="187">
        <v>2.6718619537990538E-3</v>
      </c>
      <c r="AG69" s="187">
        <v>2.6101150936465103E-3</v>
      </c>
      <c r="AH69" s="187">
        <v>4.3648708725700196E-3</v>
      </c>
      <c r="AI69" s="187">
        <v>3.294685483447878E-3</v>
      </c>
      <c r="AJ69" s="187">
        <v>2.4445730478338088E-3</v>
      </c>
      <c r="AK69" s="187">
        <v>1.5373649564646196E-3</v>
      </c>
      <c r="AL69" s="187">
        <v>1.9646045112536787E-3</v>
      </c>
      <c r="AM69" s="187">
        <v>4.5580535879273174E-3</v>
      </c>
      <c r="AN69" s="187">
        <v>1.4724327861700387E-3</v>
      </c>
      <c r="AO69" s="187">
        <v>2.2952876358880586E-2</v>
      </c>
      <c r="AP69" s="187">
        <v>3.4258764904787327E-3</v>
      </c>
      <c r="AQ69" s="187">
        <v>5.817112693822896E-3</v>
      </c>
      <c r="AR69" s="187">
        <v>1.0995418575593503E-2</v>
      </c>
      <c r="AS69" s="187">
        <v>6.9378378245612887E-3</v>
      </c>
      <c r="AT69" s="187">
        <v>8.7981799886249282E-3</v>
      </c>
      <c r="AU69" s="187">
        <v>2.356255247108453E-2</v>
      </c>
      <c r="AV69" s="187">
        <v>8.0395699606841085E-3</v>
      </c>
      <c r="AW69" s="187">
        <v>5.6688016835772228E-3</v>
      </c>
      <c r="AX69" s="187">
        <v>1.2906306337557556E-3</v>
      </c>
      <c r="AY69" s="187">
        <v>1.0242219015506192E-2</v>
      </c>
      <c r="AZ69" s="187">
        <v>1.2246956271162021E-3</v>
      </c>
      <c r="BA69" s="187">
        <v>3.4622711836329E-3</v>
      </c>
      <c r="BB69" s="187">
        <v>1.1621095054451223E-3</v>
      </c>
      <c r="BC69" s="187">
        <v>7.3945443823038293E-4</v>
      </c>
      <c r="BD69" s="187">
        <v>8.9504235857907205E-3</v>
      </c>
      <c r="BE69" s="187">
        <v>2.6145705808801427E-3</v>
      </c>
      <c r="BF69" s="187">
        <v>3.0906719758633234E-3</v>
      </c>
      <c r="BG69" s="187">
        <v>3.5525048169556838E-3</v>
      </c>
      <c r="BH69" s="187">
        <v>3.1014835055900836E-3</v>
      </c>
      <c r="BI69" s="187">
        <v>1.2596422615977062E-3</v>
      </c>
      <c r="BJ69" s="187">
        <v>1.7457851121588798E-3</v>
      </c>
      <c r="BK69" s="187">
        <v>2.1285558084927136E-3</v>
      </c>
      <c r="BL69" s="187">
        <v>5.0889674051438757E-3</v>
      </c>
      <c r="BM69" s="187">
        <v>5.2212905801775236E-4</v>
      </c>
      <c r="BN69" s="187">
        <v>0</v>
      </c>
      <c r="BO69" s="188">
        <v>5.0737446833243145E-3</v>
      </c>
    </row>
    <row r="70" spans="1:97" s="138" customFormat="1" ht="10.9" customHeight="1" x14ac:dyDescent="0.2">
      <c r="A70" s="199"/>
      <c r="B70" s="200" t="s">
        <v>349</v>
      </c>
      <c r="C70" s="201">
        <v>0.51326795793235069</v>
      </c>
      <c r="D70" s="201">
        <v>0.52964564193623098</v>
      </c>
      <c r="E70" s="201">
        <v>0.67049716914366597</v>
      </c>
      <c r="F70" s="201">
        <v>0.37217813954850232</v>
      </c>
      <c r="G70" s="201">
        <v>0.36550487178244218</v>
      </c>
      <c r="H70" s="201">
        <v>0.39372360178742682</v>
      </c>
      <c r="I70" s="201">
        <v>0.3342168262653899</v>
      </c>
      <c r="J70" s="201">
        <v>0.43436346609375859</v>
      </c>
      <c r="K70" s="201">
        <v>0.75733891848528379</v>
      </c>
      <c r="L70" s="201">
        <v>0.60972028061715255</v>
      </c>
      <c r="M70" s="201">
        <v>0.86360843063329407</v>
      </c>
      <c r="N70" s="201">
        <v>0.66250535768531349</v>
      </c>
      <c r="O70" s="201">
        <v>0.42889683697324515</v>
      </c>
      <c r="P70" s="201">
        <v>0.79999127075922571</v>
      </c>
      <c r="Q70" s="201">
        <v>0.5833731485905399</v>
      </c>
      <c r="R70" s="201">
        <v>0.54190615081067173</v>
      </c>
      <c r="S70" s="201">
        <v>0.63054436546938608</v>
      </c>
      <c r="T70" s="201">
        <v>0.56030367948284288</v>
      </c>
      <c r="U70" s="201">
        <v>0.68444020046142184</v>
      </c>
      <c r="V70" s="201">
        <v>0.51466615576204622</v>
      </c>
      <c r="W70" s="201">
        <v>0.39066673386080736</v>
      </c>
      <c r="X70" s="201">
        <v>0.65983695260082242</v>
      </c>
      <c r="Y70" s="201">
        <v>0.71014446124642061</v>
      </c>
      <c r="Z70" s="201">
        <v>0.50748618142139057</v>
      </c>
      <c r="AA70" s="201">
        <v>0.65159310090602496</v>
      </c>
      <c r="AB70" s="201">
        <v>0.57597361723090401</v>
      </c>
      <c r="AC70" s="201">
        <v>0.47673539889884486</v>
      </c>
      <c r="AD70" s="201">
        <v>0.57923150206414731</v>
      </c>
      <c r="AE70" s="201">
        <v>0.48163852797012369</v>
      </c>
      <c r="AF70" s="201">
        <v>0.80625820046916619</v>
      </c>
      <c r="AG70" s="201">
        <v>0.69607212203738122</v>
      </c>
      <c r="AH70" s="201">
        <v>0.75273814816311679</v>
      </c>
      <c r="AI70" s="201">
        <v>0.55789832642568593</v>
      </c>
      <c r="AJ70" s="201">
        <v>0.53853445351320073</v>
      </c>
      <c r="AK70" s="201">
        <v>0.71146454976170848</v>
      </c>
      <c r="AL70" s="201">
        <v>0.6918424077410309</v>
      </c>
      <c r="AM70" s="201">
        <v>0.54404065291037884</v>
      </c>
      <c r="AN70" s="201">
        <v>0.64928832415335114</v>
      </c>
      <c r="AO70" s="201">
        <v>0.52689237251525323</v>
      </c>
      <c r="AP70" s="201">
        <v>0.5258255270268084</v>
      </c>
      <c r="AQ70" s="201">
        <v>0.49551223582836851</v>
      </c>
      <c r="AR70" s="201">
        <v>0.4968207691239761</v>
      </c>
      <c r="AS70" s="201">
        <v>0.43792215277652696</v>
      </c>
      <c r="AT70" s="201">
        <v>0.48333552084700532</v>
      </c>
      <c r="AU70" s="201">
        <v>0.29489963712559064</v>
      </c>
      <c r="AV70" s="201">
        <v>0.2665296260904112</v>
      </c>
      <c r="AW70" s="201">
        <v>0.27333956880452748</v>
      </c>
      <c r="AX70" s="201">
        <v>0.18332107319253046</v>
      </c>
      <c r="AY70" s="201">
        <v>0.44802205197039108</v>
      </c>
      <c r="AZ70" s="201">
        <v>0.18704223999231565</v>
      </c>
      <c r="BA70" s="201">
        <v>0.44159902261244099</v>
      </c>
      <c r="BB70" s="201">
        <v>0.41238095056359447</v>
      </c>
      <c r="BC70" s="201">
        <v>0.26331573723803631</v>
      </c>
      <c r="BD70" s="201">
        <v>0.22586408036130246</v>
      </c>
      <c r="BE70" s="201">
        <v>0.38688292648923239</v>
      </c>
      <c r="BF70" s="201">
        <v>0.20783133761503145</v>
      </c>
      <c r="BG70" s="201">
        <v>0.38326624002202037</v>
      </c>
      <c r="BH70" s="201">
        <v>0.36165699787660155</v>
      </c>
      <c r="BI70" s="201">
        <v>0.53086723370562761</v>
      </c>
      <c r="BJ70" s="201">
        <v>0.61763510858694104</v>
      </c>
      <c r="BK70" s="201">
        <v>0.30653444227356647</v>
      </c>
      <c r="BL70" s="201">
        <v>0.31857572574484339</v>
      </c>
      <c r="BM70" s="201">
        <v>1</v>
      </c>
      <c r="BN70" s="201">
        <v>0.52505153558575868</v>
      </c>
      <c r="BO70" s="202">
        <v>0.41255556221082773</v>
      </c>
    </row>
    <row r="71" spans="1:97" s="138" customFormat="1" ht="10.9" customHeight="1" x14ac:dyDescent="0.2">
      <c r="A71" s="175"/>
      <c r="B71" s="186" t="s">
        <v>322</v>
      </c>
      <c r="C71" s="187">
        <v>1.5328704267673693E-3</v>
      </c>
      <c r="D71" s="187">
        <v>2.5476723538948504E-3</v>
      </c>
      <c r="E71" s="187">
        <v>1.132342533616419E-3</v>
      </c>
      <c r="F71" s="187">
        <v>7.4371211899393903E-3</v>
      </c>
      <c r="G71" s="187">
        <v>9.5981385428280577E-3</v>
      </c>
      <c r="H71" s="187">
        <v>2.6342100430533168E-2</v>
      </c>
      <c r="I71" s="187">
        <v>3.2746238030095756E-2</v>
      </c>
      <c r="J71" s="187">
        <v>5.4426265631025178E-2</v>
      </c>
      <c r="K71" s="187">
        <v>8.5314477040509974E-3</v>
      </c>
      <c r="L71" s="187">
        <v>7.6374549511998048E-3</v>
      </c>
      <c r="M71" s="187">
        <v>4.9494261655234264E-3</v>
      </c>
      <c r="N71" s="187">
        <v>9.2422672475854003E-3</v>
      </c>
      <c r="O71" s="187">
        <v>8.2722241093372232E-3</v>
      </c>
      <c r="P71" s="187">
        <v>3.5899002684241536E-3</v>
      </c>
      <c r="Q71" s="187">
        <v>1.098901098901099E-2</v>
      </c>
      <c r="R71" s="187">
        <v>1.3296731577592863E-2</v>
      </c>
      <c r="S71" s="187">
        <v>6.7281125429734462E-3</v>
      </c>
      <c r="T71" s="187">
        <v>1.6537001540947872E-2</v>
      </c>
      <c r="U71" s="187">
        <v>1.7077950912994268E-2</v>
      </c>
      <c r="V71" s="187">
        <v>1.9331353577928919E-2</v>
      </c>
      <c r="W71" s="187">
        <v>1.8709368543063046E-2</v>
      </c>
      <c r="X71" s="187">
        <v>4.1375081162975252E-2</v>
      </c>
      <c r="Y71" s="187">
        <v>7.560889289276407E-3</v>
      </c>
      <c r="Z71" s="187">
        <v>1.7083161905443359E-2</v>
      </c>
      <c r="AA71" s="187">
        <v>3.4228239434684424E-3</v>
      </c>
      <c r="AB71" s="187">
        <v>1.8664988094912287E-2</v>
      </c>
      <c r="AC71" s="187">
        <v>1.9432149411637699E-2</v>
      </c>
      <c r="AD71" s="187">
        <v>1.2543664655446173E-2</v>
      </c>
      <c r="AE71" s="187">
        <v>1.5353095256619726E-2</v>
      </c>
      <c r="AF71" s="187">
        <v>7.5093104316594434E-3</v>
      </c>
      <c r="AG71" s="187">
        <v>2.5134441642521953E-3</v>
      </c>
      <c r="AH71" s="187">
        <v>7.8001859111667951E-3</v>
      </c>
      <c r="AI71" s="187">
        <v>1.6803945228476995E-2</v>
      </c>
      <c r="AJ71" s="187">
        <v>1.6608129951507653E-2</v>
      </c>
      <c r="AK71" s="187">
        <v>1.3333146986065882E-2</v>
      </c>
      <c r="AL71" s="187">
        <v>7.6002749902856692E-3</v>
      </c>
      <c r="AM71" s="187">
        <v>2.1250384970742223E-2</v>
      </c>
      <c r="AN71" s="187">
        <v>7.7984403119376123E-3</v>
      </c>
      <c r="AO71" s="187">
        <v>2.0945550091430398E-2</v>
      </c>
      <c r="AP71" s="187">
        <v>1.3400152081412093E-2</v>
      </c>
      <c r="AQ71" s="187">
        <v>1.6597449979623126E-2</v>
      </c>
      <c r="AR71" s="187">
        <v>1.1167569068443704E-2</v>
      </c>
      <c r="AS71" s="187">
        <v>1.7836645603716336E-2</v>
      </c>
      <c r="AT71" s="187">
        <v>1.0062562891018069E-2</v>
      </c>
      <c r="AU71" s="187">
        <v>2.3125437981779958E-2</v>
      </c>
      <c r="AV71" s="187">
        <v>2.1918670558068822E-2</v>
      </c>
      <c r="AW71" s="187">
        <v>2.6397530247828382E-2</v>
      </c>
      <c r="AX71" s="187">
        <v>3.4780710122319135E-3</v>
      </c>
      <c r="AY71" s="187">
        <v>1.5986239109860412E-2</v>
      </c>
      <c r="AZ71" s="187">
        <v>2.7207453833777585E-2</v>
      </c>
      <c r="BA71" s="187">
        <v>9.7221071813136748E-3</v>
      </c>
      <c r="BB71" s="187">
        <v>2.713306249248636E-2</v>
      </c>
      <c r="BC71" s="187">
        <v>1.0482469503225225E-2</v>
      </c>
      <c r="BD71" s="187">
        <v>6.8340988807478621E-3</v>
      </c>
      <c r="BE71" s="187">
        <v>8.3670615298151452E-3</v>
      </c>
      <c r="BF71" s="187">
        <v>1.4786984836901643E-2</v>
      </c>
      <c r="BG71" s="187">
        <v>3.384771538673273E-2</v>
      </c>
      <c r="BH71" s="187">
        <v>1.4556341893014049E-2</v>
      </c>
      <c r="BI71" s="187">
        <v>2.1042024065165494E-2</v>
      </c>
      <c r="BJ71" s="187">
        <v>1.4403843406200887E-2</v>
      </c>
      <c r="BK71" s="187">
        <v>2.2804674756672461E-2</v>
      </c>
      <c r="BL71" s="187">
        <v>3.2499363381716322E-2</v>
      </c>
      <c r="BM71" s="187">
        <v>0</v>
      </c>
      <c r="BN71" s="187">
        <v>4.0267635652143528E-3</v>
      </c>
      <c r="BO71" s="188">
        <v>1.3447354870455225E-2</v>
      </c>
    </row>
    <row r="72" spans="1:97" s="138" customFormat="1" ht="10.9" customHeight="1" x14ac:dyDescent="0.2">
      <c r="A72" s="175"/>
      <c r="B72" s="186" t="s">
        <v>323</v>
      </c>
      <c r="C72" s="187">
        <v>5.504121492670646E-2</v>
      </c>
      <c r="D72" s="187">
        <v>3.0301860572840268E-2</v>
      </c>
      <c r="E72" s="187">
        <v>2.2602618542108988E-2</v>
      </c>
      <c r="F72" s="187">
        <v>0.3477586156413785</v>
      </c>
      <c r="G72" s="187">
        <v>0.25323573609966554</v>
      </c>
      <c r="H72" s="187">
        <v>0.18925095390642535</v>
      </c>
      <c r="I72" s="187">
        <v>0.11033686730506156</v>
      </c>
      <c r="J72" s="187">
        <v>0.29119153858866303</v>
      </c>
      <c r="K72" s="187">
        <v>0.11462691729395545</v>
      </c>
      <c r="L72" s="187">
        <v>9.4182452450269974E-2</v>
      </c>
      <c r="M72" s="187">
        <v>2.8899333986613297E-2</v>
      </c>
      <c r="N72" s="187">
        <v>0.17939819149511671</v>
      </c>
      <c r="O72" s="187">
        <v>7.8456251123943499E-2</v>
      </c>
      <c r="P72" s="187">
        <v>5.8693232656089736E-2</v>
      </c>
      <c r="Q72" s="187">
        <v>0.22025800286669853</v>
      </c>
      <c r="R72" s="187">
        <v>0.28789568499613966</v>
      </c>
      <c r="S72" s="187">
        <v>0.15411385063168329</v>
      </c>
      <c r="T72" s="187">
        <v>0.31596948171533806</v>
      </c>
      <c r="U72" s="187">
        <v>9.6571388505854588E-2</v>
      </c>
      <c r="V72" s="187">
        <v>0.23937158731679278</v>
      </c>
      <c r="W72" s="187">
        <v>0.29223151741168168</v>
      </c>
      <c r="X72" s="187">
        <v>8.8846403578385399E-2</v>
      </c>
      <c r="Y72" s="187">
        <v>6.386538399665391E-2</v>
      </c>
      <c r="Z72" s="187">
        <v>0.1292417222689301</v>
      </c>
      <c r="AA72" s="187">
        <v>1.5642457041759022E-2</v>
      </c>
      <c r="AB72" s="187">
        <v>0.27573277867484058</v>
      </c>
      <c r="AC72" s="187">
        <v>0.32203389830508472</v>
      </c>
      <c r="AD72" s="187">
        <v>0.22102254684026676</v>
      </c>
      <c r="AE72" s="187">
        <v>0.23766176508726886</v>
      </c>
      <c r="AF72" s="187">
        <v>5.5292698766119305E-3</v>
      </c>
      <c r="AG72" s="187">
        <v>6.9293722189845128E-2</v>
      </c>
      <c r="AH72" s="187">
        <v>0.13846340379097119</v>
      </c>
      <c r="AI72" s="187">
        <v>0.28073028697340119</v>
      </c>
      <c r="AJ72" s="187">
        <v>0.24707649019177427</v>
      </c>
      <c r="AK72" s="187">
        <v>0.29977219046554204</v>
      </c>
      <c r="AL72" s="187">
        <v>0.17851271558341689</v>
      </c>
      <c r="AM72" s="187">
        <v>0.30194025254080692</v>
      </c>
      <c r="AN72" s="187">
        <v>0.25778480667502862</v>
      </c>
      <c r="AO72" s="187">
        <v>0.34092945360721028</v>
      </c>
      <c r="AP72" s="187">
        <v>0.35306751443964474</v>
      </c>
      <c r="AQ72" s="187">
        <v>0.3538978051194473</v>
      </c>
      <c r="AR72" s="187">
        <v>0.44099403026516731</v>
      </c>
      <c r="AS72" s="187">
        <v>0.12228901162419417</v>
      </c>
      <c r="AT72" s="187">
        <v>0.16184538653366584</v>
      </c>
      <c r="AU72" s="187">
        <v>0.52670908296155472</v>
      </c>
      <c r="AV72" s="187">
        <v>0.41873043409308458</v>
      </c>
      <c r="AW72" s="187">
        <v>0.35181960950361646</v>
      </c>
      <c r="AX72" s="187">
        <v>4.5748519855816662E-2</v>
      </c>
      <c r="AY72" s="187">
        <v>0.31952254317371326</v>
      </c>
      <c r="AZ72" s="187">
        <v>0.70172658069783633</v>
      </c>
      <c r="BA72" s="187">
        <v>6.9135674645904088E-2</v>
      </c>
      <c r="BB72" s="187">
        <v>0.32851442714107704</v>
      </c>
      <c r="BC72" s="187">
        <v>0.40181404976508756</v>
      </c>
      <c r="BD72" s="187">
        <v>0.62000100105110367</v>
      </c>
      <c r="BE72" s="187">
        <v>0.49291217744008436</v>
      </c>
      <c r="BF72" s="187">
        <v>0.66441271100172927</v>
      </c>
      <c r="BG72" s="187">
        <v>0.51971511147811722</v>
      </c>
      <c r="BH72" s="187">
        <v>0.3452318354610418</v>
      </c>
      <c r="BI72" s="187">
        <v>0.25071679642981393</v>
      </c>
      <c r="BJ72" s="187">
        <v>0.26955859765680812</v>
      </c>
      <c r="BK72" s="187">
        <v>0.21549050888167917</v>
      </c>
      <c r="BL72" s="187">
        <v>0.26853354978354976</v>
      </c>
      <c r="BM72" s="187">
        <v>0</v>
      </c>
      <c r="BN72" s="187">
        <v>1.2857691904545613E-2</v>
      </c>
      <c r="BO72" s="188">
        <v>0.28674041408807555</v>
      </c>
    </row>
    <row r="73" spans="1:97" s="138" customFormat="1" ht="10.9" customHeight="1" x14ac:dyDescent="0.2">
      <c r="A73" s="175"/>
      <c r="B73" s="186" t="s">
        <v>324</v>
      </c>
      <c r="C73" s="187">
        <v>0.52058716043367037</v>
      </c>
      <c r="D73" s="187">
        <v>0.32629506677989656</v>
      </c>
      <c r="E73" s="187">
        <v>9.2940552016985131E-2</v>
      </c>
      <c r="F73" s="187">
        <v>0.12965186074429771</v>
      </c>
      <c r="G73" s="187">
        <v>0.33927965485481604</v>
      </c>
      <c r="H73" s="187">
        <v>0.16676528800832499</v>
      </c>
      <c r="I73" s="187">
        <v>0.16698016415868672</v>
      </c>
      <c r="J73" s="187">
        <v>7.833415964303421E-2</v>
      </c>
      <c r="K73" s="187">
        <v>6.3452642298879286E-2</v>
      </c>
      <c r="L73" s="187">
        <v>0.2555116645932462</v>
      </c>
      <c r="M73" s="187">
        <v>7.1799897025361659E-2</v>
      </c>
      <c r="N73" s="187">
        <v>8.9771918654732039E-2</v>
      </c>
      <c r="O73" s="187">
        <v>0.11543149439526845</v>
      </c>
      <c r="P73" s="187">
        <v>9.650175675970582E-2</v>
      </c>
      <c r="Q73" s="187">
        <v>-1.7677974199713332E-2</v>
      </c>
      <c r="R73" s="187">
        <v>6.00497555117097E-3</v>
      </c>
      <c r="S73" s="187">
        <v>0.10840908611562229</v>
      </c>
      <c r="T73" s="187">
        <v>2.672229112639531E-2</v>
      </c>
      <c r="U73" s="187">
        <v>7.7246426651619821E-2</v>
      </c>
      <c r="V73" s="187">
        <v>0.13430405211227128</v>
      </c>
      <c r="W73" s="187">
        <v>0.15269868467469636</v>
      </c>
      <c r="X73" s="187">
        <v>8.0044729817473487E-2</v>
      </c>
      <c r="Y73" s="187">
        <v>9.7068948875518812E-2</v>
      </c>
      <c r="Z73" s="187">
        <v>0.14396365132461586</v>
      </c>
      <c r="AA73" s="187">
        <v>1.2456539517412149E-2</v>
      </c>
      <c r="AB73" s="187">
        <v>-2.7368017734475492E-4</v>
      </c>
      <c r="AC73" s="187">
        <v>1.8352585555435604E-3</v>
      </c>
      <c r="AD73" s="187">
        <v>0.11686249603048587</v>
      </c>
      <c r="AE73" s="187">
        <v>0.1152778858372883</v>
      </c>
      <c r="AF73" s="187">
        <v>9.2277311703974657E-2</v>
      </c>
      <c r="AG73" s="187">
        <v>0.19976357052696705</v>
      </c>
      <c r="AH73" s="187">
        <v>5.633916663298711E-2</v>
      </c>
      <c r="AI73" s="187">
        <v>4.1141598027385762E-2</v>
      </c>
      <c r="AJ73" s="187">
        <v>2.3847059527848179E-2</v>
      </c>
      <c r="AK73" s="187">
        <v>-0.29345501809897834</v>
      </c>
      <c r="AL73" s="187">
        <v>1.9298231312480808E-2</v>
      </c>
      <c r="AM73" s="187">
        <v>-4.3732676316599935E-3</v>
      </c>
      <c r="AN73" s="187">
        <v>-5.0717129301412443E-3</v>
      </c>
      <c r="AO73" s="187">
        <v>4.509974494173901E-2</v>
      </c>
      <c r="AP73" s="187">
        <v>4.356161724020774E-2</v>
      </c>
      <c r="AQ73" s="187">
        <v>2.0692231558927982E-2</v>
      </c>
      <c r="AR73" s="187">
        <v>2.0280438706094684E-2</v>
      </c>
      <c r="AS73" s="187">
        <v>-2.8666680857822629E-2</v>
      </c>
      <c r="AT73" s="187">
        <v>0.15918536990856194</v>
      </c>
      <c r="AU73" s="187">
        <v>5.9267174089518274E-2</v>
      </c>
      <c r="AV73" s="187">
        <v>0.15959266502520053</v>
      </c>
      <c r="AW73" s="187">
        <v>0.27335062833958462</v>
      </c>
      <c r="AX73" s="187">
        <v>0.38784470805731014</v>
      </c>
      <c r="AY73" s="187">
        <v>5.9591419595593921E-2</v>
      </c>
      <c r="AZ73" s="187">
        <v>3.7221141608433589E-3</v>
      </c>
      <c r="BA73" s="187">
        <v>0.26474778431210139</v>
      </c>
      <c r="BB73" s="187">
        <v>0.12542195642757234</v>
      </c>
      <c r="BC73" s="187">
        <v>0</v>
      </c>
      <c r="BD73" s="187">
        <v>2.532145932716532E-3</v>
      </c>
      <c r="BE73" s="187">
        <v>4.6855871320213828E-2</v>
      </c>
      <c r="BF73" s="187">
        <v>3.3633542784957095E-2</v>
      </c>
      <c r="BG73" s="187">
        <v>-2.5805119735755573E-5</v>
      </c>
      <c r="BH73" s="187">
        <v>0.11160226074413766</v>
      </c>
      <c r="BI73" s="187">
        <v>4.1886104346365631E-2</v>
      </c>
      <c r="BJ73" s="187">
        <v>1.615632590370053E-2</v>
      </c>
      <c r="BK73" s="187">
        <v>0.22776891501908977</v>
      </c>
      <c r="BL73" s="187">
        <v>0.15989463967405143</v>
      </c>
      <c r="BM73" s="187">
        <v>0</v>
      </c>
      <c r="BN73" s="187">
        <v>0.3964658816952587</v>
      </c>
      <c r="BO73" s="188">
        <v>0.11428424523463394</v>
      </c>
    </row>
    <row r="74" spans="1:97" s="138" customFormat="1" ht="10.9" customHeight="1" x14ac:dyDescent="0.2">
      <c r="A74" s="175"/>
      <c r="B74" s="186" t="s">
        <v>325</v>
      </c>
      <c r="C74" s="187">
        <v>0.24553843342672677</v>
      </c>
      <c r="D74" s="187">
        <v>0.36165367096425538</v>
      </c>
      <c r="E74" s="187">
        <v>0.20641365888181173</v>
      </c>
      <c r="F74" s="187">
        <v>0.11422129827540772</v>
      </c>
      <c r="G74" s="187">
        <v>6.4666246546124392E-2</v>
      </c>
      <c r="H74" s="187">
        <v>0.16105205166398009</v>
      </c>
      <c r="I74" s="187">
        <v>0.17912106703146374</v>
      </c>
      <c r="J74" s="187">
        <v>8.4008152922381979E-2</v>
      </c>
      <c r="K74" s="187">
        <v>6.3654399508096704E-2</v>
      </c>
      <c r="L74" s="187">
        <v>2.2713572995087916E-2</v>
      </c>
      <c r="M74" s="187">
        <v>9.5002408277832222E-3</v>
      </c>
      <c r="N74" s="187">
        <v>5.6939190791855485E-2</v>
      </c>
      <c r="O74" s="187">
        <v>6.2701061002657502E-2</v>
      </c>
      <c r="P74" s="187">
        <v>2.4289112454444275E-2</v>
      </c>
      <c r="Q74" s="187">
        <v>0.17677974199713331</v>
      </c>
      <c r="R74" s="187">
        <v>9.6680106373852617E-2</v>
      </c>
      <c r="S74" s="187">
        <v>6.6796026406259881E-2</v>
      </c>
      <c r="T74" s="187">
        <v>4.9761341000488596E-2</v>
      </c>
      <c r="U74" s="187">
        <v>0.1068281754471485</v>
      </c>
      <c r="V74" s="187">
        <v>5.8837053357601303E-2</v>
      </c>
      <c r="W74" s="187">
        <v>0.10586856826084766</v>
      </c>
      <c r="X74" s="187">
        <v>9.8622033042349039E-2</v>
      </c>
      <c r="Y74" s="187">
        <v>9.796982079083684E-2</v>
      </c>
      <c r="Z74" s="187">
        <v>0.17465967837146487</v>
      </c>
      <c r="AA74" s="187">
        <v>3.1122870092838886E-2</v>
      </c>
      <c r="AB74" s="187">
        <v>8.48682229946085E-2</v>
      </c>
      <c r="AC74" s="187">
        <v>0.14347403648925833</v>
      </c>
      <c r="AD74" s="187">
        <v>4.2870752619879327E-2</v>
      </c>
      <c r="AE74" s="187">
        <v>0.10534505562903602</v>
      </c>
      <c r="AF74" s="187">
        <v>6.7183544723205174E-2</v>
      </c>
      <c r="AG74" s="187">
        <v>2.4170494375132922E-2</v>
      </c>
      <c r="AH74" s="187">
        <v>3.4070242088671543E-2</v>
      </c>
      <c r="AI74" s="187">
        <v>7.3416924610461148E-2</v>
      </c>
      <c r="AJ74" s="187">
        <v>0.16244936241543773</v>
      </c>
      <c r="AK74" s="187">
        <v>0.253679193861721</v>
      </c>
      <c r="AL74" s="187">
        <v>9.4276560882360139E-2</v>
      </c>
      <c r="AM74" s="187">
        <v>0.12827225130890052</v>
      </c>
      <c r="AN74" s="187">
        <v>2.4486011888531386E-2</v>
      </c>
      <c r="AO74" s="187">
        <v>2.8955918120972181E-2</v>
      </c>
      <c r="AP74" s="187">
        <v>2.802180912164895E-2</v>
      </c>
      <c r="AQ74" s="187">
        <v>7.2126860602767379E-2</v>
      </c>
      <c r="AR74" s="187">
        <v>3.9178120227682911E-2</v>
      </c>
      <c r="AS74" s="187">
        <v>0.37733355820857395</v>
      </c>
      <c r="AT74" s="187">
        <v>0.16975106094413089</v>
      </c>
      <c r="AU74" s="187">
        <v>7.6078736114676637E-2</v>
      </c>
      <c r="AV74" s="187">
        <v>8.9062349551374848E-2</v>
      </c>
      <c r="AW74" s="187">
        <v>6.9605553782518981E-2</v>
      </c>
      <c r="AX74" s="187">
        <v>0.32879861162832696</v>
      </c>
      <c r="AY74" s="187">
        <v>0.1202724828978477</v>
      </c>
      <c r="AZ74" s="187">
        <v>5.7704776312945752E-2</v>
      </c>
      <c r="BA74" s="187">
        <v>0.17063902923879731</v>
      </c>
      <c r="BB74" s="187">
        <v>7.6405360587886204E-2</v>
      </c>
      <c r="BC74" s="187">
        <v>0.32160318429610607</v>
      </c>
      <c r="BD74" s="187">
        <v>0.13323476830158845</v>
      </c>
      <c r="BE74" s="187">
        <v>6.1765077484087119E-2</v>
      </c>
      <c r="BF74" s="187">
        <v>6.797843070721607E-2</v>
      </c>
      <c r="BG74" s="187">
        <v>6.600949628406276E-2</v>
      </c>
      <c r="BH74" s="187">
        <v>0.11807417240616389</v>
      </c>
      <c r="BI74" s="187">
        <v>0.12574828748635389</v>
      </c>
      <c r="BJ74" s="187">
        <v>4.794434919274182E-2</v>
      </c>
      <c r="BK74" s="187">
        <v>0.13578393590134255</v>
      </c>
      <c r="BL74" s="187">
        <v>0.13865148332060095</v>
      </c>
      <c r="BM74" s="187">
        <v>0</v>
      </c>
      <c r="BN74" s="187">
        <v>4.7535026728625834E-2</v>
      </c>
      <c r="BO74" s="188">
        <v>0.13303734195276432</v>
      </c>
    </row>
    <row r="75" spans="1:97" s="138" customFormat="1" ht="10.9" customHeight="1" x14ac:dyDescent="0.2">
      <c r="A75" s="175"/>
      <c r="B75" s="203" t="s">
        <v>350</v>
      </c>
      <c r="C75" s="187">
        <v>6.4999796970804408E-2</v>
      </c>
      <c r="D75" s="187">
        <v>1.9146143750482514E-2</v>
      </c>
      <c r="E75" s="187">
        <v>2.5849256900212315E-2</v>
      </c>
      <c r="F75" s="187">
        <v>2.8870084619213539E-2</v>
      </c>
      <c r="G75" s="187">
        <v>2.7243201318532164E-2</v>
      </c>
      <c r="H75" s="187">
        <v>6.3437327837744084E-2</v>
      </c>
      <c r="I75" s="187">
        <v>0.17873632010943913</v>
      </c>
      <c r="J75" s="187">
        <v>5.7676417121137004E-2</v>
      </c>
      <c r="K75" s="187">
        <v>9.1751492763161059E-3</v>
      </c>
      <c r="L75" s="187">
        <v>1.0247399674237857E-2</v>
      </c>
      <c r="M75" s="187">
        <v>2.1491803550964143E-2</v>
      </c>
      <c r="N75" s="187">
        <v>3.5358642414557925E-2</v>
      </c>
      <c r="O75" s="187">
        <v>0.30636201970148058</v>
      </c>
      <c r="P75" s="187">
        <v>1.8604194400192044E-2</v>
      </c>
      <c r="Q75" s="187">
        <v>2.6278069756330624E-2</v>
      </c>
      <c r="R75" s="187">
        <v>5.4216350690572186E-2</v>
      </c>
      <c r="S75" s="187">
        <v>3.3450741357855439E-2</v>
      </c>
      <c r="T75" s="187">
        <v>3.0706205133987297E-2</v>
      </c>
      <c r="U75" s="187">
        <v>1.7839196818793424E-2</v>
      </c>
      <c r="V75" s="187">
        <v>3.3489797873359518E-2</v>
      </c>
      <c r="W75" s="187">
        <v>3.9837726150279695E-2</v>
      </c>
      <c r="X75" s="187">
        <v>3.1274799797994371E-2</v>
      </c>
      <c r="Y75" s="187">
        <v>2.3390495801293393E-2</v>
      </c>
      <c r="Z75" s="187">
        <v>2.7565604708155198E-2</v>
      </c>
      <c r="AA75" s="187">
        <v>0.293020073554705</v>
      </c>
      <c r="AB75" s="187">
        <v>4.5047757190946662E-2</v>
      </c>
      <c r="AC75" s="187">
        <v>3.6489258339630792E-2</v>
      </c>
      <c r="AD75" s="187">
        <v>2.7627818355033345E-2</v>
      </c>
      <c r="AE75" s="187">
        <v>4.4736637360927409E-2</v>
      </c>
      <c r="AF75" s="187">
        <v>2.1245013452082753E-2</v>
      </c>
      <c r="AG75" s="187">
        <v>8.1894087329755592E-3</v>
      </c>
      <c r="AH75" s="187">
        <v>1.0588853413086529E-2</v>
      </c>
      <c r="AI75" s="187">
        <v>3.002465767798122E-2</v>
      </c>
      <c r="AJ75" s="187">
        <v>1.1494482249406319E-2</v>
      </c>
      <c r="AK75" s="187">
        <v>1.5219913068999735E-2</v>
      </c>
      <c r="AL75" s="187">
        <v>8.4725267857385465E-3</v>
      </c>
      <c r="AM75" s="187">
        <v>8.8697259008315363E-3</v>
      </c>
      <c r="AN75" s="187">
        <v>6.5714129901292467E-2</v>
      </c>
      <c r="AO75" s="187">
        <v>3.7193530633621533E-2</v>
      </c>
      <c r="AP75" s="187">
        <v>3.6180006147971976E-2</v>
      </c>
      <c r="AQ75" s="187">
        <v>4.3436705544450699E-2</v>
      </c>
      <c r="AR75" s="187">
        <v>2.9931972789115645E-2</v>
      </c>
      <c r="AS75" s="187">
        <v>7.3437594664562011E-2</v>
      </c>
      <c r="AT75" s="187">
        <v>3.7253357833486461E-2</v>
      </c>
      <c r="AU75" s="187">
        <v>1.993380837733388E-2</v>
      </c>
      <c r="AV75" s="187">
        <v>4.4745595673390849E-2</v>
      </c>
      <c r="AW75" s="187">
        <v>1.9110876578748628E-2</v>
      </c>
      <c r="AX75" s="187">
        <v>5.1232934853250707E-2</v>
      </c>
      <c r="AY75" s="187">
        <v>4.015128342611618E-2</v>
      </c>
      <c r="AZ75" s="187">
        <v>2.2596835002281296E-2</v>
      </c>
      <c r="BA75" s="187">
        <v>4.4166735691211795E-2</v>
      </c>
      <c r="BB75" s="187">
        <v>3.0172866174217199E-2</v>
      </c>
      <c r="BC75" s="187">
        <v>2.7845591975448284E-3</v>
      </c>
      <c r="BD75" s="187">
        <v>1.3124036648737585E-2</v>
      </c>
      <c r="BE75" s="187">
        <v>1.4554678888690416E-2</v>
      </c>
      <c r="BF75" s="187">
        <v>1.6659376060374396E-2</v>
      </c>
      <c r="BG75" s="187">
        <v>3.8277594274704098E-2</v>
      </c>
      <c r="BH75" s="187">
        <v>4.8915745042769673E-2</v>
      </c>
      <c r="BI75" s="187">
        <v>2.975754885612486E-2</v>
      </c>
      <c r="BJ75" s="187">
        <v>3.4306240177168164E-2</v>
      </c>
      <c r="BK75" s="187">
        <v>9.1630966678018969E-2</v>
      </c>
      <c r="BL75" s="187">
        <v>8.1861153552330021E-2</v>
      </c>
      <c r="BM75" s="187">
        <v>0</v>
      </c>
      <c r="BN75" s="187">
        <v>1.9111840955941442E-2</v>
      </c>
      <c r="BO75" s="188">
        <v>4.7319251675274836E-2</v>
      </c>
    </row>
    <row r="76" spans="1:97" s="138" customFormat="1" ht="10.9" customHeight="1" x14ac:dyDescent="0.2">
      <c r="A76" s="175"/>
      <c r="B76" s="186" t="s">
        <v>351</v>
      </c>
      <c r="C76" s="187">
        <v>-0.40096743411702601</v>
      </c>
      <c r="D76" s="187">
        <v>-0.26959005635760058</v>
      </c>
      <c r="E76" s="187">
        <v>-1.9435598018400568E-2</v>
      </c>
      <c r="F76" s="187">
        <v>-1.17120018739203E-4</v>
      </c>
      <c r="G76" s="187">
        <v>-5.9527849144408354E-2</v>
      </c>
      <c r="H76" s="187">
        <v>-5.7132363443449159E-4</v>
      </c>
      <c r="I76" s="187">
        <v>-2.1374829001367989E-3</v>
      </c>
      <c r="J76" s="187">
        <v>0</v>
      </c>
      <c r="K76" s="187">
        <v>-1.677947456658228E-2</v>
      </c>
      <c r="L76" s="187">
        <v>-1.2825281194290185E-5</v>
      </c>
      <c r="M76" s="187">
        <v>-2.4913218953976978E-4</v>
      </c>
      <c r="N76" s="187">
        <v>-3.3215568289161036E-2</v>
      </c>
      <c r="O76" s="187">
        <v>-1.1988730593242352E-4</v>
      </c>
      <c r="P76" s="187">
        <v>-1.6694672980817494E-3</v>
      </c>
      <c r="Q76" s="187">
        <v>0</v>
      </c>
      <c r="R76" s="187">
        <v>0</v>
      </c>
      <c r="S76" s="187">
        <v>-4.2182523780397781E-5</v>
      </c>
      <c r="T76" s="187">
        <v>0</v>
      </c>
      <c r="U76" s="187">
        <v>-3.3387978324524472E-6</v>
      </c>
      <c r="V76" s="187">
        <v>0</v>
      </c>
      <c r="W76" s="187">
        <v>-1.259890137580003E-5</v>
      </c>
      <c r="X76" s="187">
        <v>0</v>
      </c>
      <c r="Y76" s="187">
        <v>0</v>
      </c>
      <c r="Z76" s="187">
        <v>0</v>
      </c>
      <c r="AA76" s="187">
        <v>-7.2578650562084169E-3</v>
      </c>
      <c r="AB76" s="187">
        <v>-1.3684008867237746E-5</v>
      </c>
      <c r="AC76" s="187">
        <v>0</v>
      </c>
      <c r="AD76" s="187">
        <v>-1.5878056525881233E-4</v>
      </c>
      <c r="AE76" s="187">
        <v>-1.2967141264036931E-5</v>
      </c>
      <c r="AF76" s="187">
        <v>-2.6506567001974738E-6</v>
      </c>
      <c r="AG76" s="187">
        <v>-2.7620265541232915E-6</v>
      </c>
      <c r="AH76" s="187">
        <v>0</v>
      </c>
      <c r="AI76" s="187">
        <v>-1.5738943392266931E-5</v>
      </c>
      <c r="AJ76" s="187">
        <v>-9.977849174831873E-6</v>
      </c>
      <c r="AK76" s="187">
        <v>-1.397604505876927E-5</v>
      </c>
      <c r="AL76" s="187">
        <v>-2.7172953129373145E-6</v>
      </c>
      <c r="AM76" s="187">
        <v>0</v>
      </c>
      <c r="AN76" s="187">
        <v>0</v>
      </c>
      <c r="AO76" s="187">
        <v>-1.6569910226593524E-5</v>
      </c>
      <c r="AP76" s="187">
        <v>-5.6626057693863355E-5</v>
      </c>
      <c r="AQ76" s="187">
        <v>-2.2632886335849714E-3</v>
      </c>
      <c r="AR76" s="187">
        <v>-3.8372900180480354E-2</v>
      </c>
      <c r="AS76" s="187">
        <v>-1.5228201975081421E-4</v>
      </c>
      <c r="AT76" s="187">
        <v>-2.1433258957868486E-2</v>
      </c>
      <c r="AU76" s="187">
        <v>-1.3876650454113386E-5</v>
      </c>
      <c r="AV76" s="187">
        <v>-5.7934099153077916E-4</v>
      </c>
      <c r="AW76" s="187">
        <v>-1.3623767256824524E-2</v>
      </c>
      <c r="AX76" s="187">
        <v>-4.2391859946681138E-4</v>
      </c>
      <c r="AY76" s="187">
        <v>-3.5460201735225214E-3</v>
      </c>
      <c r="AZ76" s="187">
        <v>0</v>
      </c>
      <c r="BA76" s="187">
        <v>-1.035368176923714E-5</v>
      </c>
      <c r="BB76" s="187">
        <v>-2.86233868336237E-5</v>
      </c>
      <c r="BC76" s="187">
        <v>0</v>
      </c>
      <c r="BD76" s="187">
        <v>-1.5901311761965448E-3</v>
      </c>
      <c r="BE76" s="187">
        <v>-1.1337793152123243E-2</v>
      </c>
      <c r="BF76" s="187">
        <v>-5.3023830062099613E-3</v>
      </c>
      <c r="BG76" s="187">
        <v>-4.1090352325901462E-2</v>
      </c>
      <c r="BH76" s="187">
        <v>-3.7353423728618754E-5</v>
      </c>
      <c r="BI76" s="187">
        <v>-1.7994889451395803E-5</v>
      </c>
      <c r="BJ76" s="187">
        <v>-4.4649235605086443E-6</v>
      </c>
      <c r="BK76" s="187">
        <v>-1.3443510369427665E-5</v>
      </c>
      <c r="BL76" s="187">
        <v>-1.5915457091927679E-5</v>
      </c>
      <c r="BM76" s="187">
        <v>0</v>
      </c>
      <c r="BN76" s="187">
        <v>-5.0487404353446773E-3</v>
      </c>
      <c r="BO76" s="188">
        <v>-7.3841700320315933E-3</v>
      </c>
    </row>
    <row r="77" spans="1:97" s="138" customFormat="1" ht="10.9" customHeight="1" x14ac:dyDescent="0.2">
      <c r="A77" s="199"/>
      <c r="B77" s="200" t="s">
        <v>326</v>
      </c>
      <c r="C77" s="201">
        <v>0.48673204206764931</v>
      </c>
      <c r="D77" s="201">
        <v>0.47035435806376902</v>
      </c>
      <c r="E77" s="201">
        <v>0.32950283085633403</v>
      </c>
      <c r="F77" s="201">
        <v>0.62782186045149768</v>
      </c>
      <c r="G77" s="201">
        <v>0.63449512821755782</v>
      </c>
      <c r="H77" s="201">
        <v>0.60627639821257318</v>
      </c>
      <c r="I77" s="201">
        <v>0.66578317373461016</v>
      </c>
      <c r="J77" s="201">
        <v>0.56563653390624136</v>
      </c>
      <c r="K77" s="201">
        <v>0.24266108151471627</v>
      </c>
      <c r="L77" s="201">
        <v>0.39027971938284745</v>
      </c>
      <c r="M77" s="201">
        <v>0.13639156936670596</v>
      </c>
      <c r="N77" s="201">
        <v>0.33749464231468651</v>
      </c>
      <c r="O77" s="201">
        <v>0.5711031630267549</v>
      </c>
      <c r="P77" s="201">
        <v>0.20000872924077429</v>
      </c>
      <c r="Q77" s="201">
        <v>0.4166268514094601</v>
      </c>
      <c r="R77" s="201">
        <v>0.45809384918932833</v>
      </c>
      <c r="S77" s="201">
        <v>0.36945563453061397</v>
      </c>
      <c r="T77" s="201">
        <v>0.43969632051715712</v>
      </c>
      <c r="U77" s="201">
        <v>0.31555979953857816</v>
      </c>
      <c r="V77" s="201">
        <v>0.48533384423795384</v>
      </c>
      <c r="W77" s="201">
        <v>0.6093332661391927</v>
      </c>
      <c r="X77" s="201">
        <v>0.34016304739917758</v>
      </c>
      <c r="Y77" s="201">
        <v>0.28985553875357933</v>
      </c>
      <c r="Z77" s="201">
        <v>0.49251381857860937</v>
      </c>
      <c r="AA77" s="201">
        <v>0.3484068990939751</v>
      </c>
      <c r="AB77" s="201">
        <v>0.42402638276909604</v>
      </c>
      <c r="AC77" s="201">
        <v>0.52326460110115514</v>
      </c>
      <c r="AD77" s="201">
        <v>0.42076849793585264</v>
      </c>
      <c r="AE77" s="201">
        <v>0.51836147202987626</v>
      </c>
      <c r="AF77" s="201">
        <v>0.19374179953083376</v>
      </c>
      <c r="AG77" s="201">
        <v>0.30392787796261872</v>
      </c>
      <c r="AH77" s="201">
        <v>0.24726185183688315</v>
      </c>
      <c r="AI77" s="201">
        <v>0.44210167357431407</v>
      </c>
      <c r="AJ77" s="201">
        <v>0.46146554648679933</v>
      </c>
      <c r="AK77" s="201">
        <v>0.28853545023829158</v>
      </c>
      <c r="AL77" s="201">
        <v>0.3081575922589691</v>
      </c>
      <c r="AM77" s="201">
        <v>0.45595934708962121</v>
      </c>
      <c r="AN77" s="201">
        <v>0.35071167584664886</v>
      </c>
      <c r="AO77" s="201">
        <v>0.47310762748474683</v>
      </c>
      <c r="AP77" s="201">
        <v>0.4741744729731916</v>
      </c>
      <c r="AQ77" s="201">
        <v>0.50448776417163155</v>
      </c>
      <c r="AR77" s="201">
        <v>0.5031792308760239</v>
      </c>
      <c r="AS77" s="201">
        <v>0.56207784722347309</v>
      </c>
      <c r="AT77" s="201">
        <v>0.51666447915299474</v>
      </c>
      <c r="AU77" s="201">
        <v>0.70510036287440936</v>
      </c>
      <c r="AV77" s="201">
        <v>0.7334703739095888</v>
      </c>
      <c r="AW77" s="201">
        <v>0.72666043119547252</v>
      </c>
      <c r="AX77" s="201">
        <v>0.81667892680746956</v>
      </c>
      <c r="AY77" s="201">
        <v>0.55197794802960898</v>
      </c>
      <c r="AZ77" s="201">
        <v>0.81295776000768438</v>
      </c>
      <c r="BA77" s="201">
        <v>0.55840097738755901</v>
      </c>
      <c r="BB77" s="201">
        <v>0.58761904943640553</v>
      </c>
      <c r="BC77" s="201">
        <v>0.73668426276196364</v>
      </c>
      <c r="BD77" s="201">
        <v>0.77413591963869754</v>
      </c>
      <c r="BE77" s="201">
        <v>0.61311707351076761</v>
      </c>
      <c r="BF77" s="201">
        <v>0.79216866238496852</v>
      </c>
      <c r="BG77" s="201">
        <v>0.61673375997797963</v>
      </c>
      <c r="BH77" s="201">
        <v>0.63834300212339845</v>
      </c>
      <c r="BI77" s="201">
        <v>0.46913276629437239</v>
      </c>
      <c r="BJ77" s="201">
        <v>0.38236489141305902</v>
      </c>
      <c r="BK77" s="201">
        <v>0.69346555772643348</v>
      </c>
      <c r="BL77" s="201">
        <v>0.68142427425515661</v>
      </c>
      <c r="BM77" s="201">
        <v>0</v>
      </c>
      <c r="BN77" s="201">
        <v>0.47494846441424127</v>
      </c>
      <c r="BO77" s="202">
        <v>0.58744443778917221</v>
      </c>
    </row>
    <row r="78" spans="1:97" s="138" customFormat="1" ht="10.9" customHeight="1" x14ac:dyDescent="0.2">
      <c r="A78" s="199"/>
      <c r="B78" s="200" t="s">
        <v>327</v>
      </c>
      <c r="C78" s="201">
        <v>1</v>
      </c>
      <c r="D78" s="201">
        <v>1</v>
      </c>
      <c r="E78" s="201">
        <v>1</v>
      </c>
      <c r="F78" s="201">
        <v>1</v>
      </c>
      <c r="G78" s="201">
        <v>1</v>
      </c>
      <c r="H78" s="201">
        <v>1</v>
      </c>
      <c r="I78" s="201">
        <v>1</v>
      </c>
      <c r="J78" s="201">
        <v>1</v>
      </c>
      <c r="K78" s="201">
        <v>1</v>
      </c>
      <c r="L78" s="201">
        <v>1</v>
      </c>
      <c r="M78" s="201">
        <v>1</v>
      </c>
      <c r="N78" s="201">
        <v>1</v>
      </c>
      <c r="O78" s="201">
        <v>1</v>
      </c>
      <c r="P78" s="201">
        <v>1</v>
      </c>
      <c r="Q78" s="201">
        <v>1</v>
      </c>
      <c r="R78" s="201">
        <v>1</v>
      </c>
      <c r="S78" s="201">
        <v>1</v>
      </c>
      <c r="T78" s="201">
        <v>1</v>
      </c>
      <c r="U78" s="201">
        <v>1</v>
      </c>
      <c r="V78" s="201">
        <v>1</v>
      </c>
      <c r="W78" s="201">
        <v>1</v>
      </c>
      <c r="X78" s="201">
        <v>1</v>
      </c>
      <c r="Y78" s="201">
        <v>1</v>
      </c>
      <c r="Z78" s="201">
        <v>1</v>
      </c>
      <c r="AA78" s="201">
        <v>1</v>
      </c>
      <c r="AB78" s="201">
        <v>1</v>
      </c>
      <c r="AC78" s="201">
        <v>1</v>
      </c>
      <c r="AD78" s="201">
        <v>1</v>
      </c>
      <c r="AE78" s="201">
        <v>1</v>
      </c>
      <c r="AF78" s="201">
        <v>1</v>
      </c>
      <c r="AG78" s="201">
        <v>1</v>
      </c>
      <c r="AH78" s="201">
        <v>1</v>
      </c>
      <c r="AI78" s="201">
        <v>1</v>
      </c>
      <c r="AJ78" s="201">
        <v>1</v>
      </c>
      <c r="AK78" s="201">
        <v>1</v>
      </c>
      <c r="AL78" s="201">
        <v>1</v>
      </c>
      <c r="AM78" s="201">
        <v>1</v>
      </c>
      <c r="AN78" s="201">
        <v>1</v>
      </c>
      <c r="AO78" s="201">
        <v>1</v>
      </c>
      <c r="AP78" s="201">
        <v>1</v>
      </c>
      <c r="AQ78" s="201">
        <v>1</v>
      </c>
      <c r="AR78" s="201">
        <v>1</v>
      </c>
      <c r="AS78" s="201">
        <v>1</v>
      </c>
      <c r="AT78" s="201">
        <v>1</v>
      </c>
      <c r="AU78" s="201">
        <v>1</v>
      </c>
      <c r="AV78" s="201">
        <v>1</v>
      </c>
      <c r="AW78" s="201">
        <v>1</v>
      </c>
      <c r="AX78" s="201">
        <v>1</v>
      </c>
      <c r="AY78" s="201">
        <v>1</v>
      </c>
      <c r="AZ78" s="201">
        <v>1</v>
      </c>
      <c r="BA78" s="201">
        <v>1</v>
      </c>
      <c r="BB78" s="201">
        <v>1</v>
      </c>
      <c r="BC78" s="201">
        <v>1</v>
      </c>
      <c r="BD78" s="201">
        <v>1</v>
      </c>
      <c r="BE78" s="201">
        <v>1</v>
      </c>
      <c r="BF78" s="201">
        <v>1</v>
      </c>
      <c r="BG78" s="201">
        <v>1</v>
      </c>
      <c r="BH78" s="201">
        <v>1</v>
      </c>
      <c r="BI78" s="201">
        <v>1</v>
      </c>
      <c r="BJ78" s="201">
        <v>1</v>
      </c>
      <c r="BK78" s="201">
        <v>1</v>
      </c>
      <c r="BL78" s="201">
        <v>1</v>
      </c>
      <c r="BM78" s="201">
        <v>1</v>
      </c>
      <c r="BN78" s="201">
        <v>1</v>
      </c>
      <c r="BO78" s="202">
        <v>1</v>
      </c>
    </row>
    <row r="79" spans="1:97" s="138" customFormat="1" ht="10.9" customHeight="1" x14ac:dyDescent="0.2">
      <c r="A79" s="136"/>
      <c r="C79" s="142"/>
      <c r="BP79" s="139"/>
      <c r="CS79" s="139"/>
    </row>
    <row r="80" spans="1:97" s="138" customFormat="1" ht="10.9" customHeight="1" x14ac:dyDescent="0.2">
      <c r="A80" s="136"/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  <c r="BI80" s="144"/>
      <c r="BJ80" s="144"/>
      <c r="BK80" s="144"/>
      <c r="BL80" s="144"/>
      <c r="BM80" s="144"/>
      <c r="BN80" s="144"/>
      <c r="BO80" s="144"/>
      <c r="BP80" s="144"/>
      <c r="BQ80" s="144"/>
      <c r="BR80" s="144"/>
      <c r="BS80" s="144"/>
      <c r="BT80" s="144"/>
      <c r="BU80" s="144"/>
      <c r="BV80" s="144"/>
      <c r="BW80" s="144"/>
      <c r="BX80" s="144"/>
      <c r="BY80" s="144"/>
      <c r="BZ80" s="144"/>
      <c r="CA80" s="144"/>
      <c r="CB80" s="144"/>
      <c r="CC80" s="144"/>
      <c r="CD80" s="144"/>
      <c r="CE80" s="144"/>
      <c r="CF80" s="144"/>
      <c r="CG80" s="144"/>
      <c r="CH80" s="144"/>
      <c r="CI80" s="144"/>
      <c r="CJ80" s="144"/>
      <c r="CK80" s="144"/>
      <c r="CL80" s="144"/>
      <c r="CM80" s="144"/>
      <c r="CN80" s="144"/>
      <c r="CO80" s="144"/>
      <c r="CP80" s="145"/>
      <c r="CQ80" s="145"/>
      <c r="CR80" s="145"/>
    </row>
    <row r="81" spans="1:97" s="138" customFormat="1" ht="10.9" customHeight="1" x14ac:dyDescent="0.2">
      <c r="A81" s="136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  <c r="BI81" s="144"/>
      <c r="BJ81" s="144"/>
      <c r="BK81" s="144"/>
      <c r="BL81" s="144"/>
      <c r="BM81" s="144"/>
      <c r="BN81" s="144"/>
      <c r="BO81" s="144"/>
      <c r="BP81" s="143"/>
      <c r="BQ81" s="144"/>
      <c r="BR81" s="144"/>
      <c r="BS81" s="144"/>
      <c r="BT81" s="144"/>
      <c r="BU81" s="144"/>
      <c r="BV81" s="144"/>
      <c r="BW81" s="144"/>
      <c r="BX81" s="144"/>
      <c r="BY81" s="144"/>
      <c r="BZ81" s="144"/>
      <c r="CA81" s="144"/>
      <c r="CB81" s="144"/>
      <c r="CC81" s="144"/>
      <c r="CD81" s="144"/>
      <c r="CE81" s="144"/>
      <c r="CF81" s="144"/>
      <c r="CG81" s="144"/>
      <c r="CH81" s="144"/>
      <c r="CI81" s="144"/>
      <c r="CJ81" s="144"/>
      <c r="CK81" s="144"/>
      <c r="CL81" s="144"/>
      <c r="CM81" s="144"/>
      <c r="CN81" s="144"/>
      <c r="CO81" s="144"/>
      <c r="CP81" s="144"/>
      <c r="CQ81" s="144"/>
      <c r="CR81" s="144"/>
      <c r="CS81" s="145"/>
    </row>
    <row r="82" spans="1:97" s="138" customFormat="1" ht="10.9" customHeight="1" x14ac:dyDescent="0.2">
      <c r="A82" s="136"/>
      <c r="BP82" s="139"/>
      <c r="CS82" s="139"/>
    </row>
    <row r="83" spans="1:97" s="138" customFormat="1" ht="10.9" customHeight="1" x14ac:dyDescent="0.2">
      <c r="A83" s="136"/>
      <c r="BP83" s="139"/>
      <c r="CS83" s="139"/>
    </row>
    <row r="84" spans="1:97" s="138" customFormat="1" ht="10.9" customHeight="1" x14ac:dyDescent="0.2">
      <c r="A84" s="136"/>
      <c r="BP84" s="139"/>
      <c r="CS84" s="139"/>
    </row>
    <row r="85" spans="1:97" s="138" customFormat="1" ht="10.9" customHeight="1" x14ac:dyDescent="0.2">
      <c r="A85" s="136"/>
      <c r="BP85" s="139"/>
      <c r="CS85" s="139"/>
    </row>
    <row r="86" spans="1:97" s="138" customFormat="1" ht="10.9" customHeight="1" x14ac:dyDescent="0.2">
      <c r="A86" s="136"/>
      <c r="BP86" s="139"/>
      <c r="CS86" s="139"/>
    </row>
    <row r="87" spans="1:97" s="138" customFormat="1" ht="10.9" customHeight="1" x14ac:dyDescent="0.2">
      <c r="A87" s="136"/>
      <c r="BP87" s="139"/>
      <c r="CS87" s="139"/>
    </row>
    <row r="88" spans="1:97" s="138" customFormat="1" ht="10.9" customHeight="1" x14ac:dyDescent="0.2">
      <c r="A88" s="136"/>
      <c r="BP88" s="139"/>
      <c r="CS88" s="139"/>
    </row>
    <row r="89" spans="1:97" s="138" customFormat="1" ht="10.9" customHeight="1" x14ac:dyDescent="0.2">
      <c r="A89" s="136"/>
      <c r="BP89" s="139"/>
      <c r="CS89" s="139"/>
    </row>
    <row r="90" spans="1:97" s="138" customFormat="1" ht="6.75" customHeight="1" x14ac:dyDescent="0.2">
      <c r="A90" s="136"/>
      <c r="BP90" s="139"/>
      <c r="CS90" s="139"/>
    </row>
  </sheetData>
  <phoneticPr fontId="4"/>
  <pageMargins left="0.78740157480314965" right="0.78740157480314965" top="0.98425196850393704" bottom="0.82677165354330717" header="0.51181102362204722" footer="0.19685039370078741"/>
  <pageSetup paperSize="9" scale="5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81"/>
  <sheetViews>
    <sheetView view="pageBreakPreview" zoomScale="115" zoomScaleNormal="100" zoomScaleSheetLayoutView="115" workbookViewId="0">
      <pane xSplit="3" ySplit="1" topLeftCell="D2" activePane="bottomRight" state="frozen"/>
      <selection activeCell="AQ35" sqref="AQ35"/>
      <selection pane="topRight" activeCell="AQ35" sqref="AQ35"/>
      <selection pane="bottomLeft" activeCell="AQ35" sqref="AQ35"/>
      <selection pane="bottomRight" activeCell="H17" sqref="H17"/>
    </sheetView>
  </sheetViews>
  <sheetFormatPr defaultColWidth="7.90625" defaultRowHeight="10.9" customHeight="1" x14ac:dyDescent="0.15"/>
  <cols>
    <col min="1" max="1" width="3.26953125" style="146" customWidth="1"/>
    <col min="2" max="2" width="16.26953125" style="147" customWidth="1"/>
    <col min="3" max="67" width="8.453125" style="147" customWidth="1"/>
    <col min="68" max="68" width="8.453125" style="148" customWidth="1"/>
    <col min="69" max="96" width="8.453125" style="147" customWidth="1"/>
    <col min="97" max="97" width="7.26953125" style="148" customWidth="1"/>
    <col min="98" max="255" width="7.90625" style="147"/>
    <col min="256" max="256" width="3.26953125" style="147" customWidth="1"/>
    <col min="257" max="257" width="16" style="147" customWidth="1"/>
    <col min="258" max="352" width="8.453125" style="147" customWidth="1"/>
    <col min="353" max="353" width="7.26953125" style="147" customWidth="1"/>
    <col min="354" max="511" width="7.90625" style="147"/>
    <col min="512" max="512" width="3.26953125" style="147" customWidth="1"/>
    <col min="513" max="513" width="16" style="147" customWidth="1"/>
    <col min="514" max="608" width="8.453125" style="147" customWidth="1"/>
    <col min="609" max="609" width="7.26953125" style="147" customWidth="1"/>
    <col min="610" max="767" width="7.90625" style="147"/>
    <col min="768" max="768" width="3.26953125" style="147" customWidth="1"/>
    <col min="769" max="769" width="16" style="147" customWidth="1"/>
    <col min="770" max="864" width="8.453125" style="147" customWidth="1"/>
    <col min="865" max="865" width="7.26953125" style="147" customWidth="1"/>
    <col min="866" max="1023" width="7.90625" style="147"/>
    <col min="1024" max="1024" width="3.26953125" style="147" customWidth="1"/>
    <col min="1025" max="1025" width="16" style="147" customWidth="1"/>
    <col min="1026" max="1120" width="8.453125" style="147" customWidth="1"/>
    <col min="1121" max="1121" width="7.26953125" style="147" customWidth="1"/>
    <col min="1122" max="1279" width="7.90625" style="147"/>
    <col min="1280" max="1280" width="3.26953125" style="147" customWidth="1"/>
    <col min="1281" max="1281" width="16" style="147" customWidth="1"/>
    <col min="1282" max="1376" width="8.453125" style="147" customWidth="1"/>
    <col min="1377" max="1377" width="7.26953125" style="147" customWidth="1"/>
    <col min="1378" max="1535" width="7.90625" style="147"/>
    <col min="1536" max="1536" width="3.26953125" style="147" customWidth="1"/>
    <col min="1537" max="1537" width="16" style="147" customWidth="1"/>
    <col min="1538" max="1632" width="8.453125" style="147" customWidth="1"/>
    <col min="1633" max="1633" width="7.26953125" style="147" customWidth="1"/>
    <col min="1634" max="1791" width="7.90625" style="147"/>
    <col min="1792" max="1792" width="3.26953125" style="147" customWidth="1"/>
    <col min="1793" max="1793" width="16" style="147" customWidth="1"/>
    <col min="1794" max="1888" width="8.453125" style="147" customWidth="1"/>
    <col min="1889" max="1889" width="7.26953125" style="147" customWidth="1"/>
    <col min="1890" max="2047" width="7.90625" style="147"/>
    <col min="2048" max="2048" width="3.26953125" style="147" customWidth="1"/>
    <col min="2049" max="2049" width="16" style="147" customWidth="1"/>
    <col min="2050" max="2144" width="8.453125" style="147" customWidth="1"/>
    <col min="2145" max="2145" width="7.26953125" style="147" customWidth="1"/>
    <col min="2146" max="2303" width="7.90625" style="147"/>
    <col min="2304" max="2304" width="3.26953125" style="147" customWidth="1"/>
    <col min="2305" max="2305" width="16" style="147" customWidth="1"/>
    <col min="2306" max="2400" width="8.453125" style="147" customWidth="1"/>
    <col min="2401" max="2401" width="7.26953125" style="147" customWidth="1"/>
    <col min="2402" max="2559" width="7.90625" style="147"/>
    <col min="2560" max="2560" width="3.26953125" style="147" customWidth="1"/>
    <col min="2561" max="2561" width="16" style="147" customWidth="1"/>
    <col min="2562" max="2656" width="8.453125" style="147" customWidth="1"/>
    <col min="2657" max="2657" width="7.26953125" style="147" customWidth="1"/>
    <col min="2658" max="2815" width="7.90625" style="147"/>
    <col min="2816" max="2816" width="3.26953125" style="147" customWidth="1"/>
    <col min="2817" max="2817" width="16" style="147" customWidth="1"/>
    <col min="2818" max="2912" width="8.453125" style="147" customWidth="1"/>
    <col min="2913" max="2913" width="7.26953125" style="147" customWidth="1"/>
    <col min="2914" max="3071" width="7.90625" style="147"/>
    <col min="3072" max="3072" width="3.26953125" style="147" customWidth="1"/>
    <col min="3073" max="3073" width="16" style="147" customWidth="1"/>
    <col min="3074" max="3168" width="8.453125" style="147" customWidth="1"/>
    <col min="3169" max="3169" width="7.26953125" style="147" customWidth="1"/>
    <col min="3170" max="3327" width="7.90625" style="147"/>
    <col min="3328" max="3328" width="3.26953125" style="147" customWidth="1"/>
    <col min="3329" max="3329" width="16" style="147" customWidth="1"/>
    <col min="3330" max="3424" width="8.453125" style="147" customWidth="1"/>
    <col min="3425" max="3425" width="7.26953125" style="147" customWidth="1"/>
    <col min="3426" max="3583" width="7.90625" style="147"/>
    <col min="3584" max="3584" width="3.26953125" style="147" customWidth="1"/>
    <col min="3585" max="3585" width="16" style="147" customWidth="1"/>
    <col min="3586" max="3680" width="8.453125" style="147" customWidth="1"/>
    <col min="3681" max="3681" width="7.26953125" style="147" customWidth="1"/>
    <col min="3682" max="3839" width="7.90625" style="147"/>
    <col min="3840" max="3840" width="3.26953125" style="147" customWidth="1"/>
    <col min="3841" max="3841" width="16" style="147" customWidth="1"/>
    <col min="3842" max="3936" width="8.453125" style="147" customWidth="1"/>
    <col min="3937" max="3937" width="7.26953125" style="147" customWidth="1"/>
    <col min="3938" max="4095" width="7.90625" style="147"/>
    <col min="4096" max="4096" width="3.26953125" style="147" customWidth="1"/>
    <col min="4097" max="4097" width="16" style="147" customWidth="1"/>
    <col min="4098" max="4192" width="8.453125" style="147" customWidth="1"/>
    <col min="4193" max="4193" width="7.26953125" style="147" customWidth="1"/>
    <col min="4194" max="4351" width="7.90625" style="147"/>
    <col min="4352" max="4352" width="3.26953125" style="147" customWidth="1"/>
    <col min="4353" max="4353" width="16" style="147" customWidth="1"/>
    <col min="4354" max="4448" width="8.453125" style="147" customWidth="1"/>
    <col min="4449" max="4449" width="7.26953125" style="147" customWidth="1"/>
    <col min="4450" max="4607" width="7.90625" style="147"/>
    <col min="4608" max="4608" width="3.26953125" style="147" customWidth="1"/>
    <col min="4609" max="4609" width="16" style="147" customWidth="1"/>
    <col min="4610" max="4704" width="8.453125" style="147" customWidth="1"/>
    <col min="4705" max="4705" width="7.26953125" style="147" customWidth="1"/>
    <col min="4706" max="4863" width="7.90625" style="147"/>
    <col min="4864" max="4864" width="3.26953125" style="147" customWidth="1"/>
    <col min="4865" max="4865" width="16" style="147" customWidth="1"/>
    <col min="4866" max="4960" width="8.453125" style="147" customWidth="1"/>
    <col min="4961" max="4961" width="7.26953125" style="147" customWidth="1"/>
    <col min="4962" max="5119" width="7.90625" style="147"/>
    <col min="5120" max="5120" width="3.26953125" style="147" customWidth="1"/>
    <col min="5121" max="5121" width="16" style="147" customWidth="1"/>
    <col min="5122" max="5216" width="8.453125" style="147" customWidth="1"/>
    <col min="5217" max="5217" width="7.26953125" style="147" customWidth="1"/>
    <col min="5218" max="5375" width="7.90625" style="147"/>
    <col min="5376" max="5376" width="3.26953125" style="147" customWidth="1"/>
    <col min="5377" max="5377" width="16" style="147" customWidth="1"/>
    <col min="5378" max="5472" width="8.453125" style="147" customWidth="1"/>
    <col min="5473" max="5473" width="7.26953125" style="147" customWidth="1"/>
    <col min="5474" max="5631" width="7.90625" style="147"/>
    <col min="5632" max="5632" width="3.26953125" style="147" customWidth="1"/>
    <col min="5633" max="5633" width="16" style="147" customWidth="1"/>
    <col min="5634" max="5728" width="8.453125" style="147" customWidth="1"/>
    <col min="5729" max="5729" width="7.26953125" style="147" customWidth="1"/>
    <col min="5730" max="5887" width="7.90625" style="147"/>
    <col min="5888" max="5888" width="3.26953125" style="147" customWidth="1"/>
    <col min="5889" max="5889" width="16" style="147" customWidth="1"/>
    <col min="5890" max="5984" width="8.453125" style="147" customWidth="1"/>
    <col min="5985" max="5985" width="7.26953125" style="147" customWidth="1"/>
    <col min="5986" max="6143" width="7.90625" style="147"/>
    <col min="6144" max="6144" width="3.26953125" style="147" customWidth="1"/>
    <col min="6145" max="6145" width="16" style="147" customWidth="1"/>
    <col min="6146" max="6240" width="8.453125" style="147" customWidth="1"/>
    <col min="6241" max="6241" width="7.26953125" style="147" customWidth="1"/>
    <col min="6242" max="6399" width="7.90625" style="147"/>
    <col min="6400" max="6400" width="3.26953125" style="147" customWidth="1"/>
    <col min="6401" max="6401" width="16" style="147" customWidth="1"/>
    <col min="6402" max="6496" width="8.453125" style="147" customWidth="1"/>
    <col min="6497" max="6497" width="7.26953125" style="147" customWidth="1"/>
    <col min="6498" max="6655" width="7.90625" style="147"/>
    <col min="6656" max="6656" width="3.26953125" style="147" customWidth="1"/>
    <col min="6657" max="6657" width="16" style="147" customWidth="1"/>
    <col min="6658" max="6752" width="8.453125" style="147" customWidth="1"/>
    <col min="6753" max="6753" width="7.26953125" style="147" customWidth="1"/>
    <col min="6754" max="6911" width="7.90625" style="147"/>
    <col min="6912" max="6912" width="3.26953125" style="147" customWidth="1"/>
    <col min="6913" max="6913" width="16" style="147" customWidth="1"/>
    <col min="6914" max="7008" width="8.453125" style="147" customWidth="1"/>
    <col min="7009" max="7009" width="7.26953125" style="147" customWidth="1"/>
    <col min="7010" max="7167" width="7.90625" style="147"/>
    <col min="7168" max="7168" width="3.26953125" style="147" customWidth="1"/>
    <col min="7169" max="7169" width="16" style="147" customWidth="1"/>
    <col min="7170" max="7264" width="8.453125" style="147" customWidth="1"/>
    <col min="7265" max="7265" width="7.26953125" style="147" customWidth="1"/>
    <col min="7266" max="7423" width="7.90625" style="147"/>
    <col min="7424" max="7424" width="3.26953125" style="147" customWidth="1"/>
    <col min="7425" max="7425" width="16" style="147" customWidth="1"/>
    <col min="7426" max="7520" width="8.453125" style="147" customWidth="1"/>
    <col min="7521" max="7521" width="7.26953125" style="147" customWidth="1"/>
    <col min="7522" max="7679" width="7.90625" style="147"/>
    <col min="7680" max="7680" width="3.26953125" style="147" customWidth="1"/>
    <col min="7681" max="7681" width="16" style="147" customWidth="1"/>
    <col min="7682" max="7776" width="8.453125" style="147" customWidth="1"/>
    <col min="7777" max="7777" width="7.26953125" style="147" customWidth="1"/>
    <col min="7778" max="7935" width="7.90625" style="147"/>
    <col min="7936" max="7936" width="3.26953125" style="147" customWidth="1"/>
    <col min="7937" max="7937" width="16" style="147" customWidth="1"/>
    <col min="7938" max="8032" width="8.453125" style="147" customWidth="1"/>
    <col min="8033" max="8033" width="7.26953125" style="147" customWidth="1"/>
    <col min="8034" max="8191" width="7.90625" style="147"/>
    <col min="8192" max="8192" width="3.26953125" style="147" customWidth="1"/>
    <col min="8193" max="8193" width="16" style="147" customWidth="1"/>
    <col min="8194" max="8288" width="8.453125" style="147" customWidth="1"/>
    <col min="8289" max="8289" width="7.26953125" style="147" customWidth="1"/>
    <col min="8290" max="8447" width="7.90625" style="147"/>
    <col min="8448" max="8448" width="3.26953125" style="147" customWidth="1"/>
    <col min="8449" max="8449" width="16" style="147" customWidth="1"/>
    <col min="8450" max="8544" width="8.453125" style="147" customWidth="1"/>
    <col min="8545" max="8545" width="7.26953125" style="147" customWidth="1"/>
    <col min="8546" max="8703" width="7.90625" style="147"/>
    <col min="8704" max="8704" width="3.26953125" style="147" customWidth="1"/>
    <col min="8705" max="8705" width="16" style="147" customWidth="1"/>
    <col min="8706" max="8800" width="8.453125" style="147" customWidth="1"/>
    <col min="8801" max="8801" width="7.26953125" style="147" customWidth="1"/>
    <col min="8802" max="8959" width="7.90625" style="147"/>
    <col min="8960" max="8960" width="3.26953125" style="147" customWidth="1"/>
    <col min="8961" max="8961" width="16" style="147" customWidth="1"/>
    <col min="8962" max="9056" width="8.453125" style="147" customWidth="1"/>
    <col min="9057" max="9057" width="7.26953125" style="147" customWidth="1"/>
    <col min="9058" max="9215" width="7.90625" style="147"/>
    <col min="9216" max="9216" width="3.26953125" style="147" customWidth="1"/>
    <col min="9217" max="9217" width="16" style="147" customWidth="1"/>
    <col min="9218" max="9312" width="8.453125" style="147" customWidth="1"/>
    <col min="9313" max="9313" width="7.26953125" style="147" customWidth="1"/>
    <col min="9314" max="9471" width="7.90625" style="147"/>
    <col min="9472" max="9472" width="3.26953125" style="147" customWidth="1"/>
    <col min="9473" max="9473" width="16" style="147" customWidth="1"/>
    <col min="9474" max="9568" width="8.453125" style="147" customWidth="1"/>
    <col min="9569" max="9569" width="7.26953125" style="147" customWidth="1"/>
    <col min="9570" max="9727" width="7.90625" style="147"/>
    <col min="9728" max="9728" width="3.26953125" style="147" customWidth="1"/>
    <col min="9729" max="9729" width="16" style="147" customWidth="1"/>
    <col min="9730" max="9824" width="8.453125" style="147" customWidth="1"/>
    <col min="9825" max="9825" width="7.26953125" style="147" customWidth="1"/>
    <col min="9826" max="9983" width="7.90625" style="147"/>
    <col min="9984" max="9984" width="3.26953125" style="147" customWidth="1"/>
    <col min="9985" max="9985" width="16" style="147" customWidth="1"/>
    <col min="9986" max="10080" width="8.453125" style="147" customWidth="1"/>
    <col min="10081" max="10081" width="7.26953125" style="147" customWidth="1"/>
    <col min="10082" max="10239" width="7.90625" style="147"/>
    <col min="10240" max="10240" width="3.26953125" style="147" customWidth="1"/>
    <col min="10241" max="10241" width="16" style="147" customWidth="1"/>
    <col min="10242" max="10336" width="8.453125" style="147" customWidth="1"/>
    <col min="10337" max="10337" width="7.26953125" style="147" customWidth="1"/>
    <col min="10338" max="10495" width="7.90625" style="147"/>
    <col min="10496" max="10496" width="3.26953125" style="147" customWidth="1"/>
    <col min="10497" max="10497" width="16" style="147" customWidth="1"/>
    <col min="10498" max="10592" width="8.453125" style="147" customWidth="1"/>
    <col min="10593" max="10593" width="7.26953125" style="147" customWidth="1"/>
    <col min="10594" max="10751" width="7.90625" style="147"/>
    <col min="10752" max="10752" width="3.26953125" style="147" customWidth="1"/>
    <col min="10753" max="10753" width="16" style="147" customWidth="1"/>
    <col min="10754" max="10848" width="8.453125" style="147" customWidth="1"/>
    <col min="10849" max="10849" width="7.26953125" style="147" customWidth="1"/>
    <col min="10850" max="11007" width="7.90625" style="147"/>
    <col min="11008" max="11008" width="3.26953125" style="147" customWidth="1"/>
    <col min="11009" max="11009" width="16" style="147" customWidth="1"/>
    <col min="11010" max="11104" width="8.453125" style="147" customWidth="1"/>
    <col min="11105" max="11105" width="7.26953125" style="147" customWidth="1"/>
    <col min="11106" max="11263" width="7.90625" style="147"/>
    <col min="11264" max="11264" width="3.26953125" style="147" customWidth="1"/>
    <col min="11265" max="11265" width="16" style="147" customWidth="1"/>
    <col min="11266" max="11360" width="8.453125" style="147" customWidth="1"/>
    <col min="11361" max="11361" width="7.26953125" style="147" customWidth="1"/>
    <col min="11362" max="11519" width="7.90625" style="147"/>
    <col min="11520" max="11520" width="3.26953125" style="147" customWidth="1"/>
    <col min="11521" max="11521" width="16" style="147" customWidth="1"/>
    <col min="11522" max="11616" width="8.453125" style="147" customWidth="1"/>
    <col min="11617" max="11617" width="7.26953125" style="147" customWidth="1"/>
    <col min="11618" max="11775" width="7.90625" style="147"/>
    <col min="11776" max="11776" width="3.26953125" style="147" customWidth="1"/>
    <col min="11777" max="11777" width="16" style="147" customWidth="1"/>
    <col min="11778" max="11872" width="8.453125" style="147" customWidth="1"/>
    <col min="11873" max="11873" width="7.26953125" style="147" customWidth="1"/>
    <col min="11874" max="12031" width="7.90625" style="147"/>
    <col min="12032" max="12032" width="3.26953125" style="147" customWidth="1"/>
    <col min="12033" max="12033" width="16" style="147" customWidth="1"/>
    <col min="12034" max="12128" width="8.453125" style="147" customWidth="1"/>
    <col min="12129" max="12129" width="7.26953125" style="147" customWidth="1"/>
    <col min="12130" max="12287" width="7.90625" style="147"/>
    <col min="12288" max="12288" width="3.26953125" style="147" customWidth="1"/>
    <col min="12289" max="12289" width="16" style="147" customWidth="1"/>
    <col min="12290" max="12384" width="8.453125" style="147" customWidth="1"/>
    <col min="12385" max="12385" width="7.26953125" style="147" customWidth="1"/>
    <col min="12386" max="12543" width="7.90625" style="147"/>
    <col min="12544" max="12544" width="3.26953125" style="147" customWidth="1"/>
    <col min="12545" max="12545" width="16" style="147" customWidth="1"/>
    <col min="12546" max="12640" width="8.453125" style="147" customWidth="1"/>
    <col min="12641" max="12641" width="7.26953125" style="147" customWidth="1"/>
    <col min="12642" max="12799" width="7.90625" style="147"/>
    <col min="12800" max="12800" width="3.26953125" style="147" customWidth="1"/>
    <col min="12801" max="12801" width="16" style="147" customWidth="1"/>
    <col min="12802" max="12896" width="8.453125" style="147" customWidth="1"/>
    <col min="12897" max="12897" width="7.26953125" style="147" customWidth="1"/>
    <col min="12898" max="13055" width="7.90625" style="147"/>
    <col min="13056" max="13056" width="3.26953125" style="147" customWidth="1"/>
    <col min="13057" max="13057" width="16" style="147" customWidth="1"/>
    <col min="13058" max="13152" width="8.453125" style="147" customWidth="1"/>
    <col min="13153" max="13153" width="7.26953125" style="147" customWidth="1"/>
    <col min="13154" max="13311" width="7.90625" style="147"/>
    <col min="13312" max="13312" width="3.26953125" style="147" customWidth="1"/>
    <col min="13313" max="13313" width="16" style="147" customWidth="1"/>
    <col min="13314" max="13408" width="8.453125" style="147" customWidth="1"/>
    <col min="13409" max="13409" width="7.26953125" style="147" customWidth="1"/>
    <col min="13410" max="13567" width="7.90625" style="147"/>
    <col min="13568" max="13568" width="3.26953125" style="147" customWidth="1"/>
    <col min="13569" max="13569" width="16" style="147" customWidth="1"/>
    <col min="13570" max="13664" width="8.453125" style="147" customWidth="1"/>
    <col min="13665" max="13665" width="7.26953125" style="147" customWidth="1"/>
    <col min="13666" max="13823" width="7.90625" style="147"/>
    <col min="13824" max="13824" width="3.26953125" style="147" customWidth="1"/>
    <col min="13825" max="13825" width="16" style="147" customWidth="1"/>
    <col min="13826" max="13920" width="8.453125" style="147" customWidth="1"/>
    <col min="13921" max="13921" width="7.26953125" style="147" customWidth="1"/>
    <col min="13922" max="14079" width="7.90625" style="147"/>
    <col min="14080" max="14080" width="3.26953125" style="147" customWidth="1"/>
    <col min="14081" max="14081" width="16" style="147" customWidth="1"/>
    <col min="14082" max="14176" width="8.453125" style="147" customWidth="1"/>
    <col min="14177" max="14177" width="7.26953125" style="147" customWidth="1"/>
    <col min="14178" max="14335" width="7.90625" style="147"/>
    <col min="14336" max="14336" width="3.26953125" style="147" customWidth="1"/>
    <col min="14337" max="14337" width="16" style="147" customWidth="1"/>
    <col min="14338" max="14432" width="8.453125" style="147" customWidth="1"/>
    <col min="14433" max="14433" width="7.26953125" style="147" customWidth="1"/>
    <col min="14434" max="14591" width="7.90625" style="147"/>
    <col min="14592" max="14592" width="3.26953125" style="147" customWidth="1"/>
    <col min="14593" max="14593" width="16" style="147" customWidth="1"/>
    <col min="14594" max="14688" width="8.453125" style="147" customWidth="1"/>
    <col min="14689" max="14689" width="7.26953125" style="147" customWidth="1"/>
    <col min="14690" max="14847" width="7.90625" style="147"/>
    <col min="14848" max="14848" width="3.26953125" style="147" customWidth="1"/>
    <col min="14849" max="14849" width="16" style="147" customWidth="1"/>
    <col min="14850" max="14944" width="8.453125" style="147" customWidth="1"/>
    <col min="14945" max="14945" width="7.26953125" style="147" customWidth="1"/>
    <col min="14946" max="15103" width="7.90625" style="147"/>
    <col min="15104" max="15104" width="3.26953125" style="147" customWidth="1"/>
    <col min="15105" max="15105" width="16" style="147" customWidth="1"/>
    <col min="15106" max="15200" width="8.453125" style="147" customWidth="1"/>
    <col min="15201" max="15201" width="7.26953125" style="147" customWidth="1"/>
    <col min="15202" max="15359" width="7.90625" style="147"/>
    <col min="15360" max="15360" width="3.26953125" style="147" customWidth="1"/>
    <col min="15361" max="15361" width="16" style="147" customWidth="1"/>
    <col min="15362" max="15456" width="8.453125" style="147" customWidth="1"/>
    <col min="15457" max="15457" width="7.26953125" style="147" customWidth="1"/>
    <col min="15458" max="15615" width="7.90625" style="147"/>
    <col min="15616" max="15616" width="3.26953125" style="147" customWidth="1"/>
    <col min="15617" max="15617" width="16" style="147" customWidth="1"/>
    <col min="15618" max="15712" width="8.453125" style="147" customWidth="1"/>
    <col min="15713" max="15713" width="7.26953125" style="147" customWidth="1"/>
    <col min="15714" max="15871" width="7.90625" style="147"/>
    <col min="15872" max="15872" width="3.26953125" style="147" customWidth="1"/>
    <col min="15873" max="15873" width="16" style="147" customWidth="1"/>
    <col min="15874" max="15968" width="8.453125" style="147" customWidth="1"/>
    <col min="15969" max="15969" width="7.26953125" style="147" customWidth="1"/>
    <col min="15970" max="16127" width="7.90625" style="147"/>
    <col min="16128" max="16128" width="3.26953125" style="147" customWidth="1"/>
    <col min="16129" max="16129" width="16" style="147" customWidth="1"/>
    <col min="16130" max="16224" width="8.453125" style="147" customWidth="1"/>
    <col min="16225" max="16225" width="7.26953125" style="147" customWidth="1"/>
    <col min="16226" max="16384" width="7.90625" style="147"/>
  </cols>
  <sheetData>
    <row r="1" spans="1:97" s="138" customFormat="1" ht="16.5" x14ac:dyDescent="0.2">
      <c r="A1" s="204"/>
      <c r="B1" s="205" t="s">
        <v>328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  <c r="BL1" s="206"/>
      <c r="BM1" s="206"/>
      <c r="BN1" s="206"/>
      <c r="BO1" s="206"/>
      <c r="BP1" s="150"/>
      <c r="BQ1" s="149"/>
      <c r="CS1" s="150"/>
    </row>
    <row r="2" spans="1:97" s="138" customFormat="1" ht="10.9" customHeight="1" x14ac:dyDescent="0.2">
      <c r="A2" s="204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  <c r="BL2" s="206"/>
      <c r="BM2" s="206"/>
      <c r="BN2" s="206"/>
      <c r="BO2" s="206"/>
      <c r="BP2" s="150"/>
      <c r="BQ2" s="150"/>
      <c r="CS2" s="150"/>
    </row>
    <row r="3" spans="1:97" s="138" customFormat="1" ht="10.9" customHeight="1" x14ac:dyDescent="0.2">
      <c r="A3" s="171"/>
      <c r="B3" s="172"/>
      <c r="C3" s="173" t="s">
        <v>233</v>
      </c>
      <c r="D3" s="173" t="s">
        <v>234</v>
      </c>
      <c r="E3" s="173" t="s">
        <v>235</v>
      </c>
      <c r="F3" s="173" t="s">
        <v>236</v>
      </c>
      <c r="G3" s="173" t="s">
        <v>237</v>
      </c>
      <c r="H3" s="173" t="s">
        <v>238</v>
      </c>
      <c r="I3" s="173" t="s">
        <v>239</v>
      </c>
      <c r="J3" s="173" t="s">
        <v>240</v>
      </c>
      <c r="K3" s="173" t="s">
        <v>241</v>
      </c>
      <c r="L3" s="173" t="s">
        <v>242</v>
      </c>
      <c r="M3" s="173" t="s">
        <v>243</v>
      </c>
      <c r="N3" s="173" t="s">
        <v>244</v>
      </c>
      <c r="O3" s="173" t="s">
        <v>245</v>
      </c>
      <c r="P3" s="173" t="s">
        <v>246</v>
      </c>
      <c r="Q3" s="173" t="s">
        <v>247</v>
      </c>
      <c r="R3" s="173" t="s">
        <v>248</v>
      </c>
      <c r="S3" s="173" t="s">
        <v>249</v>
      </c>
      <c r="T3" s="173" t="s">
        <v>250</v>
      </c>
      <c r="U3" s="173" t="s">
        <v>251</v>
      </c>
      <c r="V3" s="173" t="s">
        <v>252</v>
      </c>
      <c r="W3" s="173" t="s">
        <v>253</v>
      </c>
      <c r="X3" s="173" t="s">
        <v>254</v>
      </c>
      <c r="Y3" s="173" t="s">
        <v>255</v>
      </c>
      <c r="Z3" s="173" t="s">
        <v>256</v>
      </c>
      <c r="AA3" s="173" t="s">
        <v>257</v>
      </c>
      <c r="AB3" s="173" t="s">
        <v>258</v>
      </c>
      <c r="AC3" s="173" t="s">
        <v>259</v>
      </c>
      <c r="AD3" s="173" t="s">
        <v>260</v>
      </c>
      <c r="AE3" s="173" t="s">
        <v>261</v>
      </c>
      <c r="AF3" s="173" t="s">
        <v>262</v>
      </c>
      <c r="AG3" s="173" t="s">
        <v>263</v>
      </c>
      <c r="AH3" s="173" t="s">
        <v>264</v>
      </c>
      <c r="AI3" s="173" t="s">
        <v>265</v>
      </c>
      <c r="AJ3" s="173" t="s">
        <v>266</v>
      </c>
      <c r="AK3" s="173" t="s">
        <v>267</v>
      </c>
      <c r="AL3" s="173" t="s">
        <v>268</v>
      </c>
      <c r="AM3" s="173" t="s">
        <v>269</v>
      </c>
      <c r="AN3" s="173" t="s">
        <v>271</v>
      </c>
      <c r="AO3" s="173" t="s">
        <v>273</v>
      </c>
      <c r="AP3" s="173" t="s">
        <v>274</v>
      </c>
      <c r="AQ3" s="173" t="s">
        <v>275</v>
      </c>
      <c r="AR3" s="173" t="s">
        <v>276</v>
      </c>
      <c r="AS3" s="173" t="s">
        <v>277</v>
      </c>
      <c r="AT3" s="173" t="s">
        <v>278</v>
      </c>
      <c r="AU3" s="173" t="s">
        <v>279</v>
      </c>
      <c r="AV3" s="173" t="s">
        <v>280</v>
      </c>
      <c r="AW3" s="173" t="s">
        <v>281</v>
      </c>
      <c r="AX3" s="173" t="s">
        <v>282</v>
      </c>
      <c r="AY3" s="173" t="s">
        <v>283</v>
      </c>
      <c r="AZ3" s="173" t="s">
        <v>284</v>
      </c>
      <c r="BA3" s="173" t="s">
        <v>285</v>
      </c>
      <c r="BB3" s="173" t="s">
        <v>287</v>
      </c>
      <c r="BC3" s="173" t="s">
        <v>288</v>
      </c>
      <c r="BD3" s="173" t="s">
        <v>290</v>
      </c>
      <c r="BE3" s="173" t="s">
        <v>291</v>
      </c>
      <c r="BF3" s="173" t="s">
        <v>292</v>
      </c>
      <c r="BG3" s="173" t="s">
        <v>294</v>
      </c>
      <c r="BH3" s="173" t="s">
        <v>295</v>
      </c>
      <c r="BI3" s="173" t="s">
        <v>296</v>
      </c>
      <c r="BJ3" s="173" t="s">
        <v>297</v>
      </c>
      <c r="BK3" s="173" t="s">
        <v>298</v>
      </c>
      <c r="BL3" s="173" t="s">
        <v>299</v>
      </c>
      <c r="BM3" s="173" t="s">
        <v>300</v>
      </c>
      <c r="BN3" s="173" t="s">
        <v>462</v>
      </c>
      <c r="BO3" s="174"/>
      <c r="BP3" s="139"/>
      <c r="BQ3" s="139"/>
      <c r="BR3" s="139"/>
      <c r="BS3" s="139"/>
      <c r="BT3" s="140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40"/>
      <c r="CG3" s="139"/>
      <c r="CH3" s="140"/>
      <c r="CI3" s="139"/>
      <c r="CJ3" s="139"/>
      <c r="CK3" s="139"/>
      <c r="CL3" s="139"/>
      <c r="CM3" s="139"/>
      <c r="CN3" s="139"/>
      <c r="CO3" s="139"/>
      <c r="CP3" s="140"/>
      <c r="CQ3" s="139"/>
      <c r="CR3" s="140"/>
    </row>
    <row r="4" spans="1:97" s="141" customFormat="1" ht="10.9" customHeight="1" x14ac:dyDescent="0.2">
      <c r="A4" s="175"/>
      <c r="B4" s="176"/>
      <c r="C4" s="177" t="s">
        <v>526</v>
      </c>
      <c r="D4" s="177" t="s">
        <v>527</v>
      </c>
      <c r="E4" s="177"/>
      <c r="F4" s="177" t="s">
        <v>528</v>
      </c>
      <c r="G4" s="177"/>
      <c r="H4" s="177"/>
      <c r="I4" s="177" t="s">
        <v>529</v>
      </c>
      <c r="J4" s="177" t="s">
        <v>530</v>
      </c>
      <c r="K4" s="177"/>
      <c r="L4" s="177" t="s">
        <v>304</v>
      </c>
      <c r="M4" s="177"/>
      <c r="N4" s="177" t="s">
        <v>305</v>
      </c>
      <c r="O4" s="177"/>
      <c r="P4" s="178" t="s">
        <v>531</v>
      </c>
      <c r="Q4" s="177" t="s">
        <v>532</v>
      </c>
      <c r="R4" s="177" t="s">
        <v>533</v>
      </c>
      <c r="S4" s="177" t="s">
        <v>534</v>
      </c>
      <c r="T4" s="177" t="s">
        <v>535</v>
      </c>
      <c r="U4" s="178" t="s">
        <v>536</v>
      </c>
      <c r="V4" s="177"/>
      <c r="W4" s="177" t="s">
        <v>537</v>
      </c>
      <c r="X4" s="177"/>
      <c r="Y4" s="177" t="s">
        <v>306</v>
      </c>
      <c r="Z4" s="177" t="s">
        <v>306</v>
      </c>
      <c r="AA4" s="177" t="s">
        <v>538</v>
      </c>
      <c r="AB4" s="177" t="s">
        <v>539</v>
      </c>
      <c r="AC4" s="177"/>
      <c r="AD4" s="177" t="s">
        <v>540</v>
      </c>
      <c r="AE4" s="177" t="s">
        <v>541</v>
      </c>
      <c r="AF4" s="177"/>
      <c r="AG4" s="177" t="s">
        <v>542</v>
      </c>
      <c r="AH4" s="177" t="s">
        <v>543</v>
      </c>
      <c r="AI4" s="177"/>
      <c r="AJ4" s="177"/>
      <c r="AK4" s="177"/>
      <c r="AL4" s="177"/>
      <c r="AM4" s="177" t="s">
        <v>530</v>
      </c>
      <c r="AN4" s="178" t="s">
        <v>544</v>
      </c>
      <c r="AO4" s="177"/>
      <c r="AP4" s="177"/>
      <c r="AQ4" s="178"/>
      <c r="AR4" s="177" t="s">
        <v>545</v>
      </c>
      <c r="AS4" s="177"/>
      <c r="AT4" s="177" t="s">
        <v>546</v>
      </c>
      <c r="AU4" s="177"/>
      <c r="AV4" s="177"/>
      <c r="AW4" s="177"/>
      <c r="AX4" s="177"/>
      <c r="AY4" s="178"/>
      <c r="AZ4" s="177" t="s">
        <v>547</v>
      </c>
      <c r="BA4" s="177"/>
      <c r="BB4" s="177" t="s">
        <v>548</v>
      </c>
      <c r="BC4" s="177"/>
      <c r="BD4" s="177"/>
      <c r="BE4" s="177" t="s">
        <v>549</v>
      </c>
      <c r="BF4" s="179"/>
      <c r="BG4" s="334" t="s">
        <v>550</v>
      </c>
      <c r="BH4" s="177" t="s">
        <v>551</v>
      </c>
      <c r="BI4" s="177"/>
      <c r="BJ4" s="177" t="s">
        <v>552</v>
      </c>
      <c r="BK4" s="178" t="s">
        <v>553</v>
      </c>
      <c r="BL4" s="177" t="s">
        <v>530</v>
      </c>
      <c r="BM4" s="177"/>
      <c r="BN4" s="178"/>
      <c r="BO4" s="18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</row>
    <row r="5" spans="1:97" s="141" customFormat="1" ht="10.9" customHeight="1" x14ac:dyDescent="0.2">
      <c r="A5" s="181"/>
      <c r="B5" s="182"/>
      <c r="C5" s="183" t="s">
        <v>554</v>
      </c>
      <c r="D5" s="183" t="s">
        <v>554</v>
      </c>
      <c r="E5" s="183" t="s">
        <v>555</v>
      </c>
      <c r="F5" s="183" t="s">
        <v>308</v>
      </c>
      <c r="G5" s="183" t="s">
        <v>556</v>
      </c>
      <c r="H5" s="183" t="s">
        <v>557</v>
      </c>
      <c r="I5" s="183" t="s">
        <v>558</v>
      </c>
      <c r="J5" s="183" t="s">
        <v>559</v>
      </c>
      <c r="K5" s="183" t="s">
        <v>560</v>
      </c>
      <c r="L5" s="183" t="s">
        <v>561</v>
      </c>
      <c r="M5" s="183" t="s">
        <v>1</v>
      </c>
      <c r="N5" s="183" t="s">
        <v>561</v>
      </c>
      <c r="O5" s="183" t="s">
        <v>309</v>
      </c>
      <c r="P5" s="184" t="s">
        <v>562</v>
      </c>
      <c r="Q5" s="183" t="s">
        <v>563</v>
      </c>
      <c r="R5" s="183" t="s">
        <v>564</v>
      </c>
      <c r="S5" s="183" t="s">
        <v>565</v>
      </c>
      <c r="T5" s="183" t="s">
        <v>566</v>
      </c>
      <c r="U5" s="184" t="s">
        <v>567</v>
      </c>
      <c r="V5" s="183" t="s">
        <v>2</v>
      </c>
      <c r="W5" s="183" t="s">
        <v>310</v>
      </c>
      <c r="X5" s="183" t="s">
        <v>3</v>
      </c>
      <c r="Y5" s="183" t="s">
        <v>568</v>
      </c>
      <c r="Z5" s="183" t="s">
        <v>569</v>
      </c>
      <c r="AA5" s="183" t="s">
        <v>570</v>
      </c>
      <c r="AB5" s="183" t="s">
        <v>571</v>
      </c>
      <c r="AC5" s="183" t="s">
        <v>4</v>
      </c>
      <c r="AD5" s="183" t="s">
        <v>572</v>
      </c>
      <c r="AE5" s="183" t="s">
        <v>311</v>
      </c>
      <c r="AF5" s="183" t="s">
        <v>5</v>
      </c>
      <c r="AG5" s="183" t="s">
        <v>312</v>
      </c>
      <c r="AH5" s="183" t="s">
        <v>573</v>
      </c>
      <c r="AI5" s="183" t="s">
        <v>37</v>
      </c>
      <c r="AJ5" s="183" t="s">
        <v>270</v>
      </c>
      <c r="AK5" s="183" t="s">
        <v>272</v>
      </c>
      <c r="AL5" s="183" t="s">
        <v>36</v>
      </c>
      <c r="AM5" s="183" t="s">
        <v>313</v>
      </c>
      <c r="AN5" s="184" t="s">
        <v>574</v>
      </c>
      <c r="AO5" s="183" t="s">
        <v>314</v>
      </c>
      <c r="AP5" s="183" t="s">
        <v>6</v>
      </c>
      <c r="AQ5" s="184" t="s">
        <v>575</v>
      </c>
      <c r="AR5" s="183" t="s">
        <v>576</v>
      </c>
      <c r="AS5" s="183" t="s">
        <v>315</v>
      </c>
      <c r="AT5" s="183" t="s">
        <v>577</v>
      </c>
      <c r="AU5" s="183" t="s">
        <v>316</v>
      </c>
      <c r="AV5" s="183" t="s">
        <v>317</v>
      </c>
      <c r="AW5" s="183" t="s">
        <v>7</v>
      </c>
      <c r="AX5" s="183" t="s">
        <v>286</v>
      </c>
      <c r="AY5" s="184" t="s">
        <v>318</v>
      </c>
      <c r="AZ5" s="183" t="s">
        <v>578</v>
      </c>
      <c r="BA5" s="183" t="s">
        <v>289</v>
      </c>
      <c r="BB5" s="183" t="s">
        <v>308</v>
      </c>
      <c r="BC5" s="183" t="s">
        <v>319</v>
      </c>
      <c r="BD5" s="183" t="s">
        <v>293</v>
      </c>
      <c r="BE5" s="183" t="s">
        <v>320</v>
      </c>
      <c r="BF5" s="184" t="s">
        <v>321</v>
      </c>
      <c r="BG5" s="335" t="s">
        <v>579</v>
      </c>
      <c r="BH5" s="183" t="s">
        <v>308</v>
      </c>
      <c r="BI5" s="183" t="s">
        <v>580</v>
      </c>
      <c r="BJ5" s="183" t="s">
        <v>308</v>
      </c>
      <c r="BK5" s="184" t="s">
        <v>308</v>
      </c>
      <c r="BL5" s="183" t="s">
        <v>581</v>
      </c>
      <c r="BM5" s="183" t="s">
        <v>582</v>
      </c>
      <c r="BN5" s="184" t="s">
        <v>583</v>
      </c>
      <c r="BO5" s="185" t="s">
        <v>329</v>
      </c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</row>
    <row r="6" spans="1:97" s="138" customFormat="1" ht="10.9" customHeight="1" x14ac:dyDescent="0.2">
      <c r="A6" s="175" t="s">
        <v>233</v>
      </c>
      <c r="B6" s="186" t="s">
        <v>463</v>
      </c>
      <c r="C6" s="187">
        <v>1.0151020755792237</v>
      </c>
      <c r="D6" s="187">
        <v>4.0483770475695851E-3</v>
      </c>
      <c r="E6" s="187">
        <v>8.0972546219146777E-3</v>
      </c>
      <c r="F6" s="187">
        <v>3.2057143506404461E-3</v>
      </c>
      <c r="G6" s="187">
        <v>8.1284171051705894E-4</v>
      </c>
      <c r="H6" s="187">
        <v>2.4297199232499033E-4</v>
      </c>
      <c r="I6" s="187">
        <v>7.0916477140719233E-6</v>
      </c>
      <c r="J6" s="187">
        <v>6.6469695654361835E-6</v>
      </c>
      <c r="K6" s="187">
        <v>2.189924687165491E-3</v>
      </c>
      <c r="L6" s="187">
        <v>5.6207180019838675E-4</v>
      </c>
      <c r="M6" s="187">
        <v>0.26596518773517069</v>
      </c>
      <c r="N6" s="187">
        <v>5.7217420981129738E-2</v>
      </c>
      <c r="O6" s="187">
        <v>1.2938179247658154E-2</v>
      </c>
      <c r="P6" s="187">
        <v>0.10696494262029495</v>
      </c>
      <c r="Q6" s="187">
        <v>1.7090878790910969E-5</v>
      </c>
      <c r="R6" s="187">
        <v>1.3313786744828378E-5</v>
      </c>
      <c r="S6" s="187">
        <v>3.1342301998643775E-4</v>
      </c>
      <c r="T6" s="187">
        <v>1.5986929945353984E-5</v>
      </c>
      <c r="U6" s="187">
        <v>5.7392646307330105E-5</v>
      </c>
      <c r="V6" s="187">
        <v>1.466664859378667E-5</v>
      </c>
      <c r="W6" s="187">
        <v>6.70904706364855E-6</v>
      </c>
      <c r="X6" s="187">
        <v>1.9132399869714481E-5</v>
      </c>
      <c r="Y6" s="187">
        <v>1.2572060911846008E-5</v>
      </c>
      <c r="Z6" s="187">
        <v>1.6114250837821105E-4</v>
      </c>
      <c r="AA6" s="187">
        <v>2.2022638135023392E-6</v>
      </c>
      <c r="AB6" s="187">
        <v>4.0318917215323638E-6</v>
      </c>
      <c r="AC6" s="187">
        <v>4.5431416401248366E-6</v>
      </c>
      <c r="AD6" s="187">
        <v>2.5325842769064393E-4</v>
      </c>
      <c r="AE6" s="187">
        <v>1.3659497221467164E-5</v>
      </c>
      <c r="AF6" s="187">
        <v>3.6286952399132306E-6</v>
      </c>
      <c r="AG6" s="187">
        <v>3.1916343988657051E-6</v>
      </c>
      <c r="AH6" s="187">
        <v>3.6653151961387702E-6</v>
      </c>
      <c r="AI6" s="187">
        <v>3.8178118974778752E-6</v>
      </c>
      <c r="AJ6" s="187">
        <v>3.6265919077731523E-6</v>
      </c>
      <c r="AK6" s="187">
        <v>4.5962991740864576E-6</v>
      </c>
      <c r="AL6" s="187">
        <v>1.8650144196020452E-6</v>
      </c>
      <c r="AM6" s="187">
        <v>8.8551062557951543E-4</v>
      </c>
      <c r="AN6" s="187">
        <v>3.2956199863130746E-5</v>
      </c>
      <c r="AO6" s="187">
        <v>8.9285588441529248E-6</v>
      </c>
      <c r="AP6" s="187">
        <v>1.6011804026531798E-5</v>
      </c>
      <c r="AQ6" s="187">
        <v>1.057876278432906E-5</v>
      </c>
      <c r="AR6" s="187">
        <v>5.9400319887651616E-6</v>
      </c>
      <c r="AS6" s="187">
        <v>4.6169182353477231E-6</v>
      </c>
      <c r="AT6" s="187">
        <v>8.5072717076932658E-6</v>
      </c>
      <c r="AU6" s="187">
        <v>6.673495426869004E-6</v>
      </c>
      <c r="AV6" s="187">
        <v>4.5606002319210176E-6</v>
      </c>
      <c r="AW6" s="187">
        <v>5.7662818678700516E-6</v>
      </c>
      <c r="AX6" s="187">
        <v>1.5064599497531675E-6</v>
      </c>
      <c r="AY6" s="187">
        <v>9.7059546420741777E-5</v>
      </c>
      <c r="AZ6" s="187">
        <v>8.0462861787724796E-6</v>
      </c>
      <c r="BA6" s="187">
        <v>9.1586813485636824E-6</v>
      </c>
      <c r="BB6" s="187">
        <v>1.1253885762811002E-5</v>
      </c>
      <c r="BC6" s="187">
        <v>5.033612592687582E-5</v>
      </c>
      <c r="BD6" s="187">
        <v>9.4864018217758329E-4</v>
      </c>
      <c r="BE6" s="187">
        <v>6.0916566378113189E-4</v>
      </c>
      <c r="BF6" s="187">
        <v>3.6008105575776697E-3</v>
      </c>
      <c r="BG6" s="187">
        <v>5.8965786891419509E-4</v>
      </c>
      <c r="BH6" s="187">
        <v>5.0552010849435723E-6</v>
      </c>
      <c r="BI6" s="187">
        <v>8.484639744834507E-3</v>
      </c>
      <c r="BJ6" s="187">
        <v>1.2553519941353904E-2</v>
      </c>
      <c r="BK6" s="187">
        <v>7.7754806788586189E-5</v>
      </c>
      <c r="BL6" s="187">
        <v>3.4535009305495926E-4</v>
      </c>
      <c r="BM6" s="187">
        <v>1.2081138261146855E-5</v>
      </c>
      <c r="BN6" s="187">
        <v>3.7086287249655259E-5</v>
      </c>
      <c r="BO6" s="188">
        <v>1.5067253905232234</v>
      </c>
      <c r="BP6" s="149"/>
      <c r="BQ6" s="149"/>
      <c r="BR6" s="149"/>
      <c r="BS6" s="149"/>
      <c r="BT6" s="151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51"/>
      <c r="CI6" s="149"/>
      <c r="CJ6" s="149"/>
      <c r="CK6" s="149"/>
      <c r="CL6" s="149"/>
      <c r="CM6" s="149"/>
      <c r="CN6" s="149"/>
      <c r="CO6" s="149"/>
      <c r="CP6" s="151"/>
      <c r="CQ6" s="149"/>
      <c r="CR6" s="151"/>
    </row>
    <row r="7" spans="1:97" s="138" customFormat="1" ht="10.9" customHeight="1" x14ac:dyDescent="0.2">
      <c r="A7" s="175" t="s">
        <v>234</v>
      </c>
      <c r="B7" s="186" t="s">
        <v>464</v>
      </c>
      <c r="C7" s="187">
        <v>2.2082870838046172E-4</v>
      </c>
      <c r="D7" s="187">
        <v>1.0008617018842298</v>
      </c>
      <c r="E7" s="187">
        <v>2.2521851677844555E-3</v>
      </c>
      <c r="F7" s="187">
        <v>5.1074631469648184E-5</v>
      </c>
      <c r="G7" s="187">
        <v>3.4351240629114823E-7</v>
      </c>
      <c r="H7" s="187">
        <v>1.2715789100884569E-6</v>
      </c>
      <c r="I7" s="187">
        <v>3.1283025731029142E-7</v>
      </c>
      <c r="J7" s="187">
        <v>3.4431098558277271E-7</v>
      </c>
      <c r="K7" s="187">
        <v>4.8693050819790764E-4</v>
      </c>
      <c r="L7" s="187">
        <v>6.5837793267127309E-7</v>
      </c>
      <c r="M7" s="187">
        <v>5.7948604338787551E-5</v>
      </c>
      <c r="N7" s="187">
        <v>2.7064694266540881E-5</v>
      </c>
      <c r="O7" s="187">
        <v>4.8502281908741894E-6</v>
      </c>
      <c r="P7" s="187">
        <v>5.1449441519234155E-4</v>
      </c>
      <c r="Q7" s="187">
        <v>1.5108907162319504E-4</v>
      </c>
      <c r="R7" s="187">
        <v>4.7013700308163543E-5</v>
      </c>
      <c r="S7" s="187">
        <v>9.4107513606592901E-7</v>
      </c>
      <c r="T7" s="187">
        <v>3.9736436467818085E-7</v>
      </c>
      <c r="U7" s="187">
        <v>8.0756946419920729E-6</v>
      </c>
      <c r="V7" s="187">
        <v>1.7661244339545497E-6</v>
      </c>
      <c r="W7" s="187">
        <v>6.9932118546582143E-7</v>
      </c>
      <c r="X7" s="187">
        <v>1.9149319426269493E-6</v>
      </c>
      <c r="Y7" s="187">
        <v>3.5350604244379342E-7</v>
      </c>
      <c r="Z7" s="187">
        <v>5.2887476350582511E-5</v>
      </c>
      <c r="AA7" s="187">
        <v>3.4229989990711959E-8</v>
      </c>
      <c r="AB7" s="187">
        <v>1.748350812590011E-7</v>
      </c>
      <c r="AC7" s="187">
        <v>4.1221716520017151E-4</v>
      </c>
      <c r="AD7" s="187">
        <v>6.433413639383485E-5</v>
      </c>
      <c r="AE7" s="187">
        <v>4.0503408834008561E-7</v>
      </c>
      <c r="AF7" s="187">
        <v>1.0038296835559278E-7</v>
      </c>
      <c r="AG7" s="187">
        <v>1.0583375271731891E-7</v>
      </c>
      <c r="AH7" s="187">
        <v>1.2273741289617265E-7</v>
      </c>
      <c r="AI7" s="187">
        <v>1.7831334492416143E-7</v>
      </c>
      <c r="AJ7" s="187">
        <v>3.2792797482337983E-7</v>
      </c>
      <c r="AK7" s="187">
        <v>2.8955335363581679E-7</v>
      </c>
      <c r="AL7" s="187">
        <v>4.0102305281342817E-7</v>
      </c>
      <c r="AM7" s="187">
        <v>2.0035802833715808E-5</v>
      </c>
      <c r="AN7" s="187">
        <v>3.026723932966466E-7</v>
      </c>
      <c r="AO7" s="187">
        <v>8.1875987531253492E-6</v>
      </c>
      <c r="AP7" s="187">
        <v>2.9762744017498184E-7</v>
      </c>
      <c r="AQ7" s="187">
        <v>5.5490156642137818E-5</v>
      </c>
      <c r="AR7" s="187">
        <v>1.7484336190262644E-5</v>
      </c>
      <c r="AS7" s="187">
        <v>1.4565610249509342E-7</v>
      </c>
      <c r="AT7" s="187">
        <v>2.8570490221807627E-7</v>
      </c>
      <c r="AU7" s="187">
        <v>4.3456373946123332E-7</v>
      </c>
      <c r="AV7" s="187">
        <v>2.0482126392093225E-6</v>
      </c>
      <c r="AW7" s="187">
        <v>1.7134977669191074E-7</v>
      </c>
      <c r="AX7" s="187">
        <v>1.3468784405059173E-7</v>
      </c>
      <c r="AY7" s="187">
        <v>2.4450521735973243E-7</v>
      </c>
      <c r="AZ7" s="187">
        <v>8.0862479281805774E-8</v>
      </c>
      <c r="BA7" s="187">
        <v>3.9442409455874913E-7</v>
      </c>
      <c r="BB7" s="187">
        <v>7.242117790965779E-7</v>
      </c>
      <c r="BC7" s="187">
        <v>2.1140734036273611E-7</v>
      </c>
      <c r="BD7" s="187">
        <v>3.2364666373595869E-6</v>
      </c>
      <c r="BE7" s="187">
        <v>1.8039037757190823E-6</v>
      </c>
      <c r="BF7" s="187">
        <v>3.5641324759710776E-6</v>
      </c>
      <c r="BG7" s="187">
        <v>1.268034498253467E-5</v>
      </c>
      <c r="BH7" s="187">
        <v>6.0429326506778657E-7</v>
      </c>
      <c r="BI7" s="187">
        <v>1.3014273861592298E-5</v>
      </c>
      <c r="BJ7" s="187">
        <v>2.2415811393508329E-5</v>
      </c>
      <c r="BK7" s="187">
        <v>3.4480668636725647E-5</v>
      </c>
      <c r="BL7" s="187">
        <v>3.0951405644114695E-5</v>
      </c>
      <c r="BM7" s="187">
        <v>1.4285115841099026E-6</v>
      </c>
      <c r="BN7" s="187">
        <v>3.2658912882394413E-7</v>
      </c>
      <c r="BO7" s="188">
        <v>1.005455019072738</v>
      </c>
      <c r="BP7" s="149"/>
      <c r="BQ7" s="149"/>
      <c r="BR7" s="149"/>
      <c r="BS7" s="149"/>
      <c r="BT7" s="151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51"/>
      <c r="CI7" s="149"/>
      <c r="CJ7" s="149"/>
      <c r="CK7" s="149"/>
      <c r="CL7" s="149"/>
      <c r="CM7" s="149"/>
      <c r="CN7" s="149"/>
      <c r="CO7" s="149"/>
      <c r="CP7" s="151"/>
      <c r="CQ7" s="149"/>
      <c r="CR7" s="151"/>
    </row>
    <row r="8" spans="1:97" s="138" customFormat="1" ht="10.9" customHeight="1" x14ac:dyDescent="0.2">
      <c r="A8" s="175" t="s">
        <v>235</v>
      </c>
      <c r="B8" s="186" t="s">
        <v>465</v>
      </c>
      <c r="C8" s="187">
        <v>5.564310498926691E-3</v>
      </c>
      <c r="D8" s="187">
        <v>1.9872412650771262E-2</v>
      </c>
      <c r="E8" s="187">
        <v>1.0353773200511367</v>
      </c>
      <c r="F8" s="187">
        <v>1.6234318170469667E-2</v>
      </c>
      <c r="G8" s="187">
        <v>3.9341953163688218E-5</v>
      </c>
      <c r="H8" s="187">
        <v>1.014221278770338E-5</v>
      </c>
      <c r="I8" s="187">
        <v>1.0638039804454143E-6</v>
      </c>
      <c r="J8" s="187">
        <v>1.4956980661645324E-5</v>
      </c>
      <c r="K8" s="187">
        <v>0.22373889466981942</v>
      </c>
      <c r="L8" s="187">
        <v>1.4985761999377226E-4</v>
      </c>
      <c r="M8" s="187">
        <v>1.459510333095946E-3</v>
      </c>
      <c r="N8" s="187">
        <v>6.4734851590034729E-3</v>
      </c>
      <c r="O8" s="187">
        <v>9.188174927468681E-4</v>
      </c>
      <c r="P8" s="187">
        <v>1.9835182546375689E-3</v>
      </c>
      <c r="Q8" s="187">
        <v>1.7543989675265857E-3</v>
      </c>
      <c r="R8" s="187">
        <v>1.1975008555668804E-3</v>
      </c>
      <c r="S8" s="187">
        <v>9.2732697609004149E-6</v>
      </c>
      <c r="T8" s="187">
        <v>4.4564815303584044E-6</v>
      </c>
      <c r="U8" s="187">
        <v>3.8856412706579546E-5</v>
      </c>
      <c r="V8" s="187">
        <v>7.6897140421410854E-6</v>
      </c>
      <c r="W8" s="187">
        <v>4.2852595312271007E-6</v>
      </c>
      <c r="X8" s="187">
        <v>8.0635623403987086E-4</v>
      </c>
      <c r="Y8" s="187">
        <v>2.1425311667084397E-6</v>
      </c>
      <c r="Z8" s="187">
        <v>1.7234392504373306E-4</v>
      </c>
      <c r="AA8" s="187">
        <v>5.249888926651647E-7</v>
      </c>
      <c r="AB8" s="187">
        <v>1.4224942553891258E-6</v>
      </c>
      <c r="AC8" s="187">
        <v>1.1220897270905033E-5</v>
      </c>
      <c r="AD8" s="187">
        <v>2.9479686134650889E-2</v>
      </c>
      <c r="AE8" s="187">
        <v>3.1727136316953388E-6</v>
      </c>
      <c r="AF8" s="187">
        <v>9.8791296968385081E-7</v>
      </c>
      <c r="AG8" s="187">
        <v>8.6569904634065279E-7</v>
      </c>
      <c r="AH8" s="187">
        <v>1.0481624658516187E-6</v>
      </c>
      <c r="AI8" s="187">
        <v>1.7493253737676496E-6</v>
      </c>
      <c r="AJ8" s="187">
        <v>1.6402486383903969E-6</v>
      </c>
      <c r="AK8" s="187">
        <v>2.1054631936217635E-6</v>
      </c>
      <c r="AL8" s="187">
        <v>8.1151950471668866E-7</v>
      </c>
      <c r="AM8" s="187">
        <v>2.2871165953921752E-4</v>
      </c>
      <c r="AN8" s="187">
        <v>8.1489863736614114E-6</v>
      </c>
      <c r="AO8" s="187">
        <v>1.7423243107859302E-6</v>
      </c>
      <c r="AP8" s="187">
        <v>1.5052775824586658E-6</v>
      </c>
      <c r="AQ8" s="187">
        <v>2.5740783429510914E-6</v>
      </c>
      <c r="AR8" s="187">
        <v>1.8456399726317001E-6</v>
      </c>
      <c r="AS8" s="187">
        <v>1.0231732358031412E-6</v>
      </c>
      <c r="AT8" s="187">
        <v>4.0959412134366535E-6</v>
      </c>
      <c r="AU8" s="187">
        <v>1.721110352862561E-6</v>
      </c>
      <c r="AV8" s="187">
        <v>1.4551764797690779E-6</v>
      </c>
      <c r="AW8" s="187">
        <v>1.589901201792382E-6</v>
      </c>
      <c r="AX8" s="187">
        <v>3.4263912689819417E-7</v>
      </c>
      <c r="AY8" s="187">
        <v>2.2705010095427793E-5</v>
      </c>
      <c r="AZ8" s="187">
        <v>3.6340813328670332E-6</v>
      </c>
      <c r="BA8" s="187">
        <v>1.2287917396705116E-5</v>
      </c>
      <c r="BB8" s="187">
        <v>4.5367027892779725E-6</v>
      </c>
      <c r="BC8" s="187">
        <v>9.5602768699892663E-6</v>
      </c>
      <c r="BD8" s="187">
        <v>5.9776905723369408E-4</v>
      </c>
      <c r="BE8" s="187">
        <v>1.6898532269411421E-4</v>
      </c>
      <c r="BF8" s="187">
        <v>8.8568257908038103E-4</v>
      </c>
      <c r="BG8" s="187">
        <v>1.3904921023496273E-5</v>
      </c>
      <c r="BH8" s="187">
        <v>1.7107280132670702E-6</v>
      </c>
      <c r="BI8" s="187">
        <v>2.6549507714327754E-3</v>
      </c>
      <c r="BJ8" s="187">
        <v>6.5573158478816514E-3</v>
      </c>
      <c r="BK8" s="187">
        <v>1.7959871803402942E-5</v>
      </c>
      <c r="BL8" s="187">
        <v>1.2057411193283815E-4</v>
      </c>
      <c r="BM8" s="187">
        <v>5.4965316566093338E-6</v>
      </c>
      <c r="BN8" s="187">
        <v>8.5550169869484472E-6</v>
      </c>
      <c r="BO8" s="188">
        <v>1.356680873717959</v>
      </c>
      <c r="BP8" s="149"/>
      <c r="BQ8" s="149"/>
      <c r="BR8" s="149"/>
      <c r="BS8" s="149"/>
      <c r="BT8" s="151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51"/>
      <c r="CI8" s="149"/>
      <c r="CJ8" s="149"/>
      <c r="CK8" s="149"/>
      <c r="CL8" s="149"/>
      <c r="CM8" s="149"/>
      <c r="CN8" s="149"/>
      <c r="CO8" s="149"/>
      <c r="CP8" s="151"/>
      <c r="CQ8" s="149"/>
      <c r="CR8" s="151"/>
    </row>
    <row r="9" spans="1:97" s="138" customFormat="1" ht="10.9" customHeight="1" x14ac:dyDescent="0.2">
      <c r="A9" s="175" t="s">
        <v>236</v>
      </c>
      <c r="B9" s="186" t="s">
        <v>466</v>
      </c>
      <c r="C9" s="187">
        <v>9.0244864555315663E-2</v>
      </c>
      <c r="D9" s="187">
        <v>4.6650689970134815E-2</v>
      </c>
      <c r="E9" s="187">
        <v>3.7449227555862989E-2</v>
      </c>
      <c r="F9" s="187">
        <v>1.0008610578532613</v>
      </c>
      <c r="G9" s="187">
        <v>1.278053022757504E-4</v>
      </c>
      <c r="H9" s="187">
        <v>2.2003055464755899E-5</v>
      </c>
      <c r="I9" s="187">
        <v>7.6382343469151927E-7</v>
      </c>
      <c r="J9" s="187">
        <v>1.2004150608014547E-6</v>
      </c>
      <c r="K9" s="187">
        <v>8.1316378515649251E-3</v>
      </c>
      <c r="L9" s="187">
        <v>5.5263252697277046E-5</v>
      </c>
      <c r="M9" s="187">
        <v>2.3644989878526843E-2</v>
      </c>
      <c r="N9" s="187">
        <v>5.3054473794291023E-3</v>
      </c>
      <c r="O9" s="187">
        <v>1.180352116886183E-3</v>
      </c>
      <c r="P9" s="187">
        <v>9.5812897350871472E-3</v>
      </c>
      <c r="Q9" s="187">
        <v>7.0489466555426192E-5</v>
      </c>
      <c r="R9" s="187">
        <v>4.5721744086721754E-5</v>
      </c>
      <c r="S9" s="187">
        <v>3.6369855707120745E-5</v>
      </c>
      <c r="T9" s="187">
        <v>1.8832148894010234E-6</v>
      </c>
      <c r="U9" s="187">
        <v>7.114652338965601E-6</v>
      </c>
      <c r="V9" s="187">
        <v>1.7369676756953124E-6</v>
      </c>
      <c r="W9" s="187">
        <v>8.3263952003514443E-7</v>
      </c>
      <c r="X9" s="187">
        <v>3.0363741927580652E-5</v>
      </c>
      <c r="Y9" s="187">
        <v>1.2606926998586313E-6</v>
      </c>
      <c r="Z9" s="187">
        <v>2.2899101003420802E-5</v>
      </c>
      <c r="AA9" s="187">
        <v>2.2469026306926438E-7</v>
      </c>
      <c r="AB9" s="187">
        <v>4.7420171279213099E-7</v>
      </c>
      <c r="AC9" s="187">
        <v>1.9630252194007634E-5</v>
      </c>
      <c r="AD9" s="187">
        <v>1.0686522184127421E-3</v>
      </c>
      <c r="AE9" s="187">
        <v>1.4130847443435335E-6</v>
      </c>
      <c r="AF9" s="187">
        <v>3.8284683573768552E-7</v>
      </c>
      <c r="AG9" s="187">
        <v>3.4358520089791715E-7</v>
      </c>
      <c r="AH9" s="187">
        <v>4.0065650128578225E-7</v>
      </c>
      <c r="AI9" s="187">
        <v>5.0838418022744071E-7</v>
      </c>
      <c r="AJ9" s="187">
        <v>5.4344383569381923E-7</v>
      </c>
      <c r="AK9" s="187">
        <v>8.0021074631795054E-7</v>
      </c>
      <c r="AL9" s="187">
        <v>2.5112113722805116E-7</v>
      </c>
      <c r="AM9" s="187">
        <v>8.7695030971660749E-5</v>
      </c>
      <c r="AN9" s="187">
        <v>3.3163093097147223E-6</v>
      </c>
      <c r="AO9" s="187">
        <v>1.3975599162150327E-6</v>
      </c>
      <c r="AP9" s="187">
        <v>1.5935457688845788E-6</v>
      </c>
      <c r="AQ9" s="187">
        <v>3.6445667077534022E-6</v>
      </c>
      <c r="AR9" s="187">
        <v>1.472810920782288E-6</v>
      </c>
      <c r="AS9" s="187">
        <v>5.6973026980880034E-7</v>
      </c>
      <c r="AT9" s="187">
        <v>1.0338678744236964E-6</v>
      </c>
      <c r="AU9" s="187">
        <v>7.4363592481698778E-7</v>
      </c>
      <c r="AV9" s="187">
        <v>6.8463614533183502E-7</v>
      </c>
      <c r="AW9" s="187">
        <v>7.2001135786498761E-7</v>
      </c>
      <c r="AX9" s="187">
        <v>1.7845404322799166E-7</v>
      </c>
      <c r="AY9" s="187">
        <v>9.5551209748801217E-6</v>
      </c>
      <c r="AZ9" s="187">
        <v>9.2974426057444092E-7</v>
      </c>
      <c r="BA9" s="187">
        <v>4.1190195961389729E-6</v>
      </c>
      <c r="BB9" s="187">
        <v>5.3234182813823594E-6</v>
      </c>
      <c r="BC9" s="187">
        <v>4.909700513409572E-6</v>
      </c>
      <c r="BD9" s="187">
        <v>2.6977936323770244E-4</v>
      </c>
      <c r="BE9" s="187">
        <v>6.0155165032689726E-5</v>
      </c>
      <c r="BF9" s="187">
        <v>3.5092534045628277E-4</v>
      </c>
      <c r="BG9" s="187">
        <v>5.3516845050833502E-5</v>
      </c>
      <c r="BH9" s="187">
        <v>7.6732595370461671E-7</v>
      </c>
      <c r="BI9" s="187">
        <v>8.4771662216940582E-4</v>
      </c>
      <c r="BJ9" s="187">
        <v>1.3467836241138735E-3</v>
      </c>
      <c r="BK9" s="187">
        <v>4.3861419315856812E-4</v>
      </c>
      <c r="BL9" s="187">
        <v>3.6710770402877193E-5</v>
      </c>
      <c r="BM9" s="187">
        <v>1.3895587910862238E-6</v>
      </c>
      <c r="BN9" s="187">
        <v>3.9847430410236787E-6</v>
      </c>
      <c r="BO9" s="188">
        <v>1.2281071202314167</v>
      </c>
      <c r="BP9" s="149"/>
      <c r="BQ9" s="149"/>
      <c r="BR9" s="149"/>
      <c r="BS9" s="149"/>
      <c r="BT9" s="151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51"/>
      <c r="CI9" s="149"/>
      <c r="CJ9" s="149"/>
      <c r="CK9" s="149"/>
      <c r="CL9" s="149"/>
      <c r="CM9" s="149"/>
      <c r="CN9" s="149"/>
      <c r="CO9" s="149"/>
      <c r="CP9" s="151"/>
      <c r="CQ9" s="149"/>
      <c r="CR9" s="151"/>
    </row>
    <row r="10" spans="1:97" s="138" customFormat="1" ht="10.9" customHeight="1" x14ac:dyDescent="0.2">
      <c r="A10" s="175" t="s">
        <v>237</v>
      </c>
      <c r="B10" s="186" t="s">
        <v>467</v>
      </c>
      <c r="C10" s="187">
        <v>3.0137886337006835E-4</v>
      </c>
      <c r="D10" s="187">
        <v>3.9451434124338697E-5</v>
      </c>
      <c r="E10" s="187">
        <v>1.8925545972193897E-4</v>
      </c>
      <c r="F10" s="187">
        <v>2.9865333485736045E-5</v>
      </c>
      <c r="G10" s="187">
        <v>1.1192110590819515</v>
      </c>
      <c r="H10" s="187">
        <v>1.575740915624804E-4</v>
      </c>
      <c r="I10" s="187">
        <v>1.5492347814118627E-4</v>
      </c>
      <c r="J10" s="187">
        <v>7.7856103739228723E-5</v>
      </c>
      <c r="K10" s="187">
        <v>6.7749881796541199E-5</v>
      </c>
      <c r="L10" s="187">
        <v>1.3947664392082191E-4</v>
      </c>
      <c r="M10" s="187">
        <v>8.3949123899215125E-5</v>
      </c>
      <c r="N10" s="187">
        <v>8.579925194112908E-4</v>
      </c>
      <c r="O10" s="187">
        <v>3.6672654154648741E-5</v>
      </c>
      <c r="P10" s="187">
        <v>2.3757568264435333E-4</v>
      </c>
      <c r="Q10" s="187">
        <v>1.1285896905296007E-5</v>
      </c>
      <c r="R10" s="187">
        <v>3.169720424060638E-5</v>
      </c>
      <c r="S10" s="187">
        <v>0.16825241278001665</v>
      </c>
      <c r="T10" s="187">
        <v>5.1443148325094317E-3</v>
      </c>
      <c r="U10" s="187">
        <v>4.4477197886405072E-3</v>
      </c>
      <c r="V10" s="187">
        <v>7.8566649916676974E-4</v>
      </c>
      <c r="W10" s="187">
        <v>2.8481645881403572E-4</v>
      </c>
      <c r="X10" s="187">
        <v>1.655725163040047E-5</v>
      </c>
      <c r="Y10" s="187">
        <v>6.4749344638494595E-5</v>
      </c>
      <c r="Z10" s="187">
        <v>4.6634825613057882E-4</v>
      </c>
      <c r="AA10" s="187">
        <v>3.4816300134382961E-6</v>
      </c>
      <c r="AB10" s="187">
        <v>2.9432669602596117E-5</v>
      </c>
      <c r="AC10" s="187">
        <v>2.2310649443265433E-5</v>
      </c>
      <c r="AD10" s="187">
        <v>6.8104247386513665E-3</v>
      </c>
      <c r="AE10" s="187">
        <v>6.097626984356952E-5</v>
      </c>
      <c r="AF10" s="187">
        <v>1.2105164903298527E-5</v>
      </c>
      <c r="AG10" s="187">
        <v>1.2653687372643964E-5</v>
      </c>
      <c r="AH10" s="187">
        <v>3.6311508397411773E-5</v>
      </c>
      <c r="AI10" s="187">
        <v>4.2948807430437502E-5</v>
      </c>
      <c r="AJ10" s="187">
        <v>1.7509344816479522E-5</v>
      </c>
      <c r="AK10" s="187">
        <v>2.5487630314170844E-5</v>
      </c>
      <c r="AL10" s="187">
        <v>2.6164678156613285E-5</v>
      </c>
      <c r="AM10" s="187">
        <v>1.8803807248910921E-3</v>
      </c>
      <c r="AN10" s="187">
        <v>1.6245361112723956E-5</v>
      </c>
      <c r="AO10" s="187">
        <v>1.9333670490980681E-3</v>
      </c>
      <c r="AP10" s="187">
        <v>7.1740817931443136E-4</v>
      </c>
      <c r="AQ10" s="187">
        <v>1.7564774961717378E-4</v>
      </c>
      <c r="AR10" s="187">
        <v>1.4112712122556936E-4</v>
      </c>
      <c r="AS10" s="187">
        <v>7.0718177521575927E-5</v>
      </c>
      <c r="AT10" s="187">
        <v>3.3000348182957945E-5</v>
      </c>
      <c r="AU10" s="187">
        <v>1.4450551755338061E-5</v>
      </c>
      <c r="AV10" s="187">
        <v>3.9141230817905706E-5</v>
      </c>
      <c r="AW10" s="187">
        <v>1.7817396890174069E-5</v>
      </c>
      <c r="AX10" s="187">
        <v>1.046937922552086E-5</v>
      </c>
      <c r="AY10" s="187">
        <v>2.8759653817972212E-5</v>
      </c>
      <c r="AZ10" s="187">
        <v>1.1252831000421345E-5</v>
      </c>
      <c r="BA10" s="187">
        <v>2.1805071214906536E-5</v>
      </c>
      <c r="BB10" s="187">
        <v>9.57197525159108E-5</v>
      </c>
      <c r="BC10" s="187">
        <v>1.7169258968850807E-5</v>
      </c>
      <c r="BD10" s="187">
        <v>7.9205735273886452E-5</v>
      </c>
      <c r="BE10" s="187">
        <v>2.941295853824901E-5</v>
      </c>
      <c r="BF10" s="187">
        <v>2.1568203378550377E-4</v>
      </c>
      <c r="BG10" s="187">
        <v>4.8431956427069248E-5</v>
      </c>
      <c r="BH10" s="187">
        <v>2.0025263064670761E-5</v>
      </c>
      <c r="BI10" s="187">
        <v>1.2085165470958159E-3</v>
      </c>
      <c r="BJ10" s="187">
        <v>1.6753786281286068E-3</v>
      </c>
      <c r="BK10" s="187">
        <v>4.401703705010638E-5</v>
      </c>
      <c r="BL10" s="187">
        <v>8.7396089371079156E-5</v>
      </c>
      <c r="BM10" s="187">
        <v>4.3238172823849438E-4</v>
      </c>
      <c r="BN10" s="187">
        <v>1.3280585196772127E-5</v>
      </c>
      <c r="BO10" s="188">
        <v>1.3172683638429021</v>
      </c>
      <c r="BP10" s="149"/>
      <c r="BQ10" s="149"/>
      <c r="BR10" s="149"/>
      <c r="BS10" s="149"/>
      <c r="BT10" s="151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51"/>
      <c r="CI10" s="149"/>
      <c r="CJ10" s="149"/>
      <c r="CK10" s="149"/>
      <c r="CL10" s="149"/>
      <c r="CM10" s="149"/>
      <c r="CN10" s="149"/>
      <c r="CO10" s="149"/>
      <c r="CP10" s="151"/>
      <c r="CQ10" s="149"/>
      <c r="CR10" s="151"/>
    </row>
    <row r="11" spans="1:97" s="138" customFormat="1" ht="10.9" customHeight="1" x14ac:dyDescent="0.2">
      <c r="A11" s="189" t="s">
        <v>238</v>
      </c>
      <c r="B11" s="190" t="s">
        <v>468</v>
      </c>
      <c r="C11" s="191">
        <v>1.1468379308040921E-6</v>
      </c>
      <c r="D11" s="191">
        <v>3.44025684615484E-6</v>
      </c>
      <c r="E11" s="191">
        <v>1.8318046414578059E-5</v>
      </c>
      <c r="F11" s="191">
        <v>1.966980638838853E-6</v>
      </c>
      <c r="G11" s="191">
        <v>8.6039793668039645E-7</v>
      </c>
      <c r="H11" s="191">
        <v>1.0046114066989538</v>
      </c>
      <c r="I11" s="191">
        <v>1.359337932087285E-7</v>
      </c>
      <c r="J11" s="191">
        <v>2.0047156716428494E-7</v>
      </c>
      <c r="K11" s="191">
        <v>6.9389583882711736E-6</v>
      </c>
      <c r="L11" s="191">
        <v>7.2997172589507622E-2</v>
      </c>
      <c r="M11" s="191">
        <v>6.1019101029245983E-7</v>
      </c>
      <c r="N11" s="191">
        <v>5.0629993031331671E-4</v>
      </c>
      <c r="O11" s="191">
        <v>5.3302801488504533E-6</v>
      </c>
      <c r="P11" s="191">
        <v>4.6096326850127015E-4</v>
      </c>
      <c r="Q11" s="191">
        <v>2.1443037149942687E-7</v>
      </c>
      <c r="R11" s="191">
        <v>1.9409718735666306E-7</v>
      </c>
      <c r="S11" s="191">
        <v>3.7220207386324824E-7</v>
      </c>
      <c r="T11" s="191">
        <v>2.0570744192074878E-7</v>
      </c>
      <c r="U11" s="191">
        <v>6.1611801825052826E-7</v>
      </c>
      <c r="V11" s="191">
        <v>2.8727181980459367E-7</v>
      </c>
      <c r="W11" s="191">
        <v>1.805637150913007E-7</v>
      </c>
      <c r="X11" s="191">
        <v>1.7848683956178849E-5</v>
      </c>
      <c r="Y11" s="191">
        <v>2.3259724156857958E-7</v>
      </c>
      <c r="Z11" s="191">
        <v>2.2206280514155412E-5</v>
      </c>
      <c r="AA11" s="191">
        <v>1.0906516615536588E-7</v>
      </c>
      <c r="AB11" s="191">
        <v>1.165078278770599E-7</v>
      </c>
      <c r="AC11" s="191">
        <v>1.0522927316067404E-7</v>
      </c>
      <c r="AD11" s="191">
        <v>7.4493830397002921E-7</v>
      </c>
      <c r="AE11" s="191">
        <v>3.4377505669002415E-7</v>
      </c>
      <c r="AF11" s="191">
        <v>1.186109544853983E-7</v>
      </c>
      <c r="AG11" s="191">
        <v>1.0190721104811627E-7</v>
      </c>
      <c r="AH11" s="191">
        <v>1.6674999304780843E-7</v>
      </c>
      <c r="AI11" s="191">
        <v>1.3863140899461697E-7</v>
      </c>
      <c r="AJ11" s="191">
        <v>1.1318942947691333E-7</v>
      </c>
      <c r="AK11" s="191">
        <v>1.5857197592683268E-7</v>
      </c>
      <c r="AL11" s="191">
        <v>8.5031034331678309E-8</v>
      </c>
      <c r="AM11" s="191">
        <v>1.4949851719277762E-4</v>
      </c>
      <c r="AN11" s="191">
        <v>1.8445529817564024E-6</v>
      </c>
      <c r="AO11" s="191">
        <v>2.2506637100426897E-7</v>
      </c>
      <c r="AP11" s="191">
        <v>2.0420967872718548E-7</v>
      </c>
      <c r="AQ11" s="191">
        <v>2.3729877705946923E-7</v>
      </c>
      <c r="AR11" s="191">
        <v>2.4550648981421519E-7</v>
      </c>
      <c r="AS11" s="191">
        <v>1.0920405419018328E-7</v>
      </c>
      <c r="AT11" s="191">
        <v>1.7917206824924561E-7</v>
      </c>
      <c r="AU11" s="191">
        <v>2.0891072127606482E-7</v>
      </c>
      <c r="AV11" s="191">
        <v>1.6261965428754844E-7</v>
      </c>
      <c r="AW11" s="191">
        <v>1.5254519131351879E-7</v>
      </c>
      <c r="AX11" s="191">
        <v>6.2726776350906068E-8</v>
      </c>
      <c r="AY11" s="191">
        <v>5.780253035460151E-6</v>
      </c>
      <c r="AZ11" s="191">
        <v>4.724943979162307E-7</v>
      </c>
      <c r="BA11" s="191">
        <v>3.3589328925412232E-7</v>
      </c>
      <c r="BB11" s="191">
        <v>4.6081445879401565E-7</v>
      </c>
      <c r="BC11" s="191">
        <v>2.6804922286063775E-6</v>
      </c>
      <c r="BD11" s="191">
        <v>2.129628745654247E-5</v>
      </c>
      <c r="BE11" s="191">
        <v>6.8567999966018351E-5</v>
      </c>
      <c r="BF11" s="191">
        <v>4.1157638849412839E-4</v>
      </c>
      <c r="BG11" s="191">
        <v>3.9699614280309555E-7</v>
      </c>
      <c r="BH11" s="191">
        <v>1.6886672380181367E-7</v>
      </c>
      <c r="BI11" s="191">
        <v>9.5538302747584871E-4</v>
      </c>
      <c r="BJ11" s="191">
        <v>1.5637162546726577E-3</v>
      </c>
      <c r="BK11" s="191">
        <v>6.638683898419252E-6</v>
      </c>
      <c r="BL11" s="191">
        <v>4.7664718781689492E-5</v>
      </c>
      <c r="BM11" s="191">
        <v>5.9762012141904916E-7</v>
      </c>
      <c r="BN11" s="191">
        <v>9.8900577021959281E-7</v>
      </c>
      <c r="BO11" s="192">
        <v>1.0818993071287961</v>
      </c>
      <c r="BP11" s="149"/>
      <c r="BQ11" s="149"/>
      <c r="BR11" s="149"/>
      <c r="BS11" s="149"/>
      <c r="BT11" s="151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9"/>
      <c r="CF11" s="149"/>
      <c r="CG11" s="149"/>
      <c r="CH11" s="151"/>
      <c r="CI11" s="149"/>
      <c r="CJ11" s="149"/>
      <c r="CK11" s="149"/>
      <c r="CL11" s="149"/>
      <c r="CM11" s="149"/>
      <c r="CN11" s="149"/>
      <c r="CO11" s="149"/>
      <c r="CP11" s="151"/>
      <c r="CQ11" s="149"/>
      <c r="CR11" s="151"/>
    </row>
    <row r="12" spans="1:97" s="138" customFormat="1" ht="10.9" customHeight="1" x14ac:dyDescent="0.2">
      <c r="A12" s="175" t="s">
        <v>239</v>
      </c>
      <c r="B12" s="186" t="s">
        <v>469</v>
      </c>
      <c r="C12" s="187">
        <v>1.2927675528512318E-4</v>
      </c>
      <c r="D12" s="187">
        <v>1.1676227784000318E-4</v>
      </c>
      <c r="E12" s="187">
        <v>7.0996245987003251E-5</v>
      </c>
      <c r="F12" s="187">
        <v>1.4405862845047869E-4</v>
      </c>
      <c r="G12" s="187">
        <v>1.0228078476267753E-4</v>
      </c>
      <c r="H12" s="187">
        <v>3.9455384824143387E-4</v>
      </c>
      <c r="I12" s="187">
        <v>1.0001883400984715</v>
      </c>
      <c r="J12" s="187">
        <v>5.7752213121133847E-4</v>
      </c>
      <c r="K12" s="187">
        <v>6.7767860387064278E-5</v>
      </c>
      <c r="L12" s="187">
        <v>8.3045640711980841E-5</v>
      </c>
      <c r="M12" s="187">
        <v>7.7844242573211106E-5</v>
      </c>
      <c r="N12" s="187">
        <v>1.1422901192100976E-4</v>
      </c>
      <c r="O12" s="187">
        <v>6.6028054724125417E-5</v>
      </c>
      <c r="P12" s="187">
        <v>1.3503490636477983E-4</v>
      </c>
      <c r="Q12" s="187">
        <v>1.6539941233433792E-4</v>
      </c>
      <c r="R12" s="187">
        <v>7.3224239067834555E-5</v>
      </c>
      <c r="S12" s="187">
        <v>1.0709154779185256E-4</v>
      </c>
      <c r="T12" s="187">
        <v>9.5561737927735222E-5</v>
      </c>
      <c r="U12" s="187">
        <v>9.2711083158018132E-4</v>
      </c>
      <c r="V12" s="187">
        <v>2.2062717865304026E-4</v>
      </c>
      <c r="W12" s="187">
        <v>1.2520092840982125E-4</v>
      </c>
      <c r="X12" s="187">
        <v>6.5802270202271662E-4</v>
      </c>
      <c r="Y12" s="187">
        <v>1.4824531228257083E-3</v>
      </c>
      <c r="Z12" s="187">
        <v>9.5079743725488125E-5</v>
      </c>
      <c r="AA12" s="187">
        <v>1.0910028733155821E-2</v>
      </c>
      <c r="AB12" s="187">
        <v>1.1830039218788551E-4</v>
      </c>
      <c r="AC12" s="187">
        <v>1.1248608259729574E-4</v>
      </c>
      <c r="AD12" s="187">
        <v>7.7156289069762327E-5</v>
      </c>
      <c r="AE12" s="187">
        <v>9.3799949756007638E-4</v>
      </c>
      <c r="AF12" s="187">
        <v>9.269927144971192E-4</v>
      </c>
      <c r="AG12" s="187">
        <v>5.8540267632105466E-4</v>
      </c>
      <c r="AH12" s="187">
        <v>1.2002369286017318E-4</v>
      </c>
      <c r="AI12" s="187">
        <v>1.4366291811603371E-4</v>
      </c>
      <c r="AJ12" s="187">
        <v>8.2085054394685964E-5</v>
      </c>
      <c r="AK12" s="187">
        <v>5.70657743934766E-5</v>
      </c>
      <c r="AL12" s="187">
        <v>6.0648538741056106E-5</v>
      </c>
      <c r="AM12" s="187">
        <v>8.1402631194563783E-5</v>
      </c>
      <c r="AN12" s="187">
        <v>2.6265206143775993E-4</v>
      </c>
      <c r="AO12" s="187">
        <v>1.0490358134115647E-4</v>
      </c>
      <c r="AP12" s="187">
        <v>1.1476684778642001E-4</v>
      </c>
      <c r="AQ12" s="187">
        <v>2.6643337512775964E-4</v>
      </c>
      <c r="AR12" s="187">
        <v>1.4049781617033567E-4</v>
      </c>
      <c r="AS12" s="187">
        <v>1.805704808893073E-3</v>
      </c>
      <c r="AT12" s="187">
        <v>9.4473888814015992E-4</v>
      </c>
      <c r="AU12" s="187">
        <v>2.0792333041466459E-4</v>
      </c>
      <c r="AV12" s="187">
        <v>8.9166950730061484E-5</v>
      </c>
      <c r="AW12" s="187">
        <v>3.2541587620196655E-5</v>
      </c>
      <c r="AX12" s="187">
        <v>2.0846900668945092E-5</v>
      </c>
      <c r="AY12" s="187">
        <v>4.163450011524774E-4</v>
      </c>
      <c r="AZ12" s="187">
        <v>7.3625653974589069E-5</v>
      </c>
      <c r="BA12" s="187">
        <v>5.0198462451054667E-5</v>
      </c>
      <c r="BB12" s="187">
        <v>5.7052092106387969E-5</v>
      </c>
      <c r="BC12" s="187">
        <v>1.2390391118701272E-4</v>
      </c>
      <c r="BD12" s="187">
        <v>1.1021416361773138E-4</v>
      </c>
      <c r="BE12" s="187">
        <v>5.5011242283579178E-5</v>
      </c>
      <c r="BF12" s="187">
        <v>6.5016835924014066E-5</v>
      </c>
      <c r="BG12" s="187">
        <v>6.9405984656437445E-5</v>
      </c>
      <c r="BH12" s="187">
        <v>4.5367343849075448E-5</v>
      </c>
      <c r="BI12" s="187">
        <v>1.6039036366998871E-4</v>
      </c>
      <c r="BJ12" s="187">
        <v>1.1124987187425762E-4</v>
      </c>
      <c r="BK12" s="187">
        <v>1.8626621962034682E-4</v>
      </c>
      <c r="BL12" s="187">
        <v>1.3989347854551608E-4</v>
      </c>
      <c r="BM12" s="187">
        <v>1.2917895301025383E-4</v>
      </c>
      <c r="BN12" s="187">
        <v>1.7889510823469553E-4</v>
      </c>
      <c r="BO12" s="188">
        <v>1.0263929577608473</v>
      </c>
      <c r="BP12" s="149"/>
      <c r="BQ12" s="149"/>
      <c r="BR12" s="149"/>
      <c r="BS12" s="149"/>
      <c r="BT12" s="151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51"/>
      <c r="CI12" s="149"/>
      <c r="CJ12" s="149"/>
      <c r="CK12" s="149"/>
      <c r="CL12" s="149"/>
      <c r="CM12" s="149"/>
      <c r="CN12" s="149"/>
      <c r="CO12" s="149"/>
      <c r="CP12" s="151"/>
      <c r="CQ12" s="149"/>
      <c r="CR12" s="151"/>
    </row>
    <row r="13" spans="1:97" s="138" customFormat="1" ht="10.9" customHeight="1" x14ac:dyDescent="0.2">
      <c r="A13" s="175" t="s">
        <v>240</v>
      </c>
      <c r="B13" s="186" t="s">
        <v>470</v>
      </c>
      <c r="C13" s="187">
        <v>6.2562839284428483E-5</v>
      </c>
      <c r="D13" s="187">
        <v>1.5335533928003434E-4</v>
      </c>
      <c r="E13" s="187">
        <v>1.3016992690932008E-5</v>
      </c>
      <c r="F13" s="187">
        <v>3.4271526330837784E-5</v>
      </c>
      <c r="G13" s="187">
        <v>5.3987034092934933E-5</v>
      </c>
      <c r="H13" s="187">
        <v>1.2404098760429752E-5</v>
      </c>
      <c r="I13" s="187">
        <v>1.8471064302189388E-4</v>
      </c>
      <c r="J13" s="187">
        <v>1.0003533145000945</v>
      </c>
      <c r="K13" s="187">
        <v>1.6682491132659597E-5</v>
      </c>
      <c r="L13" s="187">
        <v>1.8711622004720656E-5</v>
      </c>
      <c r="M13" s="187">
        <v>1.9209763027719068E-5</v>
      </c>
      <c r="N13" s="187">
        <v>3.2992832995255285E-5</v>
      </c>
      <c r="O13" s="187">
        <v>1.4266489119011717E-4</v>
      </c>
      <c r="P13" s="187">
        <v>2.5811184193913086E-5</v>
      </c>
      <c r="Q13" s="187">
        <v>1.4074263515456508E-5</v>
      </c>
      <c r="R13" s="187">
        <v>2.2392854630663048E-5</v>
      </c>
      <c r="S13" s="187">
        <v>2.5102669407294046E-5</v>
      </c>
      <c r="T13" s="187">
        <v>4.2448807949372653E-4</v>
      </c>
      <c r="U13" s="187">
        <v>5.590215849551293E-4</v>
      </c>
      <c r="V13" s="187">
        <v>9.6358952864460581E-5</v>
      </c>
      <c r="W13" s="187">
        <v>4.2050609001793092E-5</v>
      </c>
      <c r="X13" s="187">
        <v>2.752935258358717E-3</v>
      </c>
      <c r="Y13" s="187">
        <v>8.9873538501990756E-4</v>
      </c>
      <c r="Z13" s="187">
        <v>3.684378344432551E-4</v>
      </c>
      <c r="AA13" s="187">
        <v>7.6163035656431322E-5</v>
      </c>
      <c r="AB13" s="187">
        <v>7.5771169756245834E-5</v>
      </c>
      <c r="AC13" s="187">
        <v>1.2261464439279116E-4</v>
      </c>
      <c r="AD13" s="187">
        <v>5.154779279847328E-5</v>
      </c>
      <c r="AE13" s="187">
        <v>1.2770586454875249E-2</v>
      </c>
      <c r="AF13" s="187">
        <v>4.2675747834615502E-2</v>
      </c>
      <c r="AG13" s="187">
        <v>2.0420442630069122E-2</v>
      </c>
      <c r="AH13" s="187">
        <v>6.2267581530588206E-3</v>
      </c>
      <c r="AI13" s="187">
        <v>2.7299671799857509E-3</v>
      </c>
      <c r="AJ13" s="187">
        <v>6.3373438939988002E-4</v>
      </c>
      <c r="AK13" s="187">
        <v>6.1198551165976675E-4</v>
      </c>
      <c r="AL13" s="187">
        <v>7.0643084614389093E-4</v>
      </c>
      <c r="AM13" s="187">
        <v>6.978217240606303E-4</v>
      </c>
      <c r="AN13" s="187">
        <v>9.9977183465701915E-6</v>
      </c>
      <c r="AO13" s="187">
        <v>1.2352561578317456E-3</v>
      </c>
      <c r="AP13" s="187">
        <v>8.1552464459189969E-4</v>
      </c>
      <c r="AQ13" s="187">
        <v>5.5559052942615369E-3</v>
      </c>
      <c r="AR13" s="187">
        <v>5.0140118874502006E-3</v>
      </c>
      <c r="AS13" s="187">
        <v>1.2935146388340476E-5</v>
      </c>
      <c r="AT13" s="187">
        <v>5.951986947657201E-5</v>
      </c>
      <c r="AU13" s="187">
        <v>1.3015197644351111E-5</v>
      </c>
      <c r="AV13" s="187">
        <v>1.2841511761536237E-5</v>
      </c>
      <c r="AW13" s="187">
        <v>6.4640488403241548E-6</v>
      </c>
      <c r="AX13" s="187">
        <v>1.1035611359970353E-5</v>
      </c>
      <c r="AY13" s="187">
        <v>1.4220747930275946E-5</v>
      </c>
      <c r="AZ13" s="187">
        <v>3.936327350204579E-6</v>
      </c>
      <c r="BA13" s="187">
        <v>9.2659338165011491E-6</v>
      </c>
      <c r="BB13" s="187">
        <v>1.6861010126727016E-5</v>
      </c>
      <c r="BC13" s="187">
        <v>1.8754914868133365E-5</v>
      </c>
      <c r="BD13" s="187">
        <v>2.7771061427958781E-5</v>
      </c>
      <c r="BE13" s="187">
        <v>1.3146023729584471E-5</v>
      </c>
      <c r="BF13" s="187">
        <v>1.1554039762616797E-5</v>
      </c>
      <c r="BG13" s="187">
        <v>1.5904681830761192E-5</v>
      </c>
      <c r="BH13" s="187">
        <v>1.7018725339231801E-5</v>
      </c>
      <c r="BI13" s="187">
        <v>1.6228185072646357E-5</v>
      </c>
      <c r="BJ13" s="187">
        <v>2.1655029091060532E-5</v>
      </c>
      <c r="BK13" s="187">
        <v>2.2676894285527976E-5</v>
      </c>
      <c r="BL13" s="187">
        <v>2.6210566056140703E-5</v>
      </c>
      <c r="BM13" s="187">
        <v>9.3207264395337225E-5</v>
      </c>
      <c r="BN13" s="187">
        <v>1.6762877738726875E-4</v>
      </c>
      <c r="BO13" s="188">
        <v>1.1073694118866872</v>
      </c>
      <c r="BP13" s="149"/>
      <c r="BQ13" s="149"/>
      <c r="BR13" s="149"/>
      <c r="BS13" s="149"/>
      <c r="BT13" s="151"/>
      <c r="BU13" s="149"/>
      <c r="BV13" s="149"/>
      <c r="BW13" s="149"/>
      <c r="BX13" s="149"/>
      <c r="BY13" s="149"/>
      <c r="BZ13" s="149"/>
      <c r="CA13" s="149"/>
      <c r="CB13" s="149"/>
      <c r="CC13" s="149"/>
      <c r="CD13" s="149"/>
      <c r="CE13" s="149"/>
      <c r="CF13" s="149"/>
      <c r="CG13" s="149"/>
      <c r="CH13" s="151"/>
      <c r="CI13" s="149"/>
      <c r="CJ13" s="149"/>
      <c r="CK13" s="149"/>
      <c r="CL13" s="149"/>
      <c r="CM13" s="149"/>
      <c r="CN13" s="149"/>
      <c r="CO13" s="149"/>
      <c r="CP13" s="151"/>
      <c r="CQ13" s="149"/>
      <c r="CR13" s="151"/>
    </row>
    <row r="14" spans="1:97" s="138" customFormat="1" ht="10.9" customHeight="1" x14ac:dyDescent="0.2">
      <c r="A14" s="175" t="s">
        <v>241</v>
      </c>
      <c r="B14" s="186" t="s">
        <v>471</v>
      </c>
      <c r="C14" s="187">
        <v>8.5430805790533745E-6</v>
      </c>
      <c r="D14" s="187">
        <v>2.4826574675445281E-5</v>
      </c>
      <c r="E14" s="187">
        <v>3.4648308391563699E-4</v>
      </c>
      <c r="F14" s="187">
        <v>1.6814242406681444E-5</v>
      </c>
      <c r="G14" s="187">
        <v>1.7608558251661252E-5</v>
      </c>
      <c r="H14" s="187">
        <v>2.0469921584798431E-5</v>
      </c>
      <c r="I14" s="187">
        <v>1.7258126887393796E-6</v>
      </c>
      <c r="J14" s="187">
        <v>1.9204068736171619E-5</v>
      </c>
      <c r="K14" s="187">
        <v>1.0226947690815995</v>
      </c>
      <c r="L14" s="187">
        <v>1.3941569883420333E-4</v>
      </c>
      <c r="M14" s="187">
        <v>5.3765460165487759E-6</v>
      </c>
      <c r="N14" s="187">
        <v>1.2099390132618588E-2</v>
      </c>
      <c r="O14" s="187">
        <v>3.7100418677077688E-3</v>
      </c>
      <c r="P14" s="187">
        <v>2.7300785548003931E-3</v>
      </c>
      <c r="Q14" s="187">
        <v>4.4541423345325253E-6</v>
      </c>
      <c r="R14" s="187">
        <v>1.3261177132825768E-3</v>
      </c>
      <c r="S14" s="187">
        <v>6.9578082182249936E-6</v>
      </c>
      <c r="T14" s="187">
        <v>7.2922312752911831E-6</v>
      </c>
      <c r="U14" s="187">
        <v>1.5868289822772408E-4</v>
      </c>
      <c r="V14" s="187">
        <v>2.785134808678065E-5</v>
      </c>
      <c r="W14" s="187">
        <v>1.2894385926078618E-5</v>
      </c>
      <c r="X14" s="187">
        <v>3.1929620198690576E-6</v>
      </c>
      <c r="Y14" s="187">
        <v>3.4354024036700459E-6</v>
      </c>
      <c r="Z14" s="187">
        <v>6.921437735477637E-4</v>
      </c>
      <c r="AA14" s="187">
        <v>9.7570885548734599E-7</v>
      </c>
      <c r="AB14" s="187">
        <v>2.4611910368960511E-6</v>
      </c>
      <c r="AC14" s="187">
        <v>4.2648523914056917E-6</v>
      </c>
      <c r="AD14" s="187">
        <v>3.5832301916884211E-2</v>
      </c>
      <c r="AE14" s="187">
        <v>5.4037321937593301E-6</v>
      </c>
      <c r="AF14" s="187">
        <v>1.9280359228609849E-6</v>
      </c>
      <c r="AG14" s="187">
        <v>1.5447030423485587E-6</v>
      </c>
      <c r="AH14" s="187">
        <v>1.8191045241309231E-6</v>
      </c>
      <c r="AI14" s="187">
        <v>2.6414509918763443E-6</v>
      </c>
      <c r="AJ14" s="187">
        <v>2.4420415971372326E-6</v>
      </c>
      <c r="AK14" s="187">
        <v>3.3096836693195451E-6</v>
      </c>
      <c r="AL14" s="187">
        <v>1.3919671098667785E-6</v>
      </c>
      <c r="AM14" s="187">
        <v>9.9158587244104965E-4</v>
      </c>
      <c r="AN14" s="187">
        <v>1.5004098117319444E-5</v>
      </c>
      <c r="AO14" s="187">
        <v>2.8989215786298982E-6</v>
      </c>
      <c r="AP14" s="187">
        <v>2.6048234556364022E-6</v>
      </c>
      <c r="AQ14" s="187">
        <v>2.4738355121275327E-6</v>
      </c>
      <c r="AR14" s="187">
        <v>2.5829982980105782E-6</v>
      </c>
      <c r="AS14" s="187">
        <v>1.5749196346706068E-6</v>
      </c>
      <c r="AT14" s="187">
        <v>5.5673102176203823E-6</v>
      </c>
      <c r="AU14" s="187">
        <v>2.8918239256244262E-6</v>
      </c>
      <c r="AV14" s="187">
        <v>2.3105252374159441E-6</v>
      </c>
      <c r="AW14" s="187">
        <v>2.5244528299212021E-6</v>
      </c>
      <c r="AX14" s="187">
        <v>6.2825760252203564E-7</v>
      </c>
      <c r="AY14" s="187">
        <v>4.3395730119977559E-5</v>
      </c>
      <c r="AZ14" s="187">
        <v>5.7875655657386498E-6</v>
      </c>
      <c r="BA14" s="187">
        <v>1.5568649967616628E-5</v>
      </c>
      <c r="BB14" s="187">
        <v>8.4851843478033673E-6</v>
      </c>
      <c r="BC14" s="187">
        <v>2.2788904251352659E-5</v>
      </c>
      <c r="BD14" s="187">
        <v>7.2526599340368473E-4</v>
      </c>
      <c r="BE14" s="187">
        <v>3.0630918258688354E-4</v>
      </c>
      <c r="BF14" s="187">
        <v>1.2740695148006733E-3</v>
      </c>
      <c r="BG14" s="187">
        <v>1.4895858944235666E-5</v>
      </c>
      <c r="BH14" s="187">
        <v>2.7593792020078879E-6</v>
      </c>
      <c r="BI14" s="187">
        <v>5.4412225816477845E-3</v>
      </c>
      <c r="BJ14" s="187">
        <v>1.636482745034459E-2</v>
      </c>
      <c r="BK14" s="187">
        <v>9.7331519231324129E-6</v>
      </c>
      <c r="BL14" s="187">
        <v>2.8699586483400504E-4</v>
      </c>
      <c r="BM14" s="187">
        <v>1.9029818289557235E-5</v>
      </c>
      <c r="BN14" s="187">
        <v>1.6541407937617181E-5</v>
      </c>
      <c r="BO14" s="188">
        <v>1.1055285783549742</v>
      </c>
      <c r="BP14" s="149"/>
      <c r="BQ14" s="149"/>
      <c r="BR14" s="149"/>
      <c r="BS14" s="149"/>
      <c r="BT14" s="151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  <c r="CH14" s="151"/>
      <c r="CI14" s="149"/>
      <c r="CJ14" s="149"/>
      <c r="CK14" s="149"/>
      <c r="CL14" s="149"/>
      <c r="CM14" s="149"/>
      <c r="CN14" s="149"/>
      <c r="CO14" s="149"/>
      <c r="CP14" s="151"/>
      <c r="CQ14" s="149"/>
      <c r="CR14" s="151"/>
    </row>
    <row r="15" spans="1:97" s="138" customFormat="1" ht="10.9" customHeight="1" x14ac:dyDescent="0.2">
      <c r="A15" s="193" t="s">
        <v>242</v>
      </c>
      <c r="B15" s="194" t="s">
        <v>472</v>
      </c>
      <c r="C15" s="195">
        <v>2.0828003744004032E-7</v>
      </c>
      <c r="D15" s="195">
        <v>8.0405602100836888E-7</v>
      </c>
      <c r="E15" s="195">
        <v>5.0871276995383061E-6</v>
      </c>
      <c r="F15" s="195">
        <v>4.8076240747170356E-7</v>
      </c>
      <c r="G15" s="195">
        <v>3.0931295615205367E-7</v>
      </c>
      <c r="H15" s="195">
        <v>4.5747966924597255E-4</v>
      </c>
      <c r="I15" s="195">
        <v>2.0491099908349179E-8</v>
      </c>
      <c r="J15" s="195">
        <v>2.870887913997556E-8</v>
      </c>
      <c r="K15" s="195">
        <v>4.5921058785726451E-6</v>
      </c>
      <c r="L15" s="195">
        <v>1.0015008406357955</v>
      </c>
      <c r="M15" s="195">
        <v>1.0556936631466415E-7</v>
      </c>
      <c r="N15" s="195">
        <v>2.237620474042918E-4</v>
      </c>
      <c r="O15" s="195">
        <v>2.3193857946879645E-6</v>
      </c>
      <c r="P15" s="195">
        <v>1.1717890854360622E-4</v>
      </c>
      <c r="Q15" s="195">
        <v>2.5298159066616028E-8</v>
      </c>
      <c r="R15" s="195">
        <v>2.7284801269493166E-8</v>
      </c>
      <c r="S15" s="195">
        <v>7.7458210645681025E-8</v>
      </c>
      <c r="T15" s="195">
        <v>2.6486098268025856E-8</v>
      </c>
      <c r="U15" s="195">
        <v>2.0396762174946456E-7</v>
      </c>
      <c r="V15" s="195">
        <v>5.8848507870240662E-8</v>
      </c>
      <c r="W15" s="195">
        <v>3.0868688538539607E-8</v>
      </c>
      <c r="X15" s="195">
        <v>4.9329079446747232E-8</v>
      </c>
      <c r="Y15" s="195">
        <v>5.1265649847551961E-8</v>
      </c>
      <c r="Z15" s="195">
        <v>1.1039892692266979E-6</v>
      </c>
      <c r="AA15" s="195">
        <v>1.3681400313340169E-8</v>
      </c>
      <c r="AB15" s="195">
        <v>1.9350291923294074E-8</v>
      </c>
      <c r="AC15" s="195">
        <v>1.5106592752254212E-8</v>
      </c>
      <c r="AD15" s="195">
        <v>2.8380066737065672E-7</v>
      </c>
      <c r="AE15" s="195">
        <v>6.2388293751153364E-8</v>
      </c>
      <c r="AF15" s="195">
        <v>1.689125631375425E-8</v>
      </c>
      <c r="AG15" s="195">
        <v>1.4367035228903666E-8</v>
      </c>
      <c r="AH15" s="195">
        <v>2.2203425054879619E-8</v>
      </c>
      <c r="AI15" s="195">
        <v>2.1615971281874725E-8</v>
      </c>
      <c r="AJ15" s="195">
        <v>2.129316354656843E-8</v>
      </c>
      <c r="AK15" s="195">
        <v>3.3399089022132612E-8</v>
      </c>
      <c r="AL15" s="195">
        <v>1.1950597864245928E-8</v>
      </c>
      <c r="AM15" s="195">
        <v>9.5760784370216492E-8</v>
      </c>
      <c r="AN15" s="195">
        <v>2.2520362772115811E-7</v>
      </c>
      <c r="AO15" s="195">
        <v>3.4498131412971616E-8</v>
      </c>
      <c r="AP15" s="195">
        <v>2.7487486041502397E-8</v>
      </c>
      <c r="AQ15" s="195">
        <v>3.574115449460941E-8</v>
      </c>
      <c r="AR15" s="195">
        <v>3.4813362584800565E-8</v>
      </c>
      <c r="AS15" s="195">
        <v>1.9191064858065313E-8</v>
      </c>
      <c r="AT15" s="195">
        <v>2.765358707640685E-8</v>
      </c>
      <c r="AU15" s="195">
        <v>3.0582089795344655E-8</v>
      </c>
      <c r="AV15" s="195">
        <v>2.7693132732120078E-8</v>
      </c>
      <c r="AW15" s="195">
        <v>2.4262007120566205E-8</v>
      </c>
      <c r="AX15" s="195">
        <v>1.1395548560765704E-8</v>
      </c>
      <c r="AY15" s="195">
        <v>6.9674845431189007E-7</v>
      </c>
      <c r="AZ15" s="195">
        <v>6.1647854788790946E-8</v>
      </c>
      <c r="BA15" s="195">
        <v>8.2404048975364107E-8</v>
      </c>
      <c r="BB15" s="195">
        <v>9.1555542904624262E-8</v>
      </c>
      <c r="BC15" s="195">
        <v>1.3421647747422835E-6</v>
      </c>
      <c r="BD15" s="195">
        <v>1.0359887746047851E-5</v>
      </c>
      <c r="BE15" s="195">
        <v>1.3653418991136997E-5</v>
      </c>
      <c r="BF15" s="195">
        <v>8.8623546408340999E-5</v>
      </c>
      <c r="BG15" s="195">
        <v>8.8959388913932272E-8</v>
      </c>
      <c r="BH15" s="195">
        <v>2.8835543104944352E-8</v>
      </c>
      <c r="BI15" s="195">
        <v>1.8396604466691365E-4</v>
      </c>
      <c r="BJ15" s="195">
        <v>4.2146289672738484E-4</v>
      </c>
      <c r="BK15" s="195">
        <v>3.1865293896242189E-7</v>
      </c>
      <c r="BL15" s="195">
        <v>9.2120548922257992E-6</v>
      </c>
      <c r="BM15" s="195">
        <v>5.3403190522387089E-8</v>
      </c>
      <c r="BN15" s="195">
        <v>2.7612953121283632E-7</v>
      </c>
      <c r="BO15" s="196">
        <v>1.0030463205376774</v>
      </c>
      <c r="BP15" s="149"/>
      <c r="BQ15" s="149"/>
      <c r="BR15" s="149"/>
      <c r="BS15" s="149"/>
      <c r="BT15" s="151"/>
      <c r="BU15" s="149"/>
      <c r="BV15" s="149"/>
      <c r="BW15" s="149"/>
      <c r="BX15" s="149"/>
      <c r="BY15" s="149"/>
      <c r="BZ15" s="149"/>
      <c r="CA15" s="149"/>
      <c r="CB15" s="149"/>
      <c r="CC15" s="149"/>
      <c r="CD15" s="149"/>
      <c r="CE15" s="149"/>
      <c r="CF15" s="149"/>
      <c r="CG15" s="149"/>
      <c r="CH15" s="151"/>
      <c r="CI15" s="149"/>
      <c r="CJ15" s="149"/>
      <c r="CK15" s="149"/>
      <c r="CL15" s="149"/>
      <c r="CM15" s="149"/>
      <c r="CN15" s="149"/>
      <c r="CO15" s="149"/>
      <c r="CP15" s="151"/>
      <c r="CQ15" s="149"/>
      <c r="CR15" s="151"/>
    </row>
    <row r="16" spans="1:97" s="138" customFormat="1" ht="10.9" customHeight="1" x14ac:dyDescent="0.2">
      <c r="A16" s="175" t="s">
        <v>243</v>
      </c>
      <c r="B16" s="186" t="s">
        <v>473</v>
      </c>
      <c r="C16" s="187">
        <v>4.0057499183316617E-5</v>
      </c>
      <c r="D16" s="187">
        <v>1.5917937384779692E-4</v>
      </c>
      <c r="E16" s="187">
        <v>1.381770363990543E-3</v>
      </c>
      <c r="F16" s="187">
        <v>9.0989215548025046E-5</v>
      </c>
      <c r="G16" s="187">
        <v>1.313603196331939E-3</v>
      </c>
      <c r="H16" s="187">
        <v>6.2740303974251883E-5</v>
      </c>
      <c r="I16" s="187">
        <v>5.3719944402669388E-6</v>
      </c>
      <c r="J16" s="187">
        <v>4.7475135062302959E-6</v>
      </c>
      <c r="K16" s="187">
        <v>4.7838483128154961E-4</v>
      </c>
      <c r="L16" s="187">
        <v>1.8774874174651206E-4</v>
      </c>
      <c r="M16" s="187">
        <v>1.0057419997915655</v>
      </c>
      <c r="N16" s="187">
        <v>3.3106079353339993E-2</v>
      </c>
      <c r="O16" s="187">
        <v>2.6363725398001843E-3</v>
      </c>
      <c r="P16" s="187">
        <v>2.2313261331091554E-2</v>
      </c>
      <c r="Q16" s="187">
        <v>4.2535425588259677E-6</v>
      </c>
      <c r="R16" s="187">
        <v>3.9738144461235695E-6</v>
      </c>
      <c r="S16" s="187">
        <v>9.0426022687806098E-4</v>
      </c>
      <c r="T16" s="187">
        <v>3.1802859179301237E-5</v>
      </c>
      <c r="U16" s="187">
        <v>5.0004518956959753E-5</v>
      </c>
      <c r="V16" s="187">
        <v>1.1965489921464286E-5</v>
      </c>
      <c r="W16" s="187">
        <v>5.2637362561949594E-6</v>
      </c>
      <c r="X16" s="187">
        <v>6.4270070669274118E-6</v>
      </c>
      <c r="Y16" s="187">
        <v>7.9509575215558156E-6</v>
      </c>
      <c r="Z16" s="187">
        <v>1.0930750828433612E-4</v>
      </c>
      <c r="AA16" s="187">
        <v>1.4699191270033554E-6</v>
      </c>
      <c r="AB16" s="187">
        <v>2.7609380375671999E-6</v>
      </c>
      <c r="AC16" s="187">
        <v>2.0512983696508382E-6</v>
      </c>
      <c r="AD16" s="187">
        <v>5.5223615511766592E-5</v>
      </c>
      <c r="AE16" s="187">
        <v>8.9172975786619067E-6</v>
      </c>
      <c r="AF16" s="187">
        <v>2.5345066391339224E-6</v>
      </c>
      <c r="AG16" s="187">
        <v>2.2393792681736518E-6</v>
      </c>
      <c r="AH16" s="187">
        <v>2.548023690863898E-6</v>
      </c>
      <c r="AI16" s="187">
        <v>2.708920694192248E-6</v>
      </c>
      <c r="AJ16" s="187">
        <v>2.4642629481804334E-6</v>
      </c>
      <c r="AK16" s="187">
        <v>2.9790604945858089E-6</v>
      </c>
      <c r="AL16" s="187">
        <v>1.3258631963755509E-6</v>
      </c>
      <c r="AM16" s="187">
        <v>1.1851367346425426E-5</v>
      </c>
      <c r="AN16" s="187">
        <v>2.1690287529883198E-5</v>
      </c>
      <c r="AO16" s="187">
        <v>1.3782843924405122E-5</v>
      </c>
      <c r="AP16" s="187">
        <v>8.7713700308726467E-6</v>
      </c>
      <c r="AQ16" s="187">
        <v>5.2046895104047672E-6</v>
      </c>
      <c r="AR16" s="187">
        <v>4.4514940384069149E-6</v>
      </c>
      <c r="AS16" s="187">
        <v>3.4852750850495443E-6</v>
      </c>
      <c r="AT16" s="187">
        <v>6.1602644807288456E-6</v>
      </c>
      <c r="AU16" s="187">
        <v>4.6412998962426406E-6</v>
      </c>
      <c r="AV16" s="187">
        <v>2.8336950237578742E-6</v>
      </c>
      <c r="AW16" s="187">
        <v>4.1527207233329923E-6</v>
      </c>
      <c r="AX16" s="187">
        <v>1.086329529820161E-6</v>
      </c>
      <c r="AY16" s="187">
        <v>6.3103889552426927E-5</v>
      </c>
      <c r="AZ16" s="187">
        <v>5.245404839911305E-6</v>
      </c>
      <c r="BA16" s="187">
        <v>5.5779917376667629E-6</v>
      </c>
      <c r="BB16" s="187">
        <v>7.3309795846507909E-6</v>
      </c>
      <c r="BC16" s="187">
        <v>5.9428805764802382E-5</v>
      </c>
      <c r="BD16" s="187">
        <v>5.1144449585102875E-4</v>
      </c>
      <c r="BE16" s="187">
        <v>3.6460399901987921E-4</v>
      </c>
      <c r="BF16" s="187">
        <v>2.2656249398851948E-3</v>
      </c>
      <c r="BG16" s="187">
        <v>4.6415270170278172E-4</v>
      </c>
      <c r="BH16" s="187">
        <v>3.5964158951661486E-6</v>
      </c>
      <c r="BI16" s="187">
        <v>6.5169564780202397E-3</v>
      </c>
      <c r="BJ16" s="187">
        <v>9.6608287447732377E-3</v>
      </c>
      <c r="BK16" s="187">
        <v>1.3730939620246495E-5</v>
      </c>
      <c r="BL16" s="187">
        <v>2.688928095413882E-4</v>
      </c>
      <c r="BM16" s="187">
        <v>8.0532772856859748E-6</v>
      </c>
      <c r="BN16" s="187">
        <v>2.1155131300990862E-5</v>
      </c>
      <c r="BO16" s="188">
        <v>1.0890725774377681</v>
      </c>
      <c r="BP16" s="149"/>
      <c r="BQ16" s="149"/>
      <c r="BR16" s="149"/>
      <c r="BS16" s="149"/>
      <c r="BT16" s="151"/>
      <c r="BU16" s="149"/>
      <c r="BV16" s="149"/>
      <c r="BW16" s="149"/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  <c r="CH16" s="151"/>
      <c r="CI16" s="149"/>
      <c r="CJ16" s="149"/>
      <c r="CK16" s="149"/>
      <c r="CL16" s="149"/>
      <c r="CM16" s="149"/>
      <c r="CN16" s="149"/>
      <c r="CO16" s="149"/>
      <c r="CP16" s="151"/>
      <c r="CQ16" s="149"/>
      <c r="CR16" s="151"/>
    </row>
    <row r="17" spans="1:96" s="138" customFormat="1" ht="10.9" customHeight="1" x14ac:dyDescent="0.2">
      <c r="A17" s="175" t="s">
        <v>244</v>
      </c>
      <c r="B17" s="186" t="s">
        <v>474</v>
      </c>
      <c r="C17" s="187">
        <v>1.0479550027437853E-4</v>
      </c>
      <c r="D17" s="187">
        <v>3.9414999975765036E-4</v>
      </c>
      <c r="E17" s="187">
        <v>6.5847488465672161E-3</v>
      </c>
      <c r="F17" s="187">
        <v>2.4486057621381094E-4</v>
      </c>
      <c r="G17" s="187">
        <v>1.2966629401909859E-3</v>
      </c>
      <c r="H17" s="187">
        <v>4.4111544030503403E-4</v>
      </c>
      <c r="I17" s="187">
        <v>3.8644423125354434E-6</v>
      </c>
      <c r="J17" s="187">
        <v>6.3433468876779248E-6</v>
      </c>
      <c r="K17" s="187">
        <v>6.9204045475925275E-3</v>
      </c>
      <c r="L17" s="187">
        <v>3.7498234662938423E-3</v>
      </c>
      <c r="M17" s="187">
        <v>1.0725622673267886E-4</v>
      </c>
      <c r="N17" s="187">
        <v>1.0406197136710942</v>
      </c>
      <c r="O17" s="187">
        <v>1.0650539064201506E-2</v>
      </c>
      <c r="P17" s="187">
        <v>4.4906067799466952E-2</v>
      </c>
      <c r="Q17" s="187">
        <v>2.4444459076909413E-5</v>
      </c>
      <c r="R17" s="187">
        <v>2.2346848736872544E-5</v>
      </c>
      <c r="S17" s="187">
        <v>2.0344240902349725E-4</v>
      </c>
      <c r="T17" s="187">
        <v>2.1120738424048739E-5</v>
      </c>
      <c r="U17" s="187">
        <v>8.0935357933751932E-4</v>
      </c>
      <c r="V17" s="187">
        <v>1.4771414885977682E-4</v>
      </c>
      <c r="W17" s="187">
        <v>5.4560171391174242E-5</v>
      </c>
      <c r="X17" s="187">
        <v>6.0675532044018764E-5</v>
      </c>
      <c r="Y17" s="187">
        <v>1.4115837854092493E-4</v>
      </c>
      <c r="Z17" s="187">
        <v>2.6923359262406802E-3</v>
      </c>
      <c r="AA17" s="187">
        <v>2.6720350456294784E-6</v>
      </c>
      <c r="AB17" s="187">
        <v>1.7922985607125014E-5</v>
      </c>
      <c r="AC17" s="187">
        <v>6.1449219549593318E-6</v>
      </c>
      <c r="AD17" s="187">
        <v>3.9078989081957349E-4</v>
      </c>
      <c r="AE17" s="187">
        <v>1.1705435252340506E-4</v>
      </c>
      <c r="AF17" s="187">
        <v>2.842144203450341E-6</v>
      </c>
      <c r="AG17" s="187">
        <v>2.3357475317230338E-6</v>
      </c>
      <c r="AH17" s="187">
        <v>4.3591333625917542E-6</v>
      </c>
      <c r="AI17" s="187">
        <v>3.2849894836922554E-6</v>
      </c>
      <c r="AJ17" s="187">
        <v>4.5287665428445602E-6</v>
      </c>
      <c r="AK17" s="187">
        <v>6.0101025839036503E-6</v>
      </c>
      <c r="AL17" s="187">
        <v>2.5214517256279678E-6</v>
      </c>
      <c r="AM17" s="187">
        <v>2.2462455764581511E-5</v>
      </c>
      <c r="AN17" s="187">
        <v>2.0844818893491807E-5</v>
      </c>
      <c r="AO17" s="187">
        <v>1.0487573248957974E-5</v>
      </c>
      <c r="AP17" s="187">
        <v>9.435120365503892E-6</v>
      </c>
      <c r="AQ17" s="187">
        <v>8.5976722450238303E-6</v>
      </c>
      <c r="AR17" s="187">
        <v>6.1298865160979113E-6</v>
      </c>
      <c r="AS17" s="187">
        <v>2.6534223078003572E-6</v>
      </c>
      <c r="AT17" s="187">
        <v>5.2053933374328966E-6</v>
      </c>
      <c r="AU17" s="187">
        <v>4.8502536715566211E-6</v>
      </c>
      <c r="AV17" s="187">
        <v>3.4574291980491994E-6</v>
      </c>
      <c r="AW17" s="187">
        <v>4.2192080327175552E-6</v>
      </c>
      <c r="AX17" s="187">
        <v>1.0653571085733459E-6</v>
      </c>
      <c r="AY17" s="187">
        <v>6.1364027650976226E-5</v>
      </c>
      <c r="AZ17" s="187">
        <v>5.7574672603250783E-6</v>
      </c>
      <c r="BA17" s="187">
        <v>5.9026586176150488E-6</v>
      </c>
      <c r="BB17" s="187">
        <v>2.0729361709237958E-5</v>
      </c>
      <c r="BC17" s="187">
        <v>4.4166048496972785E-5</v>
      </c>
      <c r="BD17" s="187">
        <v>4.3787595414104629E-4</v>
      </c>
      <c r="BE17" s="187">
        <v>5.6087394521579705E-4</v>
      </c>
      <c r="BF17" s="187">
        <v>2.3764680116980116E-3</v>
      </c>
      <c r="BG17" s="187">
        <v>1.9871932495895304E-4</v>
      </c>
      <c r="BH17" s="187">
        <v>4.2116051534047217E-6</v>
      </c>
      <c r="BI17" s="187">
        <v>5.4119682824556765E-3</v>
      </c>
      <c r="BJ17" s="187">
        <v>2.0144105935391125E-2</v>
      </c>
      <c r="BK17" s="187">
        <v>1.3301333064221875E-5</v>
      </c>
      <c r="BL17" s="187">
        <v>2.8984627539616666E-4</v>
      </c>
      <c r="BM17" s="187">
        <v>8.1420967785050358E-5</v>
      </c>
      <c r="BN17" s="187">
        <v>2.817203575473525E-5</v>
      </c>
      <c r="BO17" s="188">
        <v>1.1505522564063901</v>
      </c>
      <c r="BP17" s="149"/>
      <c r="BQ17" s="149"/>
      <c r="BR17" s="149"/>
      <c r="BS17" s="149"/>
      <c r="BT17" s="151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51"/>
      <c r="CI17" s="149"/>
      <c r="CJ17" s="149"/>
      <c r="CK17" s="149"/>
      <c r="CL17" s="149"/>
      <c r="CM17" s="149"/>
      <c r="CN17" s="149"/>
      <c r="CO17" s="149"/>
      <c r="CP17" s="151"/>
      <c r="CQ17" s="149"/>
      <c r="CR17" s="151"/>
    </row>
    <row r="18" spans="1:96" s="138" customFormat="1" ht="10.9" customHeight="1" x14ac:dyDescent="0.2">
      <c r="A18" s="175" t="s">
        <v>245</v>
      </c>
      <c r="B18" s="186" t="s">
        <v>475</v>
      </c>
      <c r="C18" s="187">
        <v>1.5988038678703144E-5</v>
      </c>
      <c r="D18" s="187">
        <v>1.2821481112836151E-5</v>
      </c>
      <c r="E18" s="187">
        <v>2.1677300522432484E-4</v>
      </c>
      <c r="F18" s="187">
        <v>2.8405778033378954E-5</v>
      </c>
      <c r="G18" s="187">
        <v>1.4226841364172425E-5</v>
      </c>
      <c r="H18" s="187">
        <v>2.2682029399291844E-3</v>
      </c>
      <c r="I18" s="187">
        <v>1.9241435014555713E-5</v>
      </c>
      <c r="J18" s="187">
        <v>3.356851202358373E-5</v>
      </c>
      <c r="K18" s="187">
        <v>1.1555678235100804E-3</v>
      </c>
      <c r="L18" s="187">
        <v>3.0646349284247092E-4</v>
      </c>
      <c r="M18" s="187">
        <v>2.1435573728590407E-5</v>
      </c>
      <c r="N18" s="187">
        <v>4.4128278561873563E-4</v>
      </c>
      <c r="O18" s="187">
        <v>1.0189804741158637</v>
      </c>
      <c r="P18" s="187">
        <v>5.9414939182261079E-5</v>
      </c>
      <c r="Q18" s="187">
        <v>7.7493982985038993E-6</v>
      </c>
      <c r="R18" s="187">
        <v>1.1144656498672428E-5</v>
      </c>
      <c r="S18" s="187">
        <v>2.067796472176853E-5</v>
      </c>
      <c r="T18" s="187">
        <v>1.1267282742920317E-5</v>
      </c>
      <c r="U18" s="187">
        <v>1.5801180116067064E-5</v>
      </c>
      <c r="V18" s="187">
        <v>1.3767774687424297E-5</v>
      </c>
      <c r="W18" s="187">
        <v>1.0544570092441702E-5</v>
      </c>
      <c r="X18" s="187">
        <v>5.9502426269653639E-6</v>
      </c>
      <c r="Y18" s="187">
        <v>7.6313894298874449E-6</v>
      </c>
      <c r="Z18" s="187">
        <v>3.1069941773506914E-5</v>
      </c>
      <c r="AA18" s="187">
        <v>4.459028945407169E-6</v>
      </c>
      <c r="AB18" s="187">
        <v>8.5169880197425326E-6</v>
      </c>
      <c r="AC18" s="187">
        <v>9.2094585048783968E-6</v>
      </c>
      <c r="AD18" s="187">
        <v>5.4764788701976219E-5</v>
      </c>
      <c r="AE18" s="187">
        <v>1.9011761425882369E-5</v>
      </c>
      <c r="AF18" s="187">
        <v>1.1755557753100004E-5</v>
      </c>
      <c r="AG18" s="187">
        <v>1.0680991230407631E-5</v>
      </c>
      <c r="AH18" s="187">
        <v>1.2432093870371795E-5</v>
      </c>
      <c r="AI18" s="187">
        <v>1.0265791762538578E-5</v>
      </c>
      <c r="AJ18" s="187">
        <v>7.2797364685847472E-6</v>
      </c>
      <c r="AK18" s="187">
        <v>7.3226191957642595E-6</v>
      </c>
      <c r="AL18" s="187">
        <v>6.0238856045869404E-6</v>
      </c>
      <c r="AM18" s="187">
        <v>1.3601921484141637E-5</v>
      </c>
      <c r="AN18" s="187">
        <v>6.8915490776866792E-5</v>
      </c>
      <c r="AO18" s="187">
        <v>3.6112487819332362E-5</v>
      </c>
      <c r="AP18" s="187">
        <v>1.2812635902022576E-5</v>
      </c>
      <c r="AQ18" s="187">
        <v>1.5588477800497684E-5</v>
      </c>
      <c r="AR18" s="187">
        <v>2.2495837324560979E-5</v>
      </c>
      <c r="AS18" s="187">
        <v>1.3947143242633735E-5</v>
      </c>
      <c r="AT18" s="187">
        <v>1.7646360853174199E-5</v>
      </c>
      <c r="AU18" s="187">
        <v>3.5555039074346305E-5</v>
      </c>
      <c r="AV18" s="187">
        <v>2.8089761420541626E-5</v>
      </c>
      <c r="AW18" s="187">
        <v>1.2012768171461775E-5</v>
      </c>
      <c r="AX18" s="187">
        <v>3.3128292715948808E-6</v>
      </c>
      <c r="AY18" s="187">
        <v>2.0884113723035138E-4</v>
      </c>
      <c r="AZ18" s="187">
        <v>1.7639343995236405E-5</v>
      </c>
      <c r="BA18" s="187">
        <v>1.0052683078363192E-5</v>
      </c>
      <c r="BB18" s="187">
        <v>9.5817084310917369E-6</v>
      </c>
      <c r="BC18" s="187">
        <v>1.7619065323289582E-5</v>
      </c>
      <c r="BD18" s="187">
        <v>7.0975806599288613E-5</v>
      </c>
      <c r="BE18" s="187">
        <v>1.8465414724366412E-4</v>
      </c>
      <c r="BF18" s="187">
        <v>7.7978594468875318E-4</v>
      </c>
      <c r="BG18" s="187">
        <v>1.2108737206798411E-5</v>
      </c>
      <c r="BH18" s="187">
        <v>1.0184789851549668E-5</v>
      </c>
      <c r="BI18" s="187">
        <v>1.0837229534187696E-2</v>
      </c>
      <c r="BJ18" s="187">
        <v>2.8476527249996827E-2</v>
      </c>
      <c r="BK18" s="187">
        <v>8.5870179662099145E-6</v>
      </c>
      <c r="BL18" s="187">
        <v>2.6744342159973274E-4</v>
      </c>
      <c r="BM18" s="187">
        <v>1.583925055256512E-5</v>
      </c>
      <c r="BN18" s="187">
        <v>1.2874390643758981E-3</v>
      </c>
      <c r="BO18" s="188">
        <v>1.0663657935200659</v>
      </c>
      <c r="BP18" s="149"/>
      <c r="BQ18" s="149"/>
      <c r="BR18" s="149"/>
      <c r="BS18" s="149"/>
      <c r="BT18" s="151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/>
      <c r="CF18" s="149"/>
      <c r="CG18" s="149"/>
      <c r="CH18" s="151"/>
      <c r="CI18" s="149"/>
      <c r="CJ18" s="149"/>
      <c r="CK18" s="149"/>
      <c r="CL18" s="149"/>
      <c r="CM18" s="149"/>
      <c r="CN18" s="149"/>
      <c r="CO18" s="149"/>
      <c r="CP18" s="151"/>
      <c r="CQ18" s="149"/>
      <c r="CR18" s="151"/>
    </row>
    <row r="19" spans="1:96" s="138" customFormat="1" ht="10.9" customHeight="1" x14ac:dyDescent="0.2">
      <c r="A19" s="175" t="s">
        <v>246</v>
      </c>
      <c r="B19" s="197" t="s">
        <v>348</v>
      </c>
      <c r="C19" s="187">
        <v>1.5515464362028887E-3</v>
      </c>
      <c r="D19" s="187">
        <v>6.5532476516749283E-3</v>
      </c>
      <c r="E19" s="187">
        <v>3.4096306152897937E-2</v>
      </c>
      <c r="F19" s="187">
        <v>3.5239921886385766E-3</v>
      </c>
      <c r="G19" s="187">
        <v>1.0827912321843665E-5</v>
      </c>
      <c r="H19" s="187">
        <v>1.7546229146779813E-3</v>
      </c>
      <c r="I19" s="187">
        <v>1.7708363407510572E-7</v>
      </c>
      <c r="J19" s="187">
        <v>7.3802375307738847E-7</v>
      </c>
      <c r="K19" s="187">
        <v>7.3681204166554425E-3</v>
      </c>
      <c r="L19" s="187">
        <v>1.3345043270573999E-4</v>
      </c>
      <c r="M19" s="187">
        <v>4.0675547280576906E-4</v>
      </c>
      <c r="N19" s="187">
        <v>2.9158224275606501E-4</v>
      </c>
      <c r="O19" s="187">
        <v>4.7921174307889673E-5</v>
      </c>
      <c r="P19" s="187">
        <v>1.0067134902052519</v>
      </c>
      <c r="Q19" s="187">
        <v>5.8907447816518626E-5</v>
      </c>
      <c r="R19" s="187">
        <v>4.0074003929137034E-5</v>
      </c>
      <c r="S19" s="187">
        <v>2.2798902523178548E-6</v>
      </c>
      <c r="T19" s="187">
        <v>5.9032318990301561E-7</v>
      </c>
      <c r="U19" s="187">
        <v>1.7719329466962137E-6</v>
      </c>
      <c r="V19" s="187">
        <v>6.8641513347065666E-7</v>
      </c>
      <c r="W19" s="187">
        <v>4.83178681365254E-7</v>
      </c>
      <c r="X19" s="187">
        <v>8.9976818612690269E-5</v>
      </c>
      <c r="Y19" s="187">
        <v>2.1746875569482243E-7</v>
      </c>
      <c r="Z19" s="187">
        <v>6.4992332153167703E-6</v>
      </c>
      <c r="AA19" s="187">
        <v>6.9366817324709326E-8</v>
      </c>
      <c r="AB19" s="187">
        <v>3.2661802526640534E-7</v>
      </c>
      <c r="AC19" s="187">
        <v>3.0510537620009475E-6</v>
      </c>
      <c r="AD19" s="187">
        <v>9.7121529734401637E-4</v>
      </c>
      <c r="AE19" s="187">
        <v>3.1648520979310838E-7</v>
      </c>
      <c r="AF19" s="187">
        <v>1.2015392812483546E-7</v>
      </c>
      <c r="AG19" s="187">
        <v>1.2499696795951864E-7</v>
      </c>
      <c r="AH19" s="187">
        <v>2.7155388248768141E-7</v>
      </c>
      <c r="AI19" s="187">
        <v>3.2910532843547659E-7</v>
      </c>
      <c r="AJ19" s="187">
        <v>3.4350762829574543E-7</v>
      </c>
      <c r="AK19" s="187">
        <v>5.3643577709896864E-7</v>
      </c>
      <c r="AL19" s="187">
        <v>2.3907837629716974E-7</v>
      </c>
      <c r="AM19" s="187">
        <v>9.5118657638272631E-6</v>
      </c>
      <c r="AN19" s="187">
        <v>4.4546844106576807E-7</v>
      </c>
      <c r="AO19" s="187">
        <v>5.3490893271663451E-7</v>
      </c>
      <c r="AP19" s="187">
        <v>4.9045693052025446E-7</v>
      </c>
      <c r="AQ19" s="187">
        <v>4.4444619077770638E-5</v>
      </c>
      <c r="AR19" s="187">
        <v>4.1443896020238008E-7</v>
      </c>
      <c r="AS19" s="187">
        <v>1.8668745600908948E-7</v>
      </c>
      <c r="AT19" s="187">
        <v>3.463316273652093E-7</v>
      </c>
      <c r="AU19" s="187">
        <v>2.3077348241419514E-7</v>
      </c>
      <c r="AV19" s="187">
        <v>6.3070180790366375E-6</v>
      </c>
      <c r="AW19" s="187">
        <v>1.8838102176512099E-7</v>
      </c>
      <c r="AX19" s="187">
        <v>4.9151932722169287E-8</v>
      </c>
      <c r="AY19" s="187">
        <v>1.0522815319617014E-6</v>
      </c>
      <c r="AZ19" s="187">
        <v>2.2710254621122862E-7</v>
      </c>
      <c r="BA19" s="187">
        <v>1.6984754585299896E-6</v>
      </c>
      <c r="BB19" s="187">
        <v>1.8425209467087187E-6</v>
      </c>
      <c r="BC19" s="187">
        <v>5.09601394715691E-7</v>
      </c>
      <c r="BD19" s="187">
        <v>1.487745593826816E-4</v>
      </c>
      <c r="BE19" s="187">
        <v>1.2119623835987254E-5</v>
      </c>
      <c r="BF19" s="187">
        <v>3.7951327887058728E-5</v>
      </c>
      <c r="BG19" s="187">
        <v>1.6280568196202798E-6</v>
      </c>
      <c r="BH19" s="187">
        <v>3.2191775510978645E-7</v>
      </c>
      <c r="BI19" s="187">
        <v>1.0104833880181836E-4</v>
      </c>
      <c r="BJ19" s="187">
        <v>2.3620737465488142E-4</v>
      </c>
      <c r="BK19" s="187">
        <v>1.3152602987809484E-4</v>
      </c>
      <c r="BL19" s="187">
        <v>5.0563919591579104E-6</v>
      </c>
      <c r="BM19" s="187">
        <v>1.2548560188081403E-6</v>
      </c>
      <c r="BN19" s="187">
        <v>5.9953467674707548E-7</v>
      </c>
      <c r="BO19" s="188">
        <v>1.064376176769118</v>
      </c>
      <c r="BP19" s="149"/>
      <c r="BQ19" s="149"/>
      <c r="BR19" s="149"/>
      <c r="BS19" s="149"/>
      <c r="BT19" s="151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9"/>
      <c r="CF19" s="149"/>
      <c r="CG19" s="149"/>
      <c r="CH19" s="151"/>
      <c r="CI19" s="149"/>
      <c r="CJ19" s="149"/>
      <c r="CK19" s="149"/>
      <c r="CL19" s="149"/>
      <c r="CM19" s="149"/>
      <c r="CN19" s="149"/>
      <c r="CO19" s="149"/>
      <c r="CP19" s="151"/>
      <c r="CQ19" s="149"/>
      <c r="CR19" s="151"/>
    </row>
    <row r="20" spans="1:96" s="138" customFormat="1" ht="10.9" customHeight="1" x14ac:dyDescent="0.2">
      <c r="A20" s="175" t="s">
        <v>247</v>
      </c>
      <c r="B20" s="186" t="s">
        <v>476</v>
      </c>
      <c r="C20" s="187">
        <v>7.8158284525909847E-7</v>
      </c>
      <c r="D20" s="187">
        <v>4.7818969817290614E-7</v>
      </c>
      <c r="E20" s="187">
        <v>4.210074439490241E-7</v>
      </c>
      <c r="F20" s="187">
        <v>9.9279813557041714E-7</v>
      </c>
      <c r="G20" s="187">
        <v>3.2076483544490853E-6</v>
      </c>
      <c r="H20" s="187">
        <v>6.6460893329302198E-5</v>
      </c>
      <c r="I20" s="187">
        <v>3.7786498823945331E-7</v>
      </c>
      <c r="J20" s="187">
        <v>4.3900610629544612E-7</v>
      </c>
      <c r="K20" s="187">
        <v>4.1455708502632556E-7</v>
      </c>
      <c r="L20" s="187">
        <v>5.065506760611119E-6</v>
      </c>
      <c r="M20" s="187">
        <v>3.8544392439468573E-7</v>
      </c>
      <c r="N20" s="187">
        <v>4.7539987132447338E-7</v>
      </c>
      <c r="O20" s="187">
        <v>6.6051260233169868E-7</v>
      </c>
      <c r="P20" s="187">
        <v>3.7018184321290058E-7</v>
      </c>
      <c r="Q20" s="187">
        <v>1.000718150477206</v>
      </c>
      <c r="R20" s="187">
        <v>7.2025884011131395E-4</v>
      </c>
      <c r="S20" s="187">
        <v>1.9689814498550578E-6</v>
      </c>
      <c r="T20" s="187">
        <v>3.3025714473285436E-5</v>
      </c>
      <c r="U20" s="187">
        <v>7.8824639123070256E-6</v>
      </c>
      <c r="V20" s="187">
        <v>1.2325122888521326E-5</v>
      </c>
      <c r="W20" s="187">
        <v>2.396119966961127E-6</v>
      </c>
      <c r="X20" s="187">
        <v>3.2372040022651649E-6</v>
      </c>
      <c r="Y20" s="187">
        <v>1.7197230776366535E-7</v>
      </c>
      <c r="Z20" s="187">
        <v>4.5158593466624404E-7</v>
      </c>
      <c r="AA20" s="187">
        <v>6.6589309002419137E-8</v>
      </c>
      <c r="AB20" s="187">
        <v>1.6122951314988868E-6</v>
      </c>
      <c r="AC20" s="187">
        <v>5.4865211023469854E-5</v>
      </c>
      <c r="AD20" s="187">
        <v>8.3207890500081367E-5</v>
      </c>
      <c r="AE20" s="187">
        <v>1.1105237646505088E-6</v>
      </c>
      <c r="AF20" s="187">
        <v>1.6631840133965795E-7</v>
      </c>
      <c r="AG20" s="187">
        <v>1.6285476948590079E-7</v>
      </c>
      <c r="AH20" s="187">
        <v>6.1934454957036136E-7</v>
      </c>
      <c r="AI20" s="187">
        <v>8.5350149060171047E-7</v>
      </c>
      <c r="AJ20" s="187">
        <v>2.5970156713496116E-6</v>
      </c>
      <c r="AK20" s="187">
        <v>4.6587306541930029E-7</v>
      </c>
      <c r="AL20" s="187">
        <v>2.6794596027791794E-6</v>
      </c>
      <c r="AM20" s="187">
        <v>7.650755688770821E-6</v>
      </c>
      <c r="AN20" s="187">
        <v>1.078566067033526E-6</v>
      </c>
      <c r="AO20" s="187">
        <v>1.9284928527861501E-6</v>
      </c>
      <c r="AP20" s="187">
        <v>8.1834216281073915E-6</v>
      </c>
      <c r="AQ20" s="187">
        <v>8.214198121928088E-7</v>
      </c>
      <c r="AR20" s="187">
        <v>5.3294618684506492E-7</v>
      </c>
      <c r="AS20" s="187">
        <v>3.232291796429087E-7</v>
      </c>
      <c r="AT20" s="187">
        <v>8.6471263629196437E-7</v>
      </c>
      <c r="AU20" s="187">
        <v>6.3638217538914471E-7</v>
      </c>
      <c r="AV20" s="187">
        <v>1.4542746377032222E-6</v>
      </c>
      <c r="AW20" s="187">
        <v>5.548841248386473E-7</v>
      </c>
      <c r="AX20" s="187">
        <v>2.0793779385811882E-7</v>
      </c>
      <c r="AY20" s="187">
        <v>2.0626068134393907E-6</v>
      </c>
      <c r="AZ20" s="187">
        <v>6.86850170019999E-7</v>
      </c>
      <c r="BA20" s="187">
        <v>6.4807513701803821E-7</v>
      </c>
      <c r="BB20" s="187">
        <v>1.9029594727380321E-6</v>
      </c>
      <c r="BC20" s="187">
        <v>6.8933204108984932E-7</v>
      </c>
      <c r="BD20" s="187">
        <v>4.7753455916407535E-7</v>
      </c>
      <c r="BE20" s="187">
        <v>7.3755602228177384E-7</v>
      </c>
      <c r="BF20" s="187">
        <v>8.0009120112732517E-7</v>
      </c>
      <c r="BG20" s="187">
        <v>1.7024121946117877E-6</v>
      </c>
      <c r="BH20" s="187">
        <v>1.7252551068338896E-6</v>
      </c>
      <c r="BI20" s="187">
        <v>2.3464367327455651E-6</v>
      </c>
      <c r="BJ20" s="187">
        <v>5.3250154674235437E-7</v>
      </c>
      <c r="BK20" s="187">
        <v>7.8916673864431264E-6</v>
      </c>
      <c r="BL20" s="187">
        <v>1.6440144222501367E-6</v>
      </c>
      <c r="BM20" s="187">
        <v>5.5737960939870196E-5</v>
      </c>
      <c r="BN20" s="187">
        <v>9.24929114234203E-7</v>
      </c>
      <c r="BO20" s="188">
        <v>1.0018335531581637</v>
      </c>
      <c r="BP20" s="149"/>
      <c r="BQ20" s="149"/>
      <c r="BR20" s="149"/>
      <c r="BS20" s="149"/>
      <c r="BT20" s="151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51"/>
      <c r="CI20" s="149"/>
      <c r="CJ20" s="149"/>
      <c r="CK20" s="149"/>
      <c r="CL20" s="149"/>
      <c r="CM20" s="149"/>
      <c r="CN20" s="149"/>
      <c r="CO20" s="149"/>
      <c r="CP20" s="151"/>
      <c r="CQ20" s="149"/>
      <c r="CR20" s="151"/>
    </row>
    <row r="21" spans="1:96" s="138" customFormat="1" ht="10.9" customHeight="1" x14ac:dyDescent="0.2">
      <c r="A21" s="189" t="s">
        <v>248</v>
      </c>
      <c r="B21" s="190" t="s">
        <v>477</v>
      </c>
      <c r="C21" s="191">
        <v>1.041014128922634E-4</v>
      </c>
      <c r="D21" s="191">
        <v>8.642159593524846E-5</v>
      </c>
      <c r="E21" s="191">
        <v>1.7859681602386307E-5</v>
      </c>
      <c r="F21" s="191">
        <v>1.197019260250147E-4</v>
      </c>
      <c r="G21" s="191">
        <v>5.8329250144139848E-6</v>
      </c>
      <c r="H21" s="191">
        <v>1.7266659385063962E-4</v>
      </c>
      <c r="I21" s="191">
        <v>7.7785895454394189E-5</v>
      </c>
      <c r="J21" s="191">
        <v>1.162035080869359E-4</v>
      </c>
      <c r="K21" s="191">
        <v>2.1848527253950899E-5</v>
      </c>
      <c r="L21" s="191">
        <v>2.8756301365511079E-5</v>
      </c>
      <c r="M21" s="191">
        <v>3.6549888480205219E-5</v>
      </c>
      <c r="N21" s="191">
        <v>3.1592648987297799E-5</v>
      </c>
      <c r="O21" s="191">
        <v>1.6862637902372765E-5</v>
      </c>
      <c r="P21" s="191">
        <v>2.2081381592956084E-5</v>
      </c>
      <c r="Q21" s="191">
        <v>2.0876819747444382E-5</v>
      </c>
      <c r="R21" s="191">
        <v>1.000174811238183</v>
      </c>
      <c r="S21" s="191">
        <v>2.8358765841288656E-5</v>
      </c>
      <c r="T21" s="191">
        <v>4.2244160248578693E-5</v>
      </c>
      <c r="U21" s="191">
        <v>3.2343406993532177E-5</v>
      </c>
      <c r="V21" s="191">
        <v>3.1056185360626332E-5</v>
      </c>
      <c r="W21" s="191">
        <v>1.4625080505134078E-5</v>
      </c>
      <c r="X21" s="191">
        <v>7.8397319266931674E-5</v>
      </c>
      <c r="Y21" s="191">
        <v>8.7182359551224758E-6</v>
      </c>
      <c r="Z21" s="191">
        <v>2.0850611196447899E-5</v>
      </c>
      <c r="AA21" s="191">
        <v>2.740219567728173E-6</v>
      </c>
      <c r="AB21" s="191">
        <v>8.9644858667280516E-6</v>
      </c>
      <c r="AC21" s="191">
        <v>5.3565330851296107E-5</v>
      </c>
      <c r="AD21" s="191">
        <v>3.3708239187408401E-5</v>
      </c>
      <c r="AE21" s="191">
        <v>2.5728132994453471E-5</v>
      </c>
      <c r="AF21" s="191">
        <v>1.0393807527565421E-5</v>
      </c>
      <c r="AG21" s="191">
        <v>1.2095737596891332E-5</v>
      </c>
      <c r="AH21" s="191">
        <v>1.5394073032489973E-5</v>
      </c>
      <c r="AI21" s="191">
        <v>2.1397547977493936E-5</v>
      </c>
      <c r="AJ21" s="191">
        <v>3.9761240209790062E-5</v>
      </c>
      <c r="AK21" s="191">
        <v>3.7895724883834898E-5</v>
      </c>
      <c r="AL21" s="191">
        <v>1.2677227249343056E-5</v>
      </c>
      <c r="AM21" s="191">
        <v>5.1102316456997935E-5</v>
      </c>
      <c r="AN21" s="191">
        <v>4.3064014740752028E-5</v>
      </c>
      <c r="AO21" s="191">
        <v>5.9765346872529114E-5</v>
      </c>
      <c r="AP21" s="191">
        <v>3.7717203075733629E-5</v>
      </c>
      <c r="AQ21" s="191">
        <v>2.5868158546104109E-5</v>
      </c>
      <c r="AR21" s="191">
        <v>2.8118380614063041E-5</v>
      </c>
      <c r="AS21" s="191">
        <v>1.0125660252821677E-5</v>
      </c>
      <c r="AT21" s="191">
        <v>2.6518803990778137E-5</v>
      </c>
      <c r="AU21" s="191">
        <v>3.4662775937575627E-5</v>
      </c>
      <c r="AV21" s="191">
        <v>7.1887382166028774E-5</v>
      </c>
      <c r="AW21" s="191">
        <v>3.1496797727610475E-5</v>
      </c>
      <c r="AX21" s="191">
        <v>4.8266498199686941E-6</v>
      </c>
      <c r="AY21" s="191">
        <v>3.3227320310258805E-5</v>
      </c>
      <c r="AZ21" s="191">
        <v>3.2040976129997184E-5</v>
      </c>
      <c r="BA21" s="191">
        <v>1.9557540517492624E-5</v>
      </c>
      <c r="BB21" s="191">
        <v>3.0975447419878789E-5</v>
      </c>
      <c r="BC21" s="191">
        <v>3.9747279287224807E-5</v>
      </c>
      <c r="BD21" s="191">
        <v>1.6265958682128394E-5</v>
      </c>
      <c r="BE21" s="191">
        <v>6.1052238489762319E-5</v>
      </c>
      <c r="BF21" s="191">
        <v>5.7397171166439644E-5</v>
      </c>
      <c r="BG21" s="191">
        <v>4.2375706080258251E-4</v>
      </c>
      <c r="BH21" s="191">
        <v>3.8010369191242909E-5</v>
      </c>
      <c r="BI21" s="191">
        <v>1.9921717619345077E-4</v>
      </c>
      <c r="BJ21" s="191">
        <v>2.4694952175767731E-5</v>
      </c>
      <c r="BK21" s="191">
        <v>8.5436237326391747E-5</v>
      </c>
      <c r="BL21" s="191">
        <v>9.1857810206523953E-5</v>
      </c>
      <c r="BM21" s="191">
        <v>6.7086979378092393E-5</v>
      </c>
      <c r="BN21" s="191">
        <v>2.2946946959864063E-5</v>
      </c>
      <c r="BO21" s="192">
        <v>1.0032532934691258</v>
      </c>
      <c r="BP21" s="149"/>
      <c r="BQ21" s="149"/>
      <c r="BR21" s="149"/>
      <c r="BS21" s="149"/>
      <c r="BT21" s="151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  <c r="CE21" s="149"/>
      <c r="CF21" s="149"/>
      <c r="CG21" s="149"/>
      <c r="CH21" s="151"/>
      <c r="CI21" s="149"/>
      <c r="CJ21" s="149"/>
      <c r="CK21" s="149"/>
      <c r="CL21" s="149"/>
      <c r="CM21" s="149"/>
      <c r="CN21" s="149"/>
      <c r="CO21" s="149"/>
      <c r="CP21" s="151"/>
      <c r="CQ21" s="149"/>
      <c r="CR21" s="151"/>
    </row>
    <row r="22" spans="1:96" s="138" customFormat="1" ht="10.9" customHeight="1" x14ac:dyDescent="0.2">
      <c r="A22" s="175" t="s">
        <v>249</v>
      </c>
      <c r="B22" s="186" t="s">
        <v>478</v>
      </c>
      <c r="C22" s="187">
        <v>1.2598500931291758E-4</v>
      </c>
      <c r="D22" s="187">
        <v>9.1710917503382027E-5</v>
      </c>
      <c r="E22" s="187">
        <v>1.0921412806283444E-3</v>
      </c>
      <c r="F22" s="187">
        <v>1.5603683619990662E-4</v>
      </c>
      <c r="G22" s="187">
        <v>9.3232642616579116E-4</v>
      </c>
      <c r="H22" s="187">
        <v>4.6447113741815307E-4</v>
      </c>
      <c r="I22" s="187">
        <v>2.1533425906888079E-4</v>
      </c>
      <c r="J22" s="187">
        <v>2.6144042631320717E-4</v>
      </c>
      <c r="K22" s="187">
        <v>3.6384340842840127E-4</v>
      </c>
      <c r="L22" s="187">
        <v>3.3199579984633957E-4</v>
      </c>
      <c r="M22" s="187">
        <v>6.0355665799983655E-5</v>
      </c>
      <c r="N22" s="187">
        <v>1.3264684897958343E-4</v>
      </c>
      <c r="O22" s="187">
        <v>1.3838746413846479E-4</v>
      </c>
      <c r="P22" s="187">
        <v>7.1382640559860427E-4</v>
      </c>
      <c r="Q22" s="187">
        <v>5.247412469707056E-5</v>
      </c>
      <c r="R22" s="187">
        <v>1.6941504682292522E-4</v>
      </c>
      <c r="S22" s="187">
        <v>1.0248945331625221</v>
      </c>
      <c r="T22" s="187">
        <v>3.0889267064263874E-2</v>
      </c>
      <c r="U22" s="187">
        <v>2.2325568530010539E-2</v>
      </c>
      <c r="V22" s="187">
        <v>4.0210450096349742E-3</v>
      </c>
      <c r="W22" s="187">
        <v>1.4337751452968494E-3</v>
      </c>
      <c r="X22" s="187">
        <v>9.105485190830067E-5</v>
      </c>
      <c r="Y22" s="187">
        <v>5.4999050958963157E-5</v>
      </c>
      <c r="Z22" s="187">
        <v>1.3182838000920321E-4</v>
      </c>
      <c r="AA22" s="187">
        <v>1.2541826807070524E-5</v>
      </c>
      <c r="AB22" s="187">
        <v>1.5803719585394635E-4</v>
      </c>
      <c r="AC22" s="187">
        <v>1.1576274373126611E-4</v>
      </c>
      <c r="AD22" s="187">
        <v>2.050157268807987E-4</v>
      </c>
      <c r="AE22" s="187">
        <v>3.5455387839437689E-4</v>
      </c>
      <c r="AF22" s="187">
        <v>6.1379015784469146E-5</v>
      </c>
      <c r="AG22" s="187">
        <v>6.9402652502518418E-5</v>
      </c>
      <c r="AH22" s="187">
        <v>2.156519637247302E-4</v>
      </c>
      <c r="AI22" s="187">
        <v>2.5515496829475851E-4</v>
      </c>
      <c r="AJ22" s="187">
        <v>9.7327282662699384E-5</v>
      </c>
      <c r="AK22" s="187">
        <v>1.374687667503223E-4</v>
      </c>
      <c r="AL22" s="187">
        <v>1.5510594342838449E-4</v>
      </c>
      <c r="AM22" s="187">
        <v>9.3072469863311781E-3</v>
      </c>
      <c r="AN22" s="187">
        <v>9.1536647692795202E-5</v>
      </c>
      <c r="AO22" s="187">
        <v>1.1701249570484922E-2</v>
      </c>
      <c r="AP22" s="187">
        <v>4.0553299373336784E-3</v>
      </c>
      <c r="AQ22" s="187">
        <v>4.0637668002461584E-4</v>
      </c>
      <c r="AR22" s="187">
        <v>7.7965438264219913E-4</v>
      </c>
      <c r="AS22" s="187">
        <v>4.2379681942541646E-4</v>
      </c>
      <c r="AT22" s="187">
        <v>1.8265759512307416E-4</v>
      </c>
      <c r="AU22" s="187">
        <v>8.088202756931558E-5</v>
      </c>
      <c r="AV22" s="187">
        <v>2.3073995588422468E-4</v>
      </c>
      <c r="AW22" s="187">
        <v>9.7498285190530541E-5</v>
      </c>
      <c r="AX22" s="187">
        <v>5.8716862620894378E-5</v>
      </c>
      <c r="AY22" s="187">
        <v>1.665014896742048E-4</v>
      </c>
      <c r="AZ22" s="187">
        <v>6.0929478061604693E-5</v>
      </c>
      <c r="BA22" s="187">
        <v>1.0914410319509382E-4</v>
      </c>
      <c r="BB22" s="187">
        <v>4.8789187918397731E-4</v>
      </c>
      <c r="BC22" s="187">
        <v>6.473328821400822E-5</v>
      </c>
      <c r="BD22" s="187">
        <v>1.1707481085012515E-4</v>
      </c>
      <c r="BE22" s="187">
        <v>7.1424371352887554E-5</v>
      </c>
      <c r="BF22" s="187">
        <v>8.9024005789785989E-5</v>
      </c>
      <c r="BG22" s="187">
        <v>2.5807359479782627E-4</v>
      </c>
      <c r="BH22" s="187">
        <v>1.1099735805011982E-4</v>
      </c>
      <c r="BI22" s="187">
        <v>1.5321060828780709E-4</v>
      </c>
      <c r="BJ22" s="187">
        <v>2.9509306108549437E-4</v>
      </c>
      <c r="BK22" s="187">
        <v>2.5576553542992737E-4</v>
      </c>
      <c r="BL22" s="187">
        <v>2.0337756289734045E-4</v>
      </c>
      <c r="BM22" s="187">
        <v>2.1869061542380999E-3</v>
      </c>
      <c r="BN22" s="187">
        <v>6.4593773822182015E-5</v>
      </c>
      <c r="BO22" s="188">
        <v>1.1230922910415952</v>
      </c>
      <c r="BP22" s="149"/>
      <c r="BQ22" s="149"/>
      <c r="BR22" s="149"/>
      <c r="BS22" s="149"/>
      <c r="BT22" s="151"/>
      <c r="BU22" s="149"/>
      <c r="BV22" s="149"/>
      <c r="BW22" s="149"/>
      <c r="BX22" s="149"/>
      <c r="BY22" s="149"/>
      <c r="BZ22" s="149"/>
      <c r="CA22" s="149"/>
      <c r="CB22" s="149"/>
      <c r="CC22" s="149"/>
      <c r="CD22" s="149"/>
      <c r="CE22" s="149"/>
      <c r="CF22" s="149"/>
      <c r="CG22" s="149"/>
      <c r="CH22" s="151"/>
      <c r="CI22" s="149"/>
      <c r="CJ22" s="149"/>
      <c r="CK22" s="149"/>
      <c r="CL22" s="149"/>
      <c r="CM22" s="149"/>
      <c r="CN22" s="149"/>
      <c r="CO22" s="149"/>
      <c r="CP22" s="151"/>
      <c r="CQ22" s="149"/>
      <c r="CR22" s="151"/>
    </row>
    <row r="23" spans="1:96" s="138" customFormat="1" ht="10.9" customHeight="1" x14ac:dyDescent="0.2">
      <c r="A23" s="175" t="s">
        <v>250</v>
      </c>
      <c r="B23" s="186" t="s">
        <v>479</v>
      </c>
      <c r="C23" s="187">
        <v>9.451660082060788E-5</v>
      </c>
      <c r="D23" s="187">
        <v>1.2264201159604176E-4</v>
      </c>
      <c r="E23" s="187">
        <v>6.2272170379230123E-5</v>
      </c>
      <c r="F23" s="187">
        <v>1.0908840416421178E-4</v>
      </c>
      <c r="G23" s="187">
        <v>9.7594125189469998E-5</v>
      </c>
      <c r="H23" s="187">
        <v>2.0054261183695987E-4</v>
      </c>
      <c r="I23" s="187">
        <v>1.1116381075806684E-3</v>
      </c>
      <c r="J23" s="187">
        <v>6.4298037450056438E-4</v>
      </c>
      <c r="K23" s="187">
        <v>1.3676960177674355E-4</v>
      </c>
      <c r="L23" s="187">
        <v>1.0163045536075475E-4</v>
      </c>
      <c r="M23" s="187">
        <v>8.707001593681211E-5</v>
      </c>
      <c r="N23" s="187">
        <v>3.0526242555041857E-4</v>
      </c>
      <c r="O23" s="187">
        <v>1.9839779756970942E-4</v>
      </c>
      <c r="P23" s="187">
        <v>1.128645204878139E-4</v>
      </c>
      <c r="Q23" s="187">
        <v>7.7452720859094276E-5</v>
      </c>
      <c r="R23" s="187">
        <v>2.5224462963584058E-4</v>
      </c>
      <c r="S23" s="187">
        <v>1.6905034151682848E-4</v>
      </c>
      <c r="T23" s="187">
        <v>1.0097324648556696</v>
      </c>
      <c r="U23" s="187">
        <v>4.6278786451781588E-4</v>
      </c>
      <c r="V23" s="187">
        <v>3.6937014065483917E-4</v>
      </c>
      <c r="W23" s="187">
        <v>2.1390332035965123E-4</v>
      </c>
      <c r="X23" s="187">
        <v>3.8778071351873227E-4</v>
      </c>
      <c r="Y23" s="187">
        <v>1.5421193766215408E-4</v>
      </c>
      <c r="Z23" s="187">
        <v>3.7428366293291158E-4</v>
      </c>
      <c r="AA23" s="187">
        <v>3.4421571568220428E-5</v>
      </c>
      <c r="AB23" s="187">
        <v>3.2120416768937569E-4</v>
      </c>
      <c r="AC23" s="187">
        <v>2.803436492098796E-4</v>
      </c>
      <c r="AD23" s="187">
        <v>7.4634379112280784E-5</v>
      </c>
      <c r="AE23" s="187">
        <v>3.3925918184760719E-4</v>
      </c>
      <c r="AF23" s="187">
        <v>1.3951454850455415E-4</v>
      </c>
      <c r="AG23" s="187">
        <v>1.6184650008876139E-4</v>
      </c>
      <c r="AH23" s="187">
        <v>1.4983446634661654E-4</v>
      </c>
      <c r="AI23" s="187">
        <v>1.5766854714047545E-4</v>
      </c>
      <c r="AJ23" s="187">
        <v>2.7556951456719449E-4</v>
      </c>
      <c r="AK23" s="187">
        <v>3.0215693900627506E-4</v>
      </c>
      <c r="AL23" s="187">
        <v>2.0690264229832552E-4</v>
      </c>
      <c r="AM23" s="187">
        <v>1.4256813895616803E-3</v>
      </c>
      <c r="AN23" s="187">
        <v>2.6231110981413889E-4</v>
      </c>
      <c r="AO23" s="187">
        <v>2.6429668316221848E-3</v>
      </c>
      <c r="AP23" s="187">
        <v>6.2435831968834172E-3</v>
      </c>
      <c r="AQ23" s="187">
        <v>1.5656321687752779E-4</v>
      </c>
      <c r="AR23" s="187">
        <v>1.552766509489516E-4</v>
      </c>
      <c r="AS23" s="187">
        <v>3.8121109604655846E-4</v>
      </c>
      <c r="AT23" s="187">
        <v>1.1155656653578192E-3</v>
      </c>
      <c r="AU23" s="187">
        <v>8.4012077983174559E-4</v>
      </c>
      <c r="AV23" s="187">
        <v>4.3790069229846765E-4</v>
      </c>
      <c r="AW23" s="187">
        <v>7.45068087224521E-4</v>
      </c>
      <c r="AX23" s="187">
        <v>2.3554706732651964E-4</v>
      </c>
      <c r="AY23" s="187">
        <v>3.8020826797558767E-4</v>
      </c>
      <c r="AZ23" s="187">
        <v>1.469193919888537E-4</v>
      </c>
      <c r="BA23" s="187">
        <v>9.4794716273150696E-4</v>
      </c>
      <c r="BB23" s="187">
        <v>9.4238942223584098E-4</v>
      </c>
      <c r="BC23" s="187">
        <v>3.1392699485556562E-4</v>
      </c>
      <c r="BD23" s="187">
        <v>5.4496291492722867E-4</v>
      </c>
      <c r="BE23" s="187">
        <v>7.3669547537079123E-4</v>
      </c>
      <c r="BF23" s="187">
        <v>9.8965062431922188E-4</v>
      </c>
      <c r="BG23" s="187">
        <v>3.6517925276674666E-3</v>
      </c>
      <c r="BH23" s="187">
        <v>4.9532860312951276E-4</v>
      </c>
      <c r="BI23" s="187">
        <v>9.9881026782603841E-4</v>
      </c>
      <c r="BJ23" s="187">
        <v>8.2518417980106376E-4</v>
      </c>
      <c r="BK23" s="187">
        <v>1.5959049643931617E-3</v>
      </c>
      <c r="BL23" s="187">
        <v>7.1561748528948014E-4</v>
      </c>
      <c r="BM23" s="187">
        <v>1.736154193227895E-4</v>
      </c>
      <c r="BN23" s="187">
        <v>3.0471645387482722E-4</v>
      </c>
      <c r="BO23" s="188">
        <v>1.0464256414569597</v>
      </c>
      <c r="BP23" s="149"/>
      <c r="BQ23" s="149"/>
      <c r="BR23" s="149"/>
      <c r="BS23" s="149"/>
      <c r="BT23" s="151"/>
      <c r="BU23" s="149"/>
      <c r="BV23" s="149"/>
      <c r="BW23" s="149"/>
      <c r="BX23" s="149"/>
      <c r="BY23" s="149"/>
      <c r="BZ23" s="149"/>
      <c r="CA23" s="149"/>
      <c r="CB23" s="149"/>
      <c r="CC23" s="149"/>
      <c r="CD23" s="149"/>
      <c r="CE23" s="149"/>
      <c r="CF23" s="149"/>
      <c r="CG23" s="149"/>
      <c r="CH23" s="151"/>
      <c r="CI23" s="149"/>
      <c r="CJ23" s="149"/>
      <c r="CK23" s="149"/>
      <c r="CL23" s="149"/>
      <c r="CM23" s="149"/>
      <c r="CN23" s="149"/>
      <c r="CO23" s="149"/>
      <c r="CP23" s="151"/>
      <c r="CQ23" s="149"/>
      <c r="CR23" s="151"/>
    </row>
    <row r="24" spans="1:96" s="138" customFormat="1" ht="10.9" customHeight="1" x14ac:dyDescent="0.2">
      <c r="A24" s="175" t="s">
        <v>251</v>
      </c>
      <c r="B24" s="186" t="s">
        <v>480</v>
      </c>
      <c r="C24" s="187">
        <v>2.6024639083210462E-3</v>
      </c>
      <c r="D24" s="187">
        <v>7.6663440792452346E-4</v>
      </c>
      <c r="E24" s="187">
        <v>6.1989537254495113E-4</v>
      </c>
      <c r="F24" s="187">
        <v>3.4326959375268946E-3</v>
      </c>
      <c r="G24" s="187">
        <v>6.6212434572946756E-4</v>
      </c>
      <c r="H24" s="187">
        <v>5.3967371969149895E-4</v>
      </c>
      <c r="I24" s="187">
        <v>4.5384850914899653E-4</v>
      </c>
      <c r="J24" s="187">
        <v>4.6064359345921103E-4</v>
      </c>
      <c r="K24" s="187">
        <v>1.9718210935806193E-3</v>
      </c>
      <c r="L24" s="187">
        <v>1.3265709551834061E-3</v>
      </c>
      <c r="M24" s="187">
        <v>1.2074935859222647E-3</v>
      </c>
      <c r="N24" s="187">
        <v>2.2412722247331244E-3</v>
      </c>
      <c r="O24" s="187">
        <v>2.6244481963211964E-3</v>
      </c>
      <c r="P24" s="187">
        <v>7.223775573825975E-4</v>
      </c>
      <c r="Q24" s="187">
        <v>7.6231743018654696E-4</v>
      </c>
      <c r="R24" s="187">
        <v>3.536740327834827E-3</v>
      </c>
      <c r="S24" s="187">
        <v>5.0117547002348556E-3</v>
      </c>
      <c r="T24" s="187">
        <v>1.3334276478036712E-2</v>
      </c>
      <c r="U24" s="187">
        <v>1.1626021939756788</v>
      </c>
      <c r="V24" s="187">
        <v>0.18570303878568986</v>
      </c>
      <c r="W24" s="187">
        <v>7.2227604812563781E-2</v>
      </c>
      <c r="X24" s="187">
        <v>7.221394607622245E-4</v>
      </c>
      <c r="Y24" s="187">
        <v>3.1889250090298682E-4</v>
      </c>
      <c r="Z24" s="187">
        <v>3.6989645327621715E-3</v>
      </c>
      <c r="AA24" s="187">
        <v>7.0065073705473624E-5</v>
      </c>
      <c r="AB24" s="187">
        <v>3.4239654193228995E-3</v>
      </c>
      <c r="AC24" s="187">
        <v>2.8436133848444784E-3</v>
      </c>
      <c r="AD24" s="187">
        <v>1.5414907506547915E-3</v>
      </c>
      <c r="AE24" s="187">
        <v>2.3058483976085829E-3</v>
      </c>
      <c r="AF24" s="187">
        <v>1.7572673686683916E-4</v>
      </c>
      <c r="AG24" s="187">
        <v>1.9826179880729091E-4</v>
      </c>
      <c r="AH24" s="187">
        <v>5.558328477254528E-4</v>
      </c>
      <c r="AI24" s="187">
        <v>6.1799303684780861E-4</v>
      </c>
      <c r="AJ24" s="187">
        <v>1.5711378909975548E-3</v>
      </c>
      <c r="AK24" s="187">
        <v>3.6512798280991777E-3</v>
      </c>
      <c r="AL24" s="187">
        <v>4.9932191513903611E-4</v>
      </c>
      <c r="AM24" s="187">
        <v>1.0208580092854585E-2</v>
      </c>
      <c r="AN24" s="187">
        <v>1.1431029811103694E-3</v>
      </c>
      <c r="AO24" s="187">
        <v>3.0873576052684428E-3</v>
      </c>
      <c r="AP24" s="187">
        <v>2.1171257896289561E-3</v>
      </c>
      <c r="AQ24" s="187">
        <v>8.0692655921949766E-4</v>
      </c>
      <c r="AR24" s="187">
        <v>5.1043788817843952E-4</v>
      </c>
      <c r="AS24" s="187">
        <v>5.3102562257213433E-4</v>
      </c>
      <c r="AT24" s="187">
        <v>1.0058434292711659E-3</v>
      </c>
      <c r="AU24" s="187">
        <v>9.2100552735361989E-4</v>
      </c>
      <c r="AV24" s="187">
        <v>1.2200564900816618E-3</v>
      </c>
      <c r="AW24" s="187">
        <v>2.0862539796080255E-3</v>
      </c>
      <c r="AX24" s="187">
        <v>3.4819187490519232E-4</v>
      </c>
      <c r="AY24" s="187">
        <v>1.3522864493317624E-3</v>
      </c>
      <c r="AZ24" s="187">
        <v>1.0062587209466608E-3</v>
      </c>
      <c r="BA24" s="187">
        <v>1.7699909761856136E-3</v>
      </c>
      <c r="BB24" s="187">
        <v>2.2062792535477032E-2</v>
      </c>
      <c r="BC24" s="187">
        <v>9.66182096508763E-4</v>
      </c>
      <c r="BD24" s="187">
        <v>2.9186862580729352E-3</v>
      </c>
      <c r="BE24" s="187">
        <v>1.0129197482727573E-3</v>
      </c>
      <c r="BF24" s="187">
        <v>1.6830676349843432E-3</v>
      </c>
      <c r="BG24" s="187">
        <v>5.0696782234460431E-3</v>
      </c>
      <c r="BH24" s="187">
        <v>1.9511885358864864E-3</v>
      </c>
      <c r="BI24" s="187">
        <v>1.3204182341324008E-3</v>
      </c>
      <c r="BJ24" s="187">
        <v>8.8358030368183914E-4</v>
      </c>
      <c r="BK24" s="187">
        <v>1.6468034715729188E-3</v>
      </c>
      <c r="BL24" s="187">
        <v>1.2328764612347296E-3</v>
      </c>
      <c r="BM24" s="187">
        <v>0.10762278407265548</v>
      </c>
      <c r="BN24" s="187">
        <v>1.1009426529462847E-3</v>
      </c>
      <c r="BO24" s="188">
        <v>1.6625907877081303</v>
      </c>
      <c r="BP24" s="149"/>
      <c r="BQ24" s="149"/>
      <c r="BR24" s="149"/>
      <c r="BS24" s="149"/>
      <c r="BT24" s="151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51"/>
      <c r="CI24" s="149"/>
      <c r="CJ24" s="149"/>
      <c r="CK24" s="149"/>
      <c r="CL24" s="149"/>
      <c r="CM24" s="149"/>
      <c r="CN24" s="149"/>
      <c r="CO24" s="149"/>
      <c r="CP24" s="151"/>
      <c r="CQ24" s="149"/>
      <c r="CR24" s="151"/>
    </row>
    <row r="25" spans="1:96" s="138" customFormat="1" ht="10.9" customHeight="1" x14ac:dyDescent="0.2">
      <c r="A25" s="193" t="s">
        <v>252</v>
      </c>
      <c r="B25" s="194" t="s">
        <v>481</v>
      </c>
      <c r="C25" s="195">
        <v>1.2755190283330409E-2</v>
      </c>
      <c r="D25" s="195">
        <v>1.9551108025718232E-3</v>
      </c>
      <c r="E25" s="195">
        <v>2.2065847533456881E-3</v>
      </c>
      <c r="F25" s="195">
        <v>1.530754576946112E-2</v>
      </c>
      <c r="G25" s="195">
        <v>1.5126937864853765E-3</v>
      </c>
      <c r="H25" s="195">
        <v>8.1242227362912124E-4</v>
      </c>
      <c r="I25" s="195">
        <v>2.9156786413025586E-4</v>
      </c>
      <c r="J25" s="195">
        <v>4.0675938606572835E-4</v>
      </c>
      <c r="K25" s="195">
        <v>7.5724561651712222E-3</v>
      </c>
      <c r="L25" s="195">
        <v>4.5671722665889701E-3</v>
      </c>
      <c r="M25" s="195">
        <v>4.1196004557877437E-3</v>
      </c>
      <c r="N25" s="195">
        <v>7.010970379810434E-3</v>
      </c>
      <c r="O25" s="195">
        <v>1.1876348703252278E-2</v>
      </c>
      <c r="P25" s="195">
        <v>2.376292615908391E-3</v>
      </c>
      <c r="Q25" s="195">
        <v>1.4339760183091081E-3</v>
      </c>
      <c r="R25" s="195">
        <v>2.1588671338074578E-3</v>
      </c>
      <c r="S25" s="195">
        <v>8.6103110055895044E-4</v>
      </c>
      <c r="T25" s="195">
        <v>5.7920390865825924E-3</v>
      </c>
      <c r="U25" s="195">
        <v>9.0413636772455864E-4</v>
      </c>
      <c r="V25" s="195">
        <v>1.0026180367517674</v>
      </c>
      <c r="W25" s="195">
        <v>7.7968992323932534E-4</v>
      </c>
      <c r="X25" s="195">
        <v>2.4235830766868006E-3</v>
      </c>
      <c r="Y25" s="195">
        <v>3.3761513417075858E-4</v>
      </c>
      <c r="Z25" s="195">
        <v>9.1958666980656561E-3</v>
      </c>
      <c r="AA25" s="195">
        <v>5.9548532570479362E-5</v>
      </c>
      <c r="AB25" s="195">
        <v>1.1398306127035332E-3</v>
      </c>
      <c r="AC25" s="195">
        <v>7.3709409086744832E-4</v>
      </c>
      <c r="AD25" s="195">
        <v>3.2148474773792384E-3</v>
      </c>
      <c r="AE25" s="195">
        <v>1.8197782028889508E-3</v>
      </c>
      <c r="AF25" s="195">
        <v>1.4234263721270139E-4</v>
      </c>
      <c r="AG25" s="195">
        <v>1.4372941995742427E-4</v>
      </c>
      <c r="AH25" s="195">
        <v>3.0520395454866904E-4</v>
      </c>
      <c r="AI25" s="195">
        <v>7.420972180381065E-4</v>
      </c>
      <c r="AJ25" s="195">
        <v>8.6247014014383626E-4</v>
      </c>
      <c r="AK25" s="195">
        <v>1.2521004524528904E-3</v>
      </c>
      <c r="AL25" s="195">
        <v>3.2411249658534423E-4</v>
      </c>
      <c r="AM25" s="195">
        <v>1.686927863303105E-3</v>
      </c>
      <c r="AN25" s="195">
        <v>1.1126426326791793E-3</v>
      </c>
      <c r="AO25" s="195">
        <v>5.2606140864401357E-4</v>
      </c>
      <c r="AP25" s="195">
        <v>1.2064469819284087E-3</v>
      </c>
      <c r="AQ25" s="195">
        <v>7.0427506369919802E-4</v>
      </c>
      <c r="AR25" s="195">
        <v>3.885873702142105E-4</v>
      </c>
      <c r="AS25" s="195">
        <v>2.1366899242595533E-4</v>
      </c>
      <c r="AT25" s="195">
        <v>4.6076251400146024E-4</v>
      </c>
      <c r="AU25" s="195">
        <v>8.8223287051413782E-4</v>
      </c>
      <c r="AV25" s="195">
        <v>3.8354456579798107E-3</v>
      </c>
      <c r="AW25" s="195">
        <v>1.3247750166081305E-3</v>
      </c>
      <c r="AX25" s="195">
        <v>1.8699876172030851E-4</v>
      </c>
      <c r="AY25" s="195">
        <v>9.0067747271913468E-4</v>
      </c>
      <c r="AZ25" s="195">
        <v>8.2673513564739999E-4</v>
      </c>
      <c r="BA25" s="195">
        <v>8.2442647372284877E-4</v>
      </c>
      <c r="BB25" s="195">
        <v>1.0087567056253819E-3</v>
      </c>
      <c r="BC25" s="195">
        <v>5.5320134594202559E-4</v>
      </c>
      <c r="BD25" s="195">
        <v>1.340534413326521E-3</v>
      </c>
      <c r="BE25" s="195">
        <v>1.6547613220872076E-3</v>
      </c>
      <c r="BF25" s="195">
        <v>2.8065151767656849E-3</v>
      </c>
      <c r="BG25" s="195">
        <v>2.230545646687739E-3</v>
      </c>
      <c r="BH25" s="195">
        <v>9.367222656715276E-4</v>
      </c>
      <c r="BI25" s="195">
        <v>1.3545188211489055E-3</v>
      </c>
      <c r="BJ25" s="195">
        <v>2.651069626268781E-3</v>
      </c>
      <c r="BK25" s="195">
        <v>8.8625433446055035E-4</v>
      </c>
      <c r="BL25" s="195">
        <v>1.2455471648197658E-3</v>
      </c>
      <c r="BM25" s="195">
        <v>0.14380808214321278</v>
      </c>
      <c r="BN25" s="195">
        <v>5.7406794022592461E-4</v>
      </c>
      <c r="BO25" s="196">
        <v>1.2861499531538498</v>
      </c>
      <c r="BP25" s="149"/>
      <c r="BQ25" s="149"/>
      <c r="BR25" s="149"/>
      <c r="BS25" s="149"/>
      <c r="BT25" s="151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51"/>
      <c r="CI25" s="149"/>
      <c r="CJ25" s="149"/>
      <c r="CK25" s="149"/>
      <c r="CL25" s="149"/>
      <c r="CM25" s="149"/>
      <c r="CN25" s="149"/>
      <c r="CO25" s="149"/>
      <c r="CP25" s="151"/>
      <c r="CQ25" s="149"/>
      <c r="CR25" s="151"/>
    </row>
    <row r="26" spans="1:96" s="138" customFormat="1" ht="10.9" customHeight="1" x14ac:dyDescent="0.2">
      <c r="A26" s="175" t="s">
        <v>253</v>
      </c>
      <c r="B26" s="186" t="s">
        <v>482</v>
      </c>
      <c r="C26" s="187">
        <v>7.8301891020785507E-4</v>
      </c>
      <c r="D26" s="187">
        <v>8.6669782661756665E-4</v>
      </c>
      <c r="E26" s="187">
        <v>5.2432513767760214E-4</v>
      </c>
      <c r="F26" s="187">
        <v>1.0251344377984952E-3</v>
      </c>
      <c r="G26" s="187">
        <v>4.4505378922440918E-4</v>
      </c>
      <c r="H26" s="187">
        <v>9.146154903488051E-4</v>
      </c>
      <c r="I26" s="187">
        <v>1.4900424599356939E-3</v>
      </c>
      <c r="J26" s="187">
        <v>1.2731054000216426E-3</v>
      </c>
      <c r="K26" s="187">
        <v>4.5975359952950276E-3</v>
      </c>
      <c r="L26" s="187">
        <v>2.7691739477003689E-3</v>
      </c>
      <c r="M26" s="187">
        <v>4.375318536959133E-3</v>
      </c>
      <c r="N26" s="187">
        <v>6.3795595724271447E-3</v>
      </c>
      <c r="O26" s="187">
        <v>1.4503332369099535E-3</v>
      </c>
      <c r="P26" s="187">
        <v>1.1910567914032082E-3</v>
      </c>
      <c r="Q26" s="187">
        <v>5.3489361155533029E-4</v>
      </c>
      <c r="R26" s="187">
        <v>2.7945584113031859E-3</v>
      </c>
      <c r="S26" s="187">
        <v>1.0638208430647621E-3</v>
      </c>
      <c r="T26" s="187">
        <v>3.0649679300394812E-3</v>
      </c>
      <c r="U26" s="187">
        <v>1.0198362447290652E-3</v>
      </c>
      <c r="V26" s="187">
        <v>6.5713442537470648E-3</v>
      </c>
      <c r="W26" s="187">
        <v>1.0288669357368785</v>
      </c>
      <c r="X26" s="187">
        <v>6.6961295857606476E-4</v>
      </c>
      <c r="Y26" s="187">
        <v>4.9851657923799205E-4</v>
      </c>
      <c r="Z26" s="187">
        <v>3.1411759326397336E-3</v>
      </c>
      <c r="AA26" s="187">
        <v>1.8503373415650667E-4</v>
      </c>
      <c r="AB26" s="187">
        <v>6.8817321104994774E-4</v>
      </c>
      <c r="AC26" s="187">
        <v>1.15147276340037E-3</v>
      </c>
      <c r="AD26" s="187">
        <v>1.2151820445668862E-3</v>
      </c>
      <c r="AE26" s="187">
        <v>8.8280649734942171E-4</v>
      </c>
      <c r="AF26" s="187">
        <v>4.4602195875297827E-4</v>
      </c>
      <c r="AG26" s="187">
        <v>4.8409759746861957E-4</v>
      </c>
      <c r="AH26" s="187">
        <v>1.1018550199486171E-3</v>
      </c>
      <c r="AI26" s="187">
        <v>1.3185609894924631E-3</v>
      </c>
      <c r="AJ26" s="187">
        <v>2.0608541525440286E-3</v>
      </c>
      <c r="AK26" s="187">
        <v>1.9095411364416256E-3</v>
      </c>
      <c r="AL26" s="187">
        <v>7.5715250631127511E-4</v>
      </c>
      <c r="AM26" s="187">
        <v>5.5164291671578368E-3</v>
      </c>
      <c r="AN26" s="187">
        <v>3.155339300324606E-3</v>
      </c>
      <c r="AO26" s="187">
        <v>1.2401104810305173E-3</v>
      </c>
      <c r="AP26" s="187">
        <v>1.3634834730406101E-3</v>
      </c>
      <c r="AQ26" s="187">
        <v>1.2399140677825974E-3</v>
      </c>
      <c r="AR26" s="187">
        <v>1.0202131883940389E-3</v>
      </c>
      <c r="AS26" s="187">
        <v>2.5234785885172939E-3</v>
      </c>
      <c r="AT26" s="187">
        <v>3.2085870261146609E-3</v>
      </c>
      <c r="AU26" s="187">
        <v>2.5080870138154167E-3</v>
      </c>
      <c r="AV26" s="187">
        <v>4.7390373247064334E-3</v>
      </c>
      <c r="AW26" s="187">
        <v>1.1221930815520987E-2</v>
      </c>
      <c r="AX26" s="187">
        <v>9.4212281858266345E-4</v>
      </c>
      <c r="AY26" s="187">
        <v>2.2226312488355993E-3</v>
      </c>
      <c r="AZ26" s="187">
        <v>4.8087330231271763E-3</v>
      </c>
      <c r="BA26" s="187">
        <v>6.3768987696373588E-3</v>
      </c>
      <c r="BB26" s="187">
        <v>2.0534468585306387E-2</v>
      </c>
      <c r="BC26" s="187">
        <v>4.1640800124020739E-3</v>
      </c>
      <c r="BD26" s="187">
        <v>6.3793148669259829E-3</v>
      </c>
      <c r="BE26" s="187">
        <v>2.8253757173225058E-3</v>
      </c>
      <c r="BF26" s="187">
        <v>1.4733004581323692E-3</v>
      </c>
      <c r="BG26" s="187">
        <v>2.3610109869879731E-2</v>
      </c>
      <c r="BH26" s="187">
        <v>3.1977693108231585E-3</v>
      </c>
      <c r="BI26" s="187">
        <v>1.6151496456645496E-3</v>
      </c>
      <c r="BJ26" s="187">
        <v>1.5001580864051475E-3</v>
      </c>
      <c r="BK26" s="187">
        <v>6.2830327771702709E-3</v>
      </c>
      <c r="BL26" s="187">
        <v>3.1372873593628419E-3</v>
      </c>
      <c r="BM26" s="187">
        <v>1.8385902481448777E-3</v>
      </c>
      <c r="BN26" s="187">
        <v>1.7683238350773391E-3</v>
      </c>
      <c r="BO26" s="188">
        <v>1.2189253427249862</v>
      </c>
      <c r="BP26" s="149"/>
      <c r="BQ26" s="149"/>
      <c r="BR26" s="149"/>
      <c r="BS26" s="149"/>
      <c r="BT26" s="151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51"/>
      <c r="CI26" s="149"/>
      <c r="CJ26" s="149"/>
      <c r="CK26" s="149"/>
      <c r="CL26" s="149"/>
      <c r="CM26" s="149"/>
      <c r="CN26" s="149"/>
      <c r="CO26" s="149"/>
      <c r="CP26" s="151"/>
      <c r="CQ26" s="149"/>
      <c r="CR26" s="151"/>
    </row>
    <row r="27" spans="1:96" s="138" customFormat="1" ht="10.9" customHeight="1" x14ac:dyDescent="0.2">
      <c r="A27" s="175" t="s">
        <v>254</v>
      </c>
      <c r="B27" s="186" t="s">
        <v>483</v>
      </c>
      <c r="C27" s="187">
        <v>1.5457190278257205E-2</v>
      </c>
      <c r="D27" s="187">
        <v>1.4532946574954235E-2</v>
      </c>
      <c r="E27" s="187">
        <v>1.6114843695383424E-4</v>
      </c>
      <c r="F27" s="187">
        <v>1.7949187295031308E-4</v>
      </c>
      <c r="G27" s="187">
        <v>3.5012887084369133E-5</v>
      </c>
      <c r="H27" s="187">
        <v>5.0130014263171325E-6</v>
      </c>
      <c r="I27" s="187">
        <v>1.7864929869988525E-6</v>
      </c>
      <c r="J27" s="187">
        <v>4.0998349350813197E-6</v>
      </c>
      <c r="K27" s="187">
        <v>4.3725380401661606E-5</v>
      </c>
      <c r="L27" s="187">
        <v>1.2179179978736026E-5</v>
      </c>
      <c r="M27" s="187">
        <v>4.0511867301712282E-3</v>
      </c>
      <c r="N27" s="187">
        <v>8.723012077203892E-4</v>
      </c>
      <c r="O27" s="187">
        <v>2.1005238028121875E-4</v>
      </c>
      <c r="P27" s="187">
        <v>1.6398185481130737E-3</v>
      </c>
      <c r="Q27" s="187">
        <v>4.6417778867682807E-6</v>
      </c>
      <c r="R27" s="187">
        <v>2.3096230311059E-6</v>
      </c>
      <c r="S27" s="187">
        <v>1.019916777481925E-5</v>
      </c>
      <c r="T27" s="187">
        <v>-8.1166518370390504E-7</v>
      </c>
      <c r="U27" s="187">
        <v>5.9569218943576729E-6</v>
      </c>
      <c r="V27" s="187">
        <v>2.1717187619293841E-6</v>
      </c>
      <c r="W27" s="187">
        <v>1.8119301329275343E-6</v>
      </c>
      <c r="X27" s="187">
        <v>1.0595848333074336</v>
      </c>
      <c r="Y27" s="187">
        <v>2.6260791622469761E-4</v>
      </c>
      <c r="Z27" s="187">
        <v>2.9732939408700417E-4</v>
      </c>
      <c r="AA27" s="187">
        <v>-1.4362798780253346E-5</v>
      </c>
      <c r="AB27" s="187">
        <v>4.5506677001447338E-6</v>
      </c>
      <c r="AC27" s="187">
        <v>3.1065816831786734E-5</v>
      </c>
      <c r="AD27" s="187">
        <v>6.2669731565997501E-6</v>
      </c>
      <c r="AE27" s="187">
        <v>7.038349171582308E-7</v>
      </c>
      <c r="AF27" s="187">
        <v>-3.6750126998628415E-4</v>
      </c>
      <c r="AG27" s="187">
        <v>-1.6902741033410034E-4</v>
      </c>
      <c r="AH27" s="187">
        <v>1.482998270002044E-6</v>
      </c>
      <c r="AI27" s="187">
        <v>-2.0929540597231628E-5</v>
      </c>
      <c r="AJ27" s="187">
        <v>-2.7280629106295137E-6</v>
      </c>
      <c r="AK27" s="187">
        <v>-3.4108002326094212E-6</v>
      </c>
      <c r="AL27" s="187">
        <v>-4.745527616119202E-6</v>
      </c>
      <c r="AM27" s="187">
        <v>2.0703125751320372E-5</v>
      </c>
      <c r="AN27" s="187">
        <v>1.8853950883630129E-6</v>
      </c>
      <c r="AO27" s="187">
        <v>2.1504735021163482E-6</v>
      </c>
      <c r="AP27" s="187">
        <v>-1.1942405847031235E-6</v>
      </c>
      <c r="AQ27" s="187">
        <v>6.3994535990126683E-5</v>
      </c>
      <c r="AR27" s="187">
        <v>2.3875959658501575E-5</v>
      </c>
      <c r="AS27" s="187">
        <v>1.3134170244405716E-5</v>
      </c>
      <c r="AT27" s="187">
        <v>6.0276321406597792E-6</v>
      </c>
      <c r="AU27" s="187">
        <v>5.2139097132791009E-6</v>
      </c>
      <c r="AV27" s="187">
        <v>1.9817032041288864E-6</v>
      </c>
      <c r="AW27" s="187">
        <v>1.3884206960648722E-6</v>
      </c>
      <c r="AX27" s="187">
        <v>7.8745762653608864E-7</v>
      </c>
      <c r="AY27" s="187">
        <v>3.4986491911640805E-6</v>
      </c>
      <c r="AZ27" s="187">
        <v>6.1560165799101379E-7</v>
      </c>
      <c r="BA27" s="187">
        <v>1.4085483208641927E-6</v>
      </c>
      <c r="BB27" s="187">
        <v>1.1192371326435558E-6</v>
      </c>
      <c r="BC27" s="187">
        <v>1.6813717984194165E-6</v>
      </c>
      <c r="BD27" s="187">
        <v>1.6755308697859536E-5</v>
      </c>
      <c r="BE27" s="187">
        <v>1.1826558688919448E-5</v>
      </c>
      <c r="BF27" s="187">
        <v>5.6244849836436485E-5</v>
      </c>
      <c r="BG27" s="187">
        <v>1.0230127842742933E-5</v>
      </c>
      <c r="BH27" s="187">
        <v>9.7480079189449748E-7</v>
      </c>
      <c r="BI27" s="187">
        <v>1.3158509796380019E-4</v>
      </c>
      <c r="BJ27" s="187">
        <v>1.9308511273633533E-4</v>
      </c>
      <c r="BK27" s="187">
        <v>1.9261803215464945E-5</v>
      </c>
      <c r="BL27" s="187">
        <v>5.6785319095701718E-5</v>
      </c>
      <c r="BM27" s="187">
        <v>1.431941550697197E-6</v>
      </c>
      <c r="BN27" s="187">
        <v>1.9447829738436419E-4</v>
      </c>
      <c r="BO27" s="188">
        <v>1.0976792989476132</v>
      </c>
      <c r="BP27" s="149"/>
      <c r="BQ27" s="149"/>
      <c r="BR27" s="149"/>
      <c r="BS27" s="149"/>
      <c r="BT27" s="151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51"/>
      <c r="CI27" s="149"/>
      <c r="CJ27" s="149"/>
      <c r="CK27" s="149"/>
      <c r="CL27" s="149"/>
      <c r="CM27" s="149"/>
      <c r="CN27" s="149"/>
      <c r="CO27" s="149"/>
      <c r="CP27" s="151"/>
      <c r="CQ27" s="149"/>
      <c r="CR27" s="151"/>
    </row>
    <row r="28" spans="1:96" s="138" customFormat="1" ht="10.9" customHeight="1" x14ac:dyDescent="0.2">
      <c r="A28" s="175" t="s">
        <v>255</v>
      </c>
      <c r="B28" s="186" t="s">
        <v>484</v>
      </c>
      <c r="C28" s="187">
        <v>3.5670845135779349E-4</v>
      </c>
      <c r="D28" s="187">
        <v>5.9870366030429997E-4</v>
      </c>
      <c r="E28" s="187">
        <v>1.1562801171151159E-4</v>
      </c>
      <c r="F28" s="187">
        <v>1.5983455874307774E-4</v>
      </c>
      <c r="G28" s="187">
        <v>4.6706943814242007E-5</v>
      </c>
      <c r="H28" s="187">
        <v>1.5706263297624872E-4</v>
      </c>
      <c r="I28" s="187">
        <v>3.3981492848828885E-5</v>
      </c>
      <c r="J28" s="187">
        <v>5.7243077261684085E-5</v>
      </c>
      <c r="K28" s="187">
        <v>5.2152191070819012E-4</v>
      </c>
      <c r="L28" s="187">
        <v>4.5138111877840914E-4</v>
      </c>
      <c r="M28" s="187">
        <v>1.1112136459828266E-4</v>
      </c>
      <c r="N28" s="187">
        <v>7.4081385688121008E-4</v>
      </c>
      <c r="O28" s="187">
        <v>8.1502517715473222E-4</v>
      </c>
      <c r="P28" s="187">
        <v>1.9858744009714784E-4</v>
      </c>
      <c r="Q28" s="187">
        <v>7.0064216947142758E-4</v>
      </c>
      <c r="R28" s="187">
        <v>1.1763666577683028E-4</v>
      </c>
      <c r="S28" s="187">
        <v>1.5709031229975594E-4</v>
      </c>
      <c r="T28" s="187">
        <v>4.0369452725480889E-4</v>
      </c>
      <c r="U28" s="187">
        <v>2.815457448222417E-3</v>
      </c>
      <c r="V28" s="187">
        <v>1.1105209546068775E-3</v>
      </c>
      <c r="W28" s="187">
        <v>5.3096570321047129E-4</v>
      </c>
      <c r="X28" s="187">
        <v>1.1205540711920077E-2</v>
      </c>
      <c r="Y28" s="187">
        <v>1.023015969476496</v>
      </c>
      <c r="Z28" s="187">
        <v>9.5571717138489085E-3</v>
      </c>
      <c r="AA28" s="187">
        <v>6.0160703218706824E-5</v>
      </c>
      <c r="AB28" s="187">
        <v>1.351626755637677E-2</v>
      </c>
      <c r="AC28" s="187">
        <v>1.0455065686678056E-2</v>
      </c>
      <c r="AD28" s="187">
        <v>1.3087921727317157E-3</v>
      </c>
      <c r="AE28" s="187">
        <v>3.9112039466036966E-4</v>
      </c>
      <c r="AF28" s="187">
        <v>3.5130297094149832E-4</v>
      </c>
      <c r="AG28" s="187">
        <v>2.5552749898832784E-4</v>
      </c>
      <c r="AH28" s="187">
        <v>6.9346917270294564E-4</v>
      </c>
      <c r="AI28" s="187">
        <v>3.7090817420058991E-4</v>
      </c>
      <c r="AJ28" s="187">
        <v>6.233982737576673E-4</v>
      </c>
      <c r="AK28" s="187">
        <v>5.4558470700917083E-4</v>
      </c>
      <c r="AL28" s="187">
        <v>3.757390751475441E-4</v>
      </c>
      <c r="AM28" s="187">
        <v>8.3147817333574492E-4</v>
      </c>
      <c r="AN28" s="187">
        <v>6.060095858344245E-5</v>
      </c>
      <c r="AO28" s="187">
        <v>1.1454641314081854E-4</v>
      </c>
      <c r="AP28" s="187">
        <v>1.6991382332905768E-4</v>
      </c>
      <c r="AQ28" s="187">
        <v>1.3264878002242596E-4</v>
      </c>
      <c r="AR28" s="187">
        <v>1.6249399051249699E-4</v>
      </c>
      <c r="AS28" s="187">
        <v>2.9081983158310323E-5</v>
      </c>
      <c r="AT28" s="187">
        <v>6.6470101629779424E-4</v>
      </c>
      <c r="AU28" s="187">
        <v>5.3347093360019203E-4</v>
      </c>
      <c r="AV28" s="187">
        <v>4.577468241493636E-5</v>
      </c>
      <c r="AW28" s="187">
        <v>3.663224753158772E-5</v>
      </c>
      <c r="AX28" s="187">
        <v>1.163886641269636E-5</v>
      </c>
      <c r="AY28" s="187">
        <v>3.5967907195449638E-5</v>
      </c>
      <c r="AZ28" s="187">
        <v>1.1884763244275178E-5</v>
      </c>
      <c r="BA28" s="187">
        <v>3.1138922317859896E-5</v>
      </c>
      <c r="BB28" s="187">
        <v>1.1034936690717552E-4</v>
      </c>
      <c r="BC28" s="187">
        <v>3.3613121969040172E-5</v>
      </c>
      <c r="BD28" s="187">
        <v>1.301204786938934E-4</v>
      </c>
      <c r="BE28" s="187">
        <v>1.5665307264207446E-4</v>
      </c>
      <c r="BF28" s="187">
        <v>6.3307288910845858E-5</v>
      </c>
      <c r="BG28" s="187">
        <v>5.6210284272030827E-5</v>
      </c>
      <c r="BH28" s="187">
        <v>5.3104562471854837E-5</v>
      </c>
      <c r="BI28" s="187">
        <v>9.3163409883104212E-5</v>
      </c>
      <c r="BJ28" s="187">
        <v>1.0771717009138587E-4</v>
      </c>
      <c r="BK28" s="187">
        <v>1.0254207469068279E-4</v>
      </c>
      <c r="BL28" s="187">
        <v>2.3699055599883811E-4</v>
      </c>
      <c r="BM28" s="187">
        <v>5.3591773156514387E-4</v>
      </c>
      <c r="BN28" s="187">
        <v>2.8445684674290175E-4</v>
      </c>
      <c r="BO28" s="188">
        <v>1.0877624651926927</v>
      </c>
      <c r="BP28" s="149"/>
      <c r="BQ28" s="149"/>
      <c r="BR28" s="149"/>
      <c r="BS28" s="149"/>
      <c r="BT28" s="151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51"/>
      <c r="CI28" s="149"/>
      <c r="CJ28" s="149"/>
      <c r="CK28" s="149"/>
      <c r="CL28" s="149"/>
      <c r="CM28" s="149"/>
      <c r="CN28" s="149"/>
      <c r="CO28" s="149"/>
      <c r="CP28" s="151"/>
      <c r="CQ28" s="149"/>
      <c r="CR28" s="151"/>
    </row>
    <row r="29" spans="1:96" s="138" customFormat="1" ht="10.9" customHeight="1" x14ac:dyDescent="0.2">
      <c r="A29" s="175" t="s">
        <v>256</v>
      </c>
      <c r="B29" s="186" t="s">
        <v>485</v>
      </c>
      <c r="C29" s="187">
        <v>1.3534252692149005E-3</v>
      </c>
      <c r="D29" s="187">
        <v>3.2156047482039045E-4</v>
      </c>
      <c r="E29" s="187">
        <v>2.8412227363405041E-4</v>
      </c>
      <c r="F29" s="187">
        <v>9.4371827189464186E-4</v>
      </c>
      <c r="G29" s="187">
        <v>3.1200186113681588E-5</v>
      </c>
      <c r="H29" s="187">
        <v>1.8374069396215228E-4</v>
      </c>
      <c r="I29" s="187">
        <v>7.6625771930318053E-5</v>
      </c>
      <c r="J29" s="187">
        <v>9.5722892370325924E-4</v>
      </c>
      <c r="K29" s="187">
        <v>1.1227813026063026E-4</v>
      </c>
      <c r="L29" s="187">
        <v>2.8932480870113833E-5</v>
      </c>
      <c r="M29" s="187">
        <v>3.6395242205501302E-4</v>
      </c>
      <c r="N29" s="187">
        <v>1.9443923126089685E-4</v>
      </c>
      <c r="O29" s="187">
        <v>1.4407952660931331E-4</v>
      </c>
      <c r="P29" s="187">
        <v>1.8703736052351719E-4</v>
      </c>
      <c r="Q29" s="187">
        <v>4.2450484038635663E-3</v>
      </c>
      <c r="R29" s="187">
        <v>1.3357139238202277E-3</v>
      </c>
      <c r="S29" s="187">
        <v>8.2960338838353209E-4</v>
      </c>
      <c r="T29" s="187">
        <v>7.0701934306208539E-4</v>
      </c>
      <c r="U29" s="187">
        <v>2.5319903194658135E-4</v>
      </c>
      <c r="V29" s="187">
        <v>4.8907217121306901E-4</v>
      </c>
      <c r="W29" s="187">
        <v>9.1652897456864443E-4</v>
      </c>
      <c r="X29" s="187">
        <v>1.0434563749570528E-4</v>
      </c>
      <c r="Y29" s="187">
        <v>1.7674122519079831E-4</v>
      </c>
      <c r="Z29" s="187">
        <v>1.0031923206248476</v>
      </c>
      <c r="AA29" s="187">
        <v>4.7032931381022707E-5</v>
      </c>
      <c r="AB29" s="187">
        <v>1.7385123766551611E-4</v>
      </c>
      <c r="AC29" s="187">
        <v>3.6286994978882673E-4</v>
      </c>
      <c r="AD29" s="187">
        <v>6.8210269963069382E-5</v>
      </c>
      <c r="AE29" s="187">
        <v>2.5991197679582412E-4</v>
      </c>
      <c r="AF29" s="187">
        <v>5.5884315734330488E-5</v>
      </c>
      <c r="AG29" s="187">
        <v>5.3033948364219185E-5</v>
      </c>
      <c r="AH29" s="187">
        <v>6.830012029492755E-5</v>
      </c>
      <c r="AI29" s="187">
        <v>2.0132983292918321E-4</v>
      </c>
      <c r="AJ29" s="187">
        <v>9.6842945896192216E-5</v>
      </c>
      <c r="AK29" s="187">
        <v>1.6850409145035815E-4</v>
      </c>
      <c r="AL29" s="187">
        <v>3.2459098352434555E-4</v>
      </c>
      <c r="AM29" s="187">
        <v>1.2114066084202928E-3</v>
      </c>
      <c r="AN29" s="187">
        <v>3.8416747782370821E-5</v>
      </c>
      <c r="AO29" s="187">
        <v>1.9735151325700777E-4</v>
      </c>
      <c r="AP29" s="187">
        <v>2.6448142973124717E-4</v>
      </c>
      <c r="AQ29" s="187">
        <v>1.1215231747661701E-4</v>
      </c>
      <c r="AR29" s="187">
        <v>8.5741045303748347E-5</v>
      </c>
      <c r="AS29" s="187">
        <v>3.1702851979248424E-5</v>
      </c>
      <c r="AT29" s="187">
        <v>9.4574665588975393E-5</v>
      </c>
      <c r="AU29" s="187">
        <v>2.5930828315543262E-4</v>
      </c>
      <c r="AV29" s="187">
        <v>2.4243645830430901E-5</v>
      </c>
      <c r="AW29" s="187">
        <v>3.2881409949913675E-5</v>
      </c>
      <c r="AX29" s="187">
        <v>1.2971419660649671E-5</v>
      </c>
      <c r="AY29" s="187">
        <v>3.9488735959655345E-5</v>
      </c>
      <c r="AZ29" s="187">
        <v>3.5353677469550462E-5</v>
      </c>
      <c r="BA29" s="187">
        <v>4.3806273590223576E-5</v>
      </c>
      <c r="BB29" s="187">
        <v>1.3912465654641578E-4</v>
      </c>
      <c r="BC29" s="187">
        <v>4.3143247696475849E-5</v>
      </c>
      <c r="BD29" s="187">
        <v>5.0565852113680338E-5</v>
      </c>
      <c r="BE29" s="187">
        <v>4.1011838633853706E-3</v>
      </c>
      <c r="BF29" s="187">
        <v>2.1019234388094477E-4</v>
      </c>
      <c r="BG29" s="187">
        <v>1.2239984885847619E-4</v>
      </c>
      <c r="BH29" s="187">
        <v>1.5606936297950472E-4</v>
      </c>
      <c r="BI29" s="187">
        <v>1.3978186207036589E-4</v>
      </c>
      <c r="BJ29" s="187">
        <v>1.0634781239086632E-4</v>
      </c>
      <c r="BK29" s="187">
        <v>1.0039081140270809E-4</v>
      </c>
      <c r="BL29" s="187">
        <v>4.7091752880671603E-4</v>
      </c>
      <c r="BM29" s="187">
        <v>3.6177136652468825E-4</v>
      </c>
      <c r="BN29" s="187">
        <v>1.2694194606669169E-4</v>
      </c>
      <c r="BO29" s="188">
        <v>1.02792500747291</v>
      </c>
      <c r="BP29" s="149"/>
      <c r="BQ29" s="149"/>
      <c r="BR29" s="149"/>
      <c r="BS29" s="149"/>
      <c r="BT29" s="151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  <c r="CH29" s="151"/>
      <c r="CI29" s="149"/>
      <c r="CJ29" s="149"/>
      <c r="CK29" s="149"/>
      <c r="CL29" s="149"/>
      <c r="CM29" s="149"/>
      <c r="CN29" s="149"/>
      <c r="CO29" s="149"/>
      <c r="CP29" s="151"/>
      <c r="CQ29" s="149"/>
      <c r="CR29" s="151"/>
    </row>
    <row r="30" spans="1:96" s="138" customFormat="1" ht="10.9" customHeight="1" x14ac:dyDescent="0.2">
      <c r="A30" s="175" t="s">
        <v>257</v>
      </c>
      <c r="B30" s="186" t="s">
        <v>486</v>
      </c>
      <c r="C30" s="187">
        <v>9.4887665669479322E-3</v>
      </c>
      <c r="D30" s="187">
        <v>7.6408913303713426E-3</v>
      </c>
      <c r="E30" s="187">
        <v>4.5802752924762533E-3</v>
      </c>
      <c r="F30" s="187">
        <v>7.1426849367075438E-3</v>
      </c>
      <c r="G30" s="187">
        <v>8.8784900338661123E-3</v>
      </c>
      <c r="H30" s="187">
        <v>3.657371291035745E-2</v>
      </c>
      <c r="I30" s="187">
        <v>7.6998615744157594E-3</v>
      </c>
      <c r="J30" s="187">
        <v>4.8484097737363924E-2</v>
      </c>
      <c r="K30" s="187">
        <v>4.3523524985850841E-3</v>
      </c>
      <c r="L30" s="187">
        <v>6.0371348278121439E-3</v>
      </c>
      <c r="M30" s="187">
        <v>5.5029980735556991E-3</v>
      </c>
      <c r="N30" s="187">
        <v>7.7873107842448813E-3</v>
      </c>
      <c r="O30" s="187">
        <v>3.8391669711659243E-3</v>
      </c>
      <c r="P30" s="187">
        <v>1.0403576373431103E-2</v>
      </c>
      <c r="Q30" s="187">
        <v>1.1384809387198781E-2</v>
      </c>
      <c r="R30" s="187">
        <v>3.6177770754961323E-3</v>
      </c>
      <c r="S30" s="187">
        <v>7.1096060548093438E-3</v>
      </c>
      <c r="T30" s="187">
        <v>4.9300844335689164E-3</v>
      </c>
      <c r="U30" s="187">
        <v>1.0838849337585043E-2</v>
      </c>
      <c r="V30" s="187">
        <v>6.8234343120382578E-3</v>
      </c>
      <c r="W30" s="187">
        <v>3.8090570709491144E-3</v>
      </c>
      <c r="X30" s="187">
        <v>1.559639182039658E-2</v>
      </c>
      <c r="Y30" s="187">
        <v>0.12991834108907169</v>
      </c>
      <c r="Z30" s="187">
        <v>6.0237380555587059E-3</v>
      </c>
      <c r="AA30" s="187">
        <v>1.0308337538883361</v>
      </c>
      <c r="AB30" s="187">
        <v>5.5396662587939372E-3</v>
      </c>
      <c r="AC30" s="187">
        <v>6.0234881712857152E-3</v>
      </c>
      <c r="AD30" s="187">
        <v>5.4952533061949247E-3</v>
      </c>
      <c r="AE30" s="187">
        <v>1.6005726502883167E-2</v>
      </c>
      <c r="AF30" s="187">
        <v>6.8990938525422596E-2</v>
      </c>
      <c r="AG30" s="187">
        <v>3.7777044956498695E-2</v>
      </c>
      <c r="AH30" s="187">
        <v>5.5747859360248285E-3</v>
      </c>
      <c r="AI30" s="187">
        <v>8.5309730350227233E-3</v>
      </c>
      <c r="AJ30" s="187">
        <v>3.434073790574282E-3</v>
      </c>
      <c r="AK30" s="187">
        <v>2.8868805017981379E-3</v>
      </c>
      <c r="AL30" s="187">
        <v>3.355244551214445E-3</v>
      </c>
      <c r="AM30" s="187">
        <v>4.6779625938702394E-3</v>
      </c>
      <c r="AN30" s="187">
        <v>1.8870811924407451E-2</v>
      </c>
      <c r="AO30" s="187">
        <v>6.7468733440927608E-3</v>
      </c>
      <c r="AP30" s="187">
        <v>7.5589731416572355E-3</v>
      </c>
      <c r="AQ30" s="187">
        <v>2.2362070779087619E-2</v>
      </c>
      <c r="AR30" s="187">
        <v>1.0296853556935357E-2</v>
      </c>
      <c r="AS30" s="187">
        <v>2.660461898228678E-2</v>
      </c>
      <c r="AT30" s="187">
        <v>2.8408133305578415E-2</v>
      </c>
      <c r="AU30" s="187">
        <v>1.216654497038889E-2</v>
      </c>
      <c r="AV30" s="187">
        <v>4.8381180214061015E-3</v>
      </c>
      <c r="AW30" s="187">
        <v>1.9863401501367304E-3</v>
      </c>
      <c r="AX30" s="187">
        <v>9.9056238056451605E-4</v>
      </c>
      <c r="AY30" s="187">
        <v>3.7337677858009628E-2</v>
      </c>
      <c r="AZ30" s="187">
        <v>5.8083964510182362E-3</v>
      </c>
      <c r="BA30" s="187">
        <v>2.3192124071676487E-3</v>
      </c>
      <c r="BB30" s="187">
        <v>2.9370779371086933E-3</v>
      </c>
      <c r="BC30" s="187">
        <v>9.6540823614442717E-3</v>
      </c>
      <c r="BD30" s="187">
        <v>5.0434291523032007E-3</v>
      </c>
      <c r="BE30" s="187">
        <v>3.1597305890929115E-3</v>
      </c>
      <c r="BF30" s="187">
        <v>3.4160165639718068E-3</v>
      </c>
      <c r="BG30" s="187">
        <v>5.0742195588004517E-3</v>
      </c>
      <c r="BH30" s="187">
        <v>3.0264076432560049E-3</v>
      </c>
      <c r="BI30" s="187">
        <v>6.7272712286361976E-3</v>
      </c>
      <c r="BJ30" s="187">
        <v>5.5901109067552166E-3</v>
      </c>
      <c r="BK30" s="187">
        <v>1.1189714425181813E-2</v>
      </c>
      <c r="BL30" s="187">
        <v>7.6424397445592459E-3</v>
      </c>
      <c r="BM30" s="187">
        <v>3.9714476752583895E-3</v>
      </c>
      <c r="BN30" s="187">
        <v>1.4923491897266347E-2</v>
      </c>
      <c r="BO30" s="188">
        <v>1.8362398275222653</v>
      </c>
      <c r="BP30" s="149"/>
      <c r="BQ30" s="149"/>
      <c r="BR30" s="149"/>
      <c r="BS30" s="149"/>
      <c r="BT30" s="151"/>
      <c r="BU30" s="149"/>
      <c r="BV30" s="149"/>
      <c r="BW30" s="149"/>
      <c r="BX30" s="149"/>
      <c r="BY30" s="149"/>
      <c r="BZ30" s="149"/>
      <c r="CA30" s="149"/>
      <c r="CB30" s="149"/>
      <c r="CC30" s="149"/>
      <c r="CD30" s="149"/>
      <c r="CE30" s="149"/>
      <c r="CF30" s="149"/>
      <c r="CG30" s="149"/>
      <c r="CH30" s="151"/>
      <c r="CI30" s="149"/>
      <c r="CJ30" s="149"/>
      <c r="CK30" s="149"/>
      <c r="CL30" s="149"/>
      <c r="CM30" s="149"/>
      <c r="CN30" s="149"/>
      <c r="CO30" s="149"/>
      <c r="CP30" s="151"/>
      <c r="CQ30" s="149"/>
      <c r="CR30" s="151"/>
    </row>
    <row r="31" spans="1:96" s="138" customFormat="1" ht="10.9" customHeight="1" x14ac:dyDescent="0.2">
      <c r="A31" s="189" t="s">
        <v>258</v>
      </c>
      <c r="B31" s="190" t="s">
        <v>487</v>
      </c>
      <c r="C31" s="191">
        <v>1.6262507104803385E-3</v>
      </c>
      <c r="D31" s="191">
        <v>1.8977617618101852E-3</v>
      </c>
      <c r="E31" s="191">
        <v>7.8256559595822964E-4</v>
      </c>
      <c r="F31" s="191">
        <v>1.7191334092535157E-3</v>
      </c>
      <c r="G31" s="191">
        <v>2.3402611953853279E-3</v>
      </c>
      <c r="H31" s="191">
        <v>6.4120129513900326E-3</v>
      </c>
      <c r="I31" s="191">
        <v>8.3530030825364253E-4</v>
      </c>
      <c r="J31" s="191">
        <v>4.4749562913693267E-4</v>
      </c>
      <c r="K31" s="191">
        <v>1.5170692106251848E-3</v>
      </c>
      <c r="L31" s="191">
        <v>7.8383044714945942E-3</v>
      </c>
      <c r="M31" s="191">
        <v>1.3394773205908784E-3</v>
      </c>
      <c r="N31" s="191">
        <v>5.7979893728533549E-3</v>
      </c>
      <c r="O31" s="191">
        <v>1.545843794089154E-2</v>
      </c>
      <c r="P31" s="191">
        <v>6.9834147180522358E-4</v>
      </c>
      <c r="Q31" s="191">
        <v>1.9270026300915765E-3</v>
      </c>
      <c r="R31" s="191">
        <v>4.5967265724619578E-3</v>
      </c>
      <c r="S31" s="191">
        <v>2.2788967589758968E-3</v>
      </c>
      <c r="T31" s="191">
        <v>9.1044747453039813E-3</v>
      </c>
      <c r="U31" s="191">
        <v>1.0834400261788629E-3</v>
      </c>
      <c r="V31" s="191">
        <v>8.6909020655010962E-3</v>
      </c>
      <c r="W31" s="191">
        <v>1.630916815403834E-2</v>
      </c>
      <c r="X31" s="191">
        <v>5.676980058485822E-3</v>
      </c>
      <c r="Y31" s="191">
        <v>7.3854468834697897E-4</v>
      </c>
      <c r="Z31" s="191">
        <v>1.5656170226168751E-2</v>
      </c>
      <c r="AA31" s="191">
        <v>1.084806509302923E-4</v>
      </c>
      <c r="AB31" s="191">
        <v>1.0866634106224708</v>
      </c>
      <c r="AC31" s="191">
        <v>1.5813833889813236E-2</v>
      </c>
      <c r="AD31" s="191">
        <v>1.6794373467588365E-2</v>
      </c>
      <c r="AE31" s="191">
        <v>1.4106063495031346E-3</v>
      </c>
      <c r="AF31" s="191">
        <v>1.6196219979178872E-4</v>
      </c>
      <c r="AG31" s="191">
        <v>1.8251760274513821E-4</v>
      </c>
      <c r="AH31" s="191">
        <v>1.6165921189339053E-3</v>
      </c>
      <c r="AI31" s="191">
        <v>9.7570051313152157E-4</v>
      </c>
      <c r="AJ31" s="191">
        <v>4.623795656427206E-3</v>
      </c>
      <c r="AK31" s="191">
        <v>1.2303396792766392E-2</v>
      </c>
      <c r="AL31" s="191">
        <v>7.0049464791837757E-3</v>
      </c>
      <c r="AM31" s="191">
        <v>2.6123272591070335E-2</v>
      </c>
      <c r="AN31" s="191">
        <v>1.2361364447466034E-3</v>
      </c>
      <c r="AO31" s="191">
        <v>3.9235489360780421E-3</v>
      </c>
      <c r="AP31" s="191">
        <v>6.1285352504654896E-3</v>
      </c>
      <c r="AQ31" s="191">
        <v>4.0351895130281241E-3</v>
      </c>
      <c r="AR31" s="191">
        <v>3.9600168452981876E-3</v>
      </c>
      <c r="AS31" s="191">
        <v>3.2813445598656697E-4</v>
      </c>
      <c r="AT31" s="191">
        <v>1.1631202030090456E-2</v>
      </c>
      <c r="AU31" s="191">
        <v>1.0611325010854169E-3</v>
      </c>
      <c r="AV31" s="191">
        <v>2.2281036047392421E-3</v>
      </c>
      <c r="AW31" s="191">
        <v>1.6313858202494521E-3</v>
      </c>
      <c r="AX31" s="191">
        <v>5.2962850969648497E-4</v>
      </c>
      <c r="AY31" s="191">
        <v>5.9690245531541499E-4</v>
      </c>
      <c r="AZ31" s="191">
        <v>2.4710842459847325E-4</v>
      </c>
      <c r="BA31" s="191">
        <v>6.1231881268082643E-4</v>
      </c>
      <c r="BB31" s="191">
        <v>2.5064270989289747E-3</v>
      </c>
      <c r="BC31" s="191">
        <v>5.0837370861393273E-4</v>
      </c>
      <c r="BD31" s="191">
        <v>8.7210982687375342E-4</v>
      </c>
      <c r="BE31" s="191">
        <v>7.5549670645465371E-4</v>
      </c>
      <c r="BF31" s="191">
        <v>5.308504804900718E-4</v>
      </c>
      <c r="BG31" s="191">
        <v>1.9575901612413015E-3</v>
      </c>
      <c r="BH31" s="191">
        <v>1.2085982401131043E-3</v>
      </c>
      <c r="BI31" s="191">
        <v>1.6096254123390673E-3</v>
      </c>
      <c r="BJ31" s="191">
        <v>1.5800631083968779E-3</v>
      </c>
      <c r="BK31" s="191">
        <v>2.5645518461896561E-3</v>
      </c>
      <c r="BL31" s="191">
        <v>1.3638587664489773E-3</v>
      </c>
      <c r="BM31" s="191">
        <v>1.4780051960274692E-2</v>
      </c>
      <c r="BN31" s="191">
        <v>1.5186644925160452E-3</v>
      </c>
      <c r="BO31" s="192">
        <v>1.3584612016227784</v>
      </c>
      <c r="BP31" s="149"/>
      <c r="BQ31" s="149"/>
      <c r="BR31" s="149"/>
      <c r="BS31" s="149"/>
      <c r="BT31" s="151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51"/>
      <c r="CI31" s="149"/>
      <c r="CJ31" s="149"/>
      <c r="CK31" s="149"/>
      <c r="CL31" s="149"/>
      <c r="CM31" s="149"/>
      <c r="CN31" s="149"/>
      <c r="CO31" s="149"/>
      <c r="CP31" s="151"/>
      <c r="CQ31" s="149"/>
      <c r="CR31" s="151"/>
    </row>
    <row r="32" spans="1:96" s="138" customFormat="1" ht="10.9" customHeight="1" x14ac:dyDescent="0.2">
      <c r="A32" s="175" t="s">
        <v>259</v>
      </c>
      <c r="B32" s="186" t="s">
        <v>488</v>
      </c>
      <c r="C32" s="187">
        <v>1.8884105959909118E-4</v>
      </c>
      <c r="D32" s="187">
        <v>1.1546711764161288E-4</v>
      </c>
      <c r="E32" s="187">
        <v>5.204161123394578E-5</v>
      </c>
      <c r="F32" s="187">
        <v>3.3419648866361113E-4</v>
      </c>
      <c r="G32" s="187">
        <v>7.2034340526266265E-5</v>
      </c>
      <c r="H32" s="187">
        <v>8.5241203925452065E-5</v>
      </c>
      <c r="I32" s="187">
        <v>3.5753852408410578E-4</v>
      </c>
      <c r="J32" s="187">
        <v>2.4809555720534126E-4</v>
      </c>
      <c r="K32" s="187">
        <v>4.4344803158712647E-5</v>
      </c>
      <c r="L32" s="187">
        <v>3.5101581972286715E-5</v>
      </c>
      <c r="M32" s="187">
        <v>6.3013305598040161E-5</v>
      </c>
      <c r="N32" s="187">
        <v>5.358902962023494E-5</v>
      </c>
      <c r="O32" s="187">
        <v>4.2652337631829373E-5</v>
      </c>
      <c r="P32" s="187">
        <v>4.2788138776864462E-5</v>
      </c>
      <c r="Q32" s="187">
        <v>4.5262059284605824E-5</v>
      </c>
      <c r="R32" s="187">
        <v>2.7209003396441402E-4</v>
      </c>
      <c r="S32" s="187">
        <v>5.2792125325965275E-5</v>
      </c>
      <c r="T32" s="187">
        <v>8.6809491179454506E-5</v>
      </c>
      <c r="U32" s="187">
        <v>3.494676151045116E-5</v>
      </c>
      <c r="V32" s="187">
        <v>5.4429366582987222E-5</v>
      </c>
      <c r="W32" s="187">
        <v>4.532989221950194E-5</v>
      </c>
      <c r="X32" s="187">
        <v>7.388195753879075E-5</v>
      </c>
      <c r="Y32" s="187">
        <v>3.3492005346448752E-5</v>
      </c>
      <c r="Z32" s="187">
        <v>7.0435238977959924E-5</v>
      </c>
      <c r="AA32" s="187">
        <v>1.1483563484787881E-5</v>
      </c>
      <c r="AB32" s="187">
        <v>5.1664918733625613E-5</v>
      </c>
      <c r="AC32" s="187">
        <v>1.0031794863833989</v>
      </c>
      <c r="AD32" s="187">
        <v>1.2080466377725436E-4</v>
      </c>
      <c r="AE32" s="187">
        <v>1.2261982007698681E-4</v>
      </c>
      <c r="AF32" s="187">
        <v>5.6757273634273876E-5</v>
      </c>
      <c r="AG32" s="187">
        <v>7.6797612102272517E-5</v>
      </c>
      <c r="AH32" s="187">
        <v>3.6607403518376682E-5</v>
      </c>
      <c r="AI32" s="187">
        <v>1.3911262943081348E-4</v>
      </c>
      <c r="AJ32" s="187">
        <v>4.9676681703832441E-4</v>
      </c>
      <c r="AK32" s="187">
        <v>3.2404375150058815E-4</v>
      </c>
      <c r="AL32" s="187">
        <v>7.2888240795253442E-4</v>
      </c>
      <c r="AM32" s="187">
        <v>3.0639828803147735E-4</v>
      </c>
      <c r="AN32" s="187">
        <v>3.5990652851094362E-4</v>
      </c>
      <c r="AO32" s="187">
        <v>8.337047844550031E-5</v>
      </c>
      <c r="AP32" s="187">
        <v>6.9502541620491051E-5</v>
      </c>
      <c r="AQ32" s="187">
        <v>2.1729783930867318E-4</v>
      </c>
      <c r="AR32" s="187">
        <v>2.5208483744845571E-4</v>
      </c>
      <c r="AS32" s="187">
        <v>8.3790592394055436E-5</v>
      </c>
      <c r="AT32" s="187">
        <v>1.5569334238626129E-4</v>
      </c>
      <c r="AU32" s="187">
        <v>6.9781582269706191E-4</v>
      </c>
      <c r="AV32" s="187">
        <v>5.7676257072395314E-5</v>
      </c>
      <c r="AW32" s="187">
        <v>6.9812346343539082E-5</v>
      </c>
      <c r="AX32" s="187">
        <v>2.732638943355582E-5</v>
      </c>
      <c r="AY32" s="187">
        <v>1.3045777092510227E-4</v>
      </c>
      <c r="AZ32" s="187">
        <v>3.8013169729973379E-5</v>
      </c>
      <c r="BA32" s="187">
        <v>1.1085868658226123E-4</v>
      </c>
      <c r="BB32" s="187">
        <v>9.2033112123351474E-5</v>
      </c>
      <c r="BC32" s="187">
        <v>1.4422134867959007E-4</v>
      </c>
      <c r="BD32" s="187">
        <v>6.1771268797689756E-5</v>
      </c>
      <c r="BE32" s="187">
        <v>1.0096218915409E-4</v>
      </c>
      <c r="BF32" s="187">
        <v>1.1393088575776615E-4</v>
      </c>
      <c r="BG32" s="187">
        <v>4.6171013256345912E-4</v>
      </c>
      <c r="BH32" s="187">
        <v>6.174545160777216E-4</v>
      </c>
      <c r="BI32" s="187">
        <v>1.6505628324087275E-4</v>
      </c>
      <c r="BJ32" s="187">
        <v>5.9141477544004647E-5</v>
      </c>
      <c r="BK32" s="187">
        <v>1.5350549118559132E-4</v>
      </c>
      <c r="BL32" s="187">
        <v>9.9494870665118676E-5</v>
      </c>
      <c r="BM32" s="187">
        <v>5.8382687542277341E-4</v>
      </c>
      <c r="BN32" s="187">
        <v>1.1052250202556542E-4</v>
      </c>
      <c r="BO32" s="188">
        <v>1.0132730771203844</v>
      </c>
      <c r="BP32" s="149"/>
      <c r="BQ32" s="149"/>
      <c r="BR32" s="149"/>
      <c r="BS32" s="149"/>
      <c r="BT32" s="151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51"/>
      <c r="CI32" s="149"/>
      <c r="CJ32" s="149"/>
      <c r="CK32" s="149"/>
      <c r="CL32" s="149"/>
      <c r="CM32" s="149"/>
      <c r="CN32" s="149"/>
      <c r="CO32" s="149"/>
      <c r="CP32" s="151"/>
      <c r="CQ32" s="149"/>
      <c r="CR32" s="151"/>
    </row>
    <row r="33" spans="1:96" s="138" customFormat="1" ht="10.9" customHeight="1" x14ac:dyDescent="0.2">
      <c r="A33" s="175" t="s">
        <v>260</v>
      </c>
      <c r="B33" s="186" t="s">
        <v>489</v>
      </c>
      <c r="C33" s="187">
        <v>1.4822863436883901E-5</v>
      </c>
      <c r="D33" s="187">
        <v>1.9480137258840856E-5</v>
      </c>
      <c r="E33" s="187">
        <v>3.507049689814549E-6</v>
      </c>
      <c r="F33" s="187">
        <v>4.4240591352130053E-6</v>
      </c>
      <c r="G33" s="187">
        <v>1.8272471315898162E-5</v>
      </c>
      <c r="H33" s="187">
        <v>4.9811440890400253E-5</v>
      </c>
      <c r="I33" s="187">
        <v>1.0737126493903408E-5</v>
      </c>
      <c r="J33" s="187">
        <v>4.7421145446638509E-4</v>
      </c>
      <c r="K33" s="187">
        <v>5.2394582506520141E-6</v>
      </c>
      <c r="L33" s="187">
        <v>8.8125557438907189E-6</v>
      </c>
      <c r="M33" s="187">
        <v>6.4056912040364014E-6</v>
      </c>
      <c r="N33" s="187">
        <v>8.010274471832633E-6</v>
      </c>
      <c r="O33" s="187">
        <v>7.4117896353764609E-6</v>
      </c>
      <c r="P33" s="187">
        <v>7.9288753979691514E-6</v>
      </c>
      <c r="Q33" s="187">
        <v>3.4321735538378088E-6</v>
      </c>
      <c r="R33" s="187">
        <v>9.4886289753823053E-5</v>
      </c>
      <c r="S33" s="187">
        <v>3.9703943366578643E-5</v>
      </c>
      <c r="T33" s="187">
        <v>9.8201677753515098E-5</v>
      </c>
      <c r="U33" s="187">
        <v>1.1847396617866467E-5</v>
      </c>
      <c r="V33" s="187">
        <v>2.0323110972957374E-5</v>
      </c>
      <c r="W33" s="187">
        <v>4.1678291344515871E-5</v>
      </c>
      <c r="X33" s="187">
        <v>2.2790933785889263E-5</v>
      </c>
      <c r="Y33" s="187">
        <v>1.0209316484629839E-5</v>
      </c>
      <c r="Z33" s="187">
        <v>5.0100897866330111E-5</v>
      </c>
      <c r="AA33" s="187">
        <v>3.1065498205840518E-6</v>
      </c>
      <c r="AB33" s="187">
        <v>2.2396046174201117E-5</v>
      </c>
      <c r="AC33" s="187">
        <v>7.6987441743438663E-5</v>
      </c>
      <c r="AD33" s="187">
        <v>1.0097222480964367</v>
      </c>
      <c r="AE33" s="187">
        <v>3.7199260113346878E-5</v>
      </c>
      <c r="AF33" s="187">
        <v>2.4966376204119233E-5</v>
      </c>
      <c r="AG33" s="187">
        <v>1.8125181555863619E-5</v>
      </c>
      <c r="AH33" s="187">
        <v>1.0700582080524991E-5</v>
      </c>
      <c r="AI33" s="187">
        <v>3.1431026641780705E-5</v>
      </c>
      <c r="AJ33" s="187">
        <v>2.3925285848622684E-5</v>
      </c>
      <c r="AK33" s="187">
        <v>1.6314265222405232E-5</v>
      </c>
      <c r="AL33" s="187">
        <v>1.1985687278632051E-5</v>
      </c>
      <c r="AM33" s="187">
        <v>2.8149995506128082E-4</v>
      </c>
      <c r="AN33" s="187">
        <v>2.9494000200370986E-5</v>
      </c>
      <c r="AO33" s="187">
        <v>1.0907769056866845E-5</v>
      </c>
      <c r="AP33" s="187">
        <v>1.4211808907134745E-5</v>
      </c>
      <c r="AQ33" s="187">
        <v>1.1963722459749281E-5</v>
      </c>
      <c r="AR33" s="187">
        <v>1.3015360609651616E-5</v>
      </c>
      <c r="AS33" s="187">
        <v>1.0661944632930315E-5</v>
      </c>
      <c r="AT33" s="187">
        <v>1.0946755099706713E-4</v>
      </c>
      <c r="AU33" s="187">
        <v>2.355703332810373E-5</v>
      </c>
      <c r="AV33" s="187">
        <v>1.7846339041969895E-5</v>
      </c>
      <c r="AW33" s="187">
        <v>2.4868253144386654E-5</v>
      </c>
      <c r="AX33" s="187">
        <v>3.6119490193737924E-6</v>
      </c>
      <c r="AY33" s="187">
        <v>1.1725300516072048E-5</v>
      </c>
      <c r="AZ33" s="187">
        <v>5.5931746350418599E-5</v>
      </c>
      <c r="BA33" s="187">
        <v>3.027738965874525E-4</v>
      </c>
      <c r="BB33" s="187">
        <v>1.9030270550503112E-5</v>
      </c>
      <c r="BC33" s="187">
        <v>2.0762381830749478E-5</v>
      </c>
      <c r="BD33" s="187">
        <v>4.8500429352297469E-5</v>
      </c>
      <c r="BE33" s="187">
        <v>9.8582530582547281E-6</v>
      </c>
      <c r="BF33" s="187">
        <v>8.7319030987376329E-6</v>
      </c>
      <c r="BG33" s="187">
        <v>2.5996292721066976E-4</v>
      </c>
      <c r="BH33" s="187">
        <v>2.5453971711588403E-5</v>
      </c>
      <c r="BI33" s="187">
        <v>4.671948640263432E-5</v>
      </c>
      <c r="BJ33" s="187">
        <v>1.1860903627984188E-5</v>
      </c>
      <c r="BK33" s="187">
        <v>3.7600317614498639E-5</v>
      </c>
      <c r="BL33" s="187">
        <v>8.503415627184136E-5</v>
      </c>
      <c r="BM33" s="187">
        <v>7.8869791882751344E-6</v>
      </c>
      <c r="BN33" s="187">
        <v>1.2514510508942545E-4</v>
      </c>
      <c r="BO33" s="188">
        <v>1.0126597187929316</v>
      </c>
      <c r="BP33" s="149"/>
      <c r="BQ33" s="149"/>
      <c r="BR33" s="149"/>
      <c r="BS33" s="149"/>
      <c r="BT33" s="151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51"/>
      <c r="CI33" s="149"/>
      <c r="CJ33" s="149"/>
      <c r="CK33" s="149"/>
      <c r="CL33" s="149"/>
      <c r="CM33" s="149"/>
      <c r="CN33" s="149"/>
      <c r="CO33" s="149"/>
      <c r="CP33" s="151"/>
      <c r="CQ33" s="149"/>
      <c r="CR33" s="151"/>
    </row>
    <row r="34" spans="1:96" s="138" customFormat="1" ht="10.9" customHeight="1" x14ac:dyDescent="0.2">
      <c r="A34" s="175" t="s">
        <v>261</v>
      </c>
      <c r="B34" s="186" t="s">
        <v>490</v>
      </c>
      <c r="C34" s="187">
        <v>1.2019046194520957E-3</v>
      </c>
      <c r="D34" s="187">
        <v>9.1232166456216048E-3</v>
      </c>
      <c r="E34" s="187">
        <v>7.6567136783333356E-4</v>
      </c>
      <c r="F34" s="187">
        <v>2.4304558670486809E-3</v>
      </c>
      <c r="G34" s="187">
        <v>3.4427187528188538E-4</v>
      </c>
      <c r="H34" s="187">
        <v>1.5625087055756313E-4</v>
      </c>
      <c r="I34" s="187">
        <v>1.4409900969117721E-3</v>
      </c>
      <c r="J34" s="187">
        <v>3.6000855097915844E-4</v>
      </c>
      <c r="K34" s="187">
        <v>6.0368561936061636E-4</v>
      </c>
      <c r="L34" s="187">
        <v>6.3369020340590324E-4</v>
      </c>
      <c r="M34" s="187">
        <v>3.740887257786419E-4</v>
      </c>
      <c r="N34" s="187">
        <v>5.8301309558393775E-4</v>
      </c>
      <c r="O34" s="187">
        <v>6.3796997729666152E-3</v>
      </c>
      <c r="P34" s="187">
        <v>1.1249200719125163E-3</v>
      </c>
      <c r="Q34" s="187">
        <v>7.1210356862603944E-4</v>
      </c>
      <c r="R34" s="187">
        <v>7.4562709220676361E-4</v>
      </c>
      <c r="S34" s="187">
        <v>2.3462823766966519E-4</v>
      </c>
      <c r="T34" s="187">
        <v>1.0075278934554673E-2</v>
      </c>
      <c r="U34" s="187">
        <v>8.5642906164909167E-4</v>
      </c>
      <c r="V34" s="187">
        <v>2.9626396913759277E-4</v>
      </c>
      <c r="W34" s="187">
        <v>2.438835962927077E-4</v>
      </c>
      <c r="X34" s="187">
        <v>1.1791808061249703E-3</v>
      </c>
      <c r="Y34" s="187">
        <v>1.4515553275135575E-3</v>
      </c>
      <c r="Z34" s="187">
        <v>5.3958734878863275E-3</v>
      </c>
      <c r="AA34" s="187">
        <v>2.0483423923773196E-4</v>
      </c>
      <c r="AB34" s="187">
        <v>3.4635647484547124E-3</v>
      </c>
      <c r="AC34" s="187">
        <v>7.5779965714265873E-4</v>
      </c>
      <c r="AD34" s="187">
        <v>1.9824004698492699E-4</v>
      </c>
      <c r="AE34" s="187">
        <v>1.0527456143035454</v>
      </c>
      <c r="AF34" s="187">
        <v>5.9962914228694894E-3</v>
      </c>
      <c r="AG34" s="187">
        <v>3.9134222998233516E-3</v>
      </c>
      <c r="AH34" s="187">
        <v>1.5789845776874811E-2</v>
      </c>
      <c r="AI34" s="187">
        <v>2.7769046903004259E-3</v>
      </c>
      <c r="AJ34" s="187">
        <v>1.2657782974720606E-2</v>
      </c>
      <c r="AK34" s="187">
        <v>5.6308801074899956E-3</v>
      </c>
      <c r="AL34" s="187">
        <v>1.781052018245743E-3</v>
      </c>
      <c r="AM34" s="187">
        <v>8.177594766568418E-3</v>
      </c>
      <c r="AN34" s="187">
        <v>3.2684037668482787E-4</v>
      </c>
      <c r="AO34" s="187">
        <v>2.4793476810665866E-2</v>
      </c>
      <c r="AP34" s="187">
        <v>2.9432398559749363E-2</v>
      </c>
      <c r="AQ34" s="187">
        <v>2.5655489968537722E-2</v>
      </c>
      <c r="AR34" s="187">
        <v>2.1639785649399425E-2</v>
      </c>
      <c r="AS34" s="187">
        <v>3.7500108596456324E-4</v>
      </c>
      <c r="AT34" s="187">
        <v>3.332592763591543E-3</v>
      </c>
      <c r="AU34" s="187">
        <v>4.8622072688773874E-4</v>
      </c>
      <c r="AV34" s="187">
        <v>3.4669342179592682E-4</v>
      </c>
      <c r="AW34" s="187">
        <v>1.8801769855049372E-4</v>
      </c>
      <c r="AX34" s="187">
        <v>4.0819687239263523E-4</v>
      </c>
      <c r="AY34" s="187">
        <v>2.6550233229318362E-4</v>
      </c>
      <c r="AZ34" s="187">
        <v>1.0388519660001636E-4</v>
      </c>
      <c r="BA34" s="187">
        <v>2.8700322772232275E-4</v>
      </c>
      <c r="BB34" s="187">
        <v>2.3066307366687838E-4</v>
      </c>
      <c r="BC34" s="187">
        <v>2.3978137779649282E-4</v>
      </c>
      <c r="BD34" s="187">
        <v>1.7728918963513434E-3</v>
      </c>
      <c r="BE34" s="187">
        <v>6.161566741557156E-4</v>
      </c>
      <c r="BF34" s="187">
        <v>5.9507685838999444E-4</v>
      </c>
      <c r="BG34" s="187">
        <v>4.9093832599104894E-4</v>
      </c>
      <c r="BH34" s="187">
        <v>6.9016141284240144E-4</v>
      </c>
      <c r="BI34" s="187">
        <v>1.3234040387412388E-3</v>
      </c>
      <c r="BJ34" s="187">
        <v>1.3566538299311555E-3</v>
      </c>
      <c r="BK34" s="187">
        <v>9.1060589925048179E-4</v>
      </c>
      <c r="BL34" s="187">
        <v>5.1650059073597503E-4</v>
      </c>
      <c r="BM34" s="187">
        <v>3.0598169363402488E-3</v>
      </c>
      <c r="BN34" s="187">
        <v>2.8263175907413396E-3</v>
      </c>
      <c r="BO34" s="188">
        <v>1.2830765917123839</v>
      </c>
      <c r="BP34" s="149"/>
      <c r="BQ34" s="149"/>
      <c r="BR34" s="149"/>
      <c r="BS34" s="149"/>
      <c r="BT34" s="151"/>
      <c r="BU34" s="149"/>
      <c r="BV34" s="149"/>
      <c r="BW34" s="149"/>
      <c r="BX34" s="149"/>
      <c r="BY34" s="149"/>
      <c r="BZ34" s="149"/>
      <c r="CA34" s="149"/>
      <c r="CB34" s="149"/>
      <c r="CC34" s="149"/>
      <c r="CD34" s="149"/>
      <c r="CE34" s="149"/>
      <c r="CF34" s="149"/>
      <c r="CG34" s="149"/>
      <c r="CH34" s="151"/>
      <c r="CI34" s="149"/>
      <c r="CJ34" s="149"/>
      <c r="CK34" s="149"/>
      <c r="CL34" s="149"/>
      <c r="CM34" s="149"/>
      <c r="CN34" s="149"/>
      <c r="CO34" s="149"/>
      <c r="CP34" s="151"/>
      <c r="CQ34" s="149"/>
      <c r="CR34" s="151"/>
    </row>
    <row r="35" spans="1:96" s="138" customFormat="1" ht="10.9" customHeight="1" x14ac:dyDescent="0.2">
      <c r="A35" s="193" t="s">
        <v>262</v>
      </c>
      <c r="B35" s="194" t="s">
        <v>491</v>
      </c>
      <c r="C35" s="195">
        <v>2.0369244101420934E-4</v>
      </c>
      <c r="D35" s="195">
        <v>1.7754796534585944E-4</v>
      </c>
      <c r="E35" s="195">
        <v>8.9773861852453414E-5</v>
      </c>
      <c r="F35" s="195">
        <v>7.5288768486922374E-5</v>
      </c>
      <c r="G35" s="195">
        <v>1.0007228674905321E-4</v>
      </c>
      <c r="H35" s="195">
        <v>2.7505101394348201E-4</v>
      </c>
      <c r="I35" s="195">
        <v>6.6226334964532433E-3</v>
      </c>
      <c r="J35" s="195">
        <v>2.2009667921854487E-3</v>
      </c>
      <c r="K35" s="195">
        <v>2.5889579476493624E-4</v>
      </c>
      <c r="L35" s="195">
        <v>3.6209174032093058E-4</v>
      </c>
      <c r="M35" s="195">
        <v>9.896492388350282E-5</v>
      </c>
      <c r="N35" s="195">
        <v>2.1237672056827802E-4</v>
      </c>
      <c r="O35" s="195">
        <v>2.4431383408088825E-3</v>
      </c>
      <c r="P35" s="195">
        <v>1.8916587056000078E-4</v>
      </c>
      <c r="Q35" s="195">
        <v>7.7827859182228075E-5</v>
      </c>
      <c r="R35" s="195">
        <v>4.1336570568582798E-4</v>
      </c>
      <c r="S35" s="195">
        <v>4.4550544997699692E-4</v>
      </c>
      <c r="T35" s="195">
        <v>1.1786944498781012E-2</v>
      </c>
      <c r="U35" s="195">
        <v>2.00606295637535E-4</v>
      </c>
      <c r="V35" s="195">
        <v>1.6049080924121788E-4</v>
      </c>
      <c r="W35" s="195">
        <v>1.1775627227350077E-4</v>
      </c>
      <c r="X35" s="195">
        <v>5.996698524642065E-5</v>
      </c>
      <c r="Y35" s="195">
        <v>2.6545174022775224E-4</v>
      </c>
      <c r="Z35" s="195">
        <v>8.6902061789851835E-4</v>
      </c>
      <c r="AA35" s="195">
        <v>1.2820075517362236E-4</v>
      </c>
      <c r="AB35" s="195">
        <v>7.4936759793686747E-4</v>
      </c>
      <c r="AC35" s="195">
        <v>2.6117003366520996E-3</v>
      </c>
      <c r="AD35" s="195">
        <v>7.3660279174368477E-4</v>
      </c>
      <c r="AE35" s="195">
        <v>7.261868647582592E-3</v>
      </c>
      <c r="AF35" s="195">
        <v>1.7214976248552532</v>
      </c>
      <c r="AG35" s="195">
        <v>0.82285183825606989</v>
      </c>
      <c r="AH35" s="195">
        <v>5.7401040679071647E-4</v>
      </c>
      <c r="AI35" s="195">
        <v>0.10742923897795259</v>
      </c>
      <c r="AJ35" s="195">
        <v>1.8611151039149423E-2</v>
      </c>
      <c r="AK35" s="195">
        <v>2.0693865928626553E-2</v>
      </c>
      <c r="AL35" s="195">
        <v>2.7154593474171752E-2</v>
      </c>
      <c r="AM35" s="195">
        <v>5.0604066154327984E-3</v>
      </c>
      <c r="AN35" s="195">
        <v>1.3957368721268263E-4</v>
      </c>
      <c r="AO35" s="195">
        <v>1.3107620230176314E-2</v>
      </c>
      <c r="AP35" s="195">
        <v>1.231567646789976E-2</v>
      </c>
      <c r="AQ35" s="195">
        <v>1.082552286425785E-2</v>
      </c>
      <c r="AR35" s="195">
        <v>2.1161416133049001E-2</v>
      </c>
      <c r="AS35" s="195">
        <v>1.9254305822743526E-4</v>
      </c>
      <c r="AT35" s="195">
        <v>4.7851401120991687E-4</v>
      </c>
      <c r="AU35" s="195">
        <v>1.4172075855949817E-4</v>
      </c>
      <c r="AV35" s="195">
        <v>2.6394840996037843E-4</v>
      </c>
      <c r="AW35" s="195">
        <v>9.071987160702631E-5</v>
      </c>
      <c r="AX35" s="195">
        <v>1.6937055913574564E-4</v>
      </c>
      <c r="AY35" s="195">
        <v>2.6052545977893715E-4</v>
      </c>
      <c r="AZ35" s="195">
        <v>5.3274859141730149E-5</v>
      </c>
      <c r="BA35" s="195">
        <v>1.4805212566154847E-4</v>
      </c>
      <c r="BB35" s="195">
        <v>1.0855009765910595E-4</v>
      </c>
      <c r="BC35" s="195">
        <v>3.6139516056887675E-4</v>
      </c>
      <c r="BD35" s="195">
        <v>1.3380909288878049E-4</v>
      </c>
      <c r="BE35" s="195">
        <v>9.6743322195560506E-5</v>
      </c>
      <c r="BF35" s="195">
        <v>9.5018543609710378E-5</v>
      </c>
      <c r="BG35" s="195">
        <v>2.5322997019762715E-4</v>
      </c>
      <c r="BH35" s="195">
        <v>2.6997135994025944E-4</v>
      </c>
      <c r="BI35" s="195">
        <v>1.8986878149887009E-4</v>
      </c>
      <c r="BJ35" s="195">
        <v>3.0522310402785911E-4</v>
      </c>
      <c r="BK35" s="195">
        <v>1.224830274380646E-4</v>
      </c>
      <c r="BL35" s="195">
        <v>3.355952011974644E-4</v>
      </c>
      <c r="BM35" s="195">
        <v>1.6038804867247376E-4</v>
      </c>
      <c r="BN35" s="195">
        <v>2.7511646767863613E-3</v>
      </c>
      <c r="BO35" s="196">
        <v>2.8275989848161829</v>
      </c>
      <c r="BP35" s="149"/>
      <c r="BQ35" s="149"/>
      <c r="BR35" s="149"/>
      <c r="BS35" s="149"/>
      <c r="BT35" s="151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151"/>
      <c r="CI35" s="149"/>
      <c r="CJ35" s="149"/>
      <c r="CK35" s="149"/>
      <c r="CL35" s="149"/>
      <c r="CM35" s="149"/>
      <c r="CN35" s="149"/>
      <c r="CO35" s="149"/>
      <c r="CP35" s="151"/>
      <c r="CQ35" s="149"/>
      <c r="CR35" s="151"/>
    </row>
    <row r="36" spans="1:96" s="138" customFormat="1" ht="10.9" customHeight="1" x14ac:dyDescent="0.2">
      <c r="A36" s="175" t="s">
        <v>263</v>
      </c>
      <c r="B36" s="186" t="s">
        <v>492</v>
      </c>
      <c r="C36" s="187">
        <v>2.5904023058864018E-4</v>
      </c>
      <c r="D36" s="187">
        <v>2.2712024087301235E-4</v>
      </c>
      <c r="E36" s="187">
        <v>1.1428195548005414E-4</v>
      </c>
      <c r="F36" s="187">
        <v>9.5983266693906751E-5</v>
      </c>
      <c r="G36" s="187">
        <v>1.2742872929146152E-4</v>
      </c>
      <c r="H36" s="187">
        <v>3.4695639777518393E-4</v>
      </c>
      <c r="I36" s="187">
        <v>8.3364338891067317E-3</v>
      </c>
      <c r="J36" s="187">
        <v>2.7914505552824121E-3</v>
      </c>
      <c r="K36" s="187">
        <v>3.2883973706481504E-4</v>
      </c>
      <c r="L36" s="187">
        <v>4.5950529821536741E-4</v>
      </c>
      <c r="M36" s="187">
        <v>1.2577690228270764E-4</v>
      </c>
      <c r="N36" s="187">
        <v>2.6988527373747597E-4</v>
      </c>
      <c r="O36" s="187">
        <v>3.1012904921602618E-3</v>
      </c>
      <c r="P36" s="187">
        <v>2.3974863688546041E-4</v>
      </c>
      <c r="Q36" s="187">
        <v>1.0034699527760823E-4</v>
      </c>
      <c r="R36" s="187">
        <v>5.235604335321395E-4</v>
      </c>
      <c r="S36" s="187">
        <v>5.64236634425404E-4</v>
      </c>
      <c r="T36" s="187">
        <v>1.4829074783925972E-2</v>
      </c>
      <c r="U36" s="187">
        <v>2.5633538697545846E-4</v>
      </c>
      <c r="V36" s="187">
        <v>2.049775471265166E-4</v>
      </c>
      <c r="W36" s="187">
        <v>1.500441725368353E-4</v>
      </c>
      <c r="X36" s="187">
        <v>7.6266045298609798E-5</v>
      </c>
      <c r="Y36" s="187">
        <v>3.3769694541174614E-4</v>
      </c>
      <c r="Z36" s="187">
        <v>1.1032211977459888E-3</v>
      </c>
      <c r="AA36" s="187">
        <v>1.62110150437969E-4</v>
      </c>
      <c r="AB36" s="187">
        <v>9.4456639849929138E-4</v>
      </c>
      <c r="AC36" s="187">
        <v>3.2965120359740563E-3</v>
      </c>
      <c r="AD36" s="187">
        <v>9.3466290095219312E-4</v>
      </c>
      <c r="AE36" s="187">
        <v>9.1281060757292237E-3</v>
      </c>
      <c r="AF36" s="187">
        <v>2.9807671185732269E-4</v>
      </c>
      <c r="AG36" s="187">
        <v>1.0334338003635817</v>
      </c>
      <c r="AH36" s="187">
        <v>7.2537447951304004E-4</v>
      </c>
      <c r="AI36" s="187">
        <v>0.13639143293964531</v>
      </c>
      <c r="AJ36" s="187">
        <v>2.3919455015696093E-2</v>
      </c>
      <c r="AK36" s="187">
        <v>2.6265295260148324E-2</v>
      </c>
      <c r="AL36" s="187">
        <v>3.4040553051465972E-2</v>
      </c>
      <c r="AM36" s="187">
        <v>6.4952837923179189E-3</v>
      </c>
      <c r="AN36" s="187">
        <v>1.7725007871892978E-4</v>
      </c>
      <c r="AO36" s="187">
        <v>1.6522741235919201E-2</v>
      </c>
      <c r="AP36" s="187">
        <v>1.6157738521926829E-2</v>
      </c>
      <c r="AQ36" s="187">
        <v>1.3707337896846573E-2</v>
      </c>
      <c r="AR36" s="187">
        <v>2.6767365701652505E-2</v>
      </c>
      <c r="AS36" s="187">
        <v>2.4805045923539248E-4</v>
      </c>
      <c r="AT36" s="187">
        <v>6.1970041572018499E-4</v>
      </c>
      <c r="AU36" s="187">
        <v>1.8007515772835013E-4</v>
      </c>
      <c r="AV36" s="187">
        <v>3.3643703757694164E-4</v>
      </c>
      <c r="AW36" s="187">
        <v>1.1581153665583175E-4</v>
      </c>
      <c r="AX36" s="187">
        <v>2.200393522009511E-4</v>
      </c>
      <c r="AY36" s="187">
        <v>3.3056166979265146E-4</v>
      </c>
      <c r="AZ36" s="187">
        <v>6.844546271404419E-5</v>
      </c>
      <c r="BA36" s="187">
        <v>1.8965484737490639E-4</v>
      </c>
      <c r="BB36" s="187">
        <v>1.3837484119215144E-4</v>
      </c>
      <c r="BC36" s="187">
        <v>4.5947271934129063E-4</v>
      </c>
      <c r="BD36" s="187">
        <v>1.715909036170403E-4</v>
      </c>
      <c r="BE36" s="187">
        <v>1.2356205683683187E-4</v>
      </c>
      <c r="BF36" s="187">
        <v>1.2088334405995838E-4</v>
      </c>
      <c r="BG36" s="187">
        <v>3.2174883737538199E-4</v>
      </c>
      <c r="BH36" s="187">
        <v>3.4127284056910932E-4</v>
      </c>
      <c r="BI36" s="187">
        <v>2.415989212239535E-4</v>
      </c>
      <c r="BJ36" s="187">
        <v>3.8820153368135076E-4</v>
      </c>
      <c r="BK36" s="187">
        <v>1.5694485945290119E-4</v>
      </c>
      <c r="BL36" s="187">
        <v>4.1155217418855592E-4</v>
      </c>
      <c r="BM36" s="187">
        <v>2.0375526867456685E-4</v>
      </c>
      <c r="BN36" s="187">
        <v>3.4608673416549893E-3</v>
      </c>
      <c r="BO36" s="188">
        <v>1.3931857659394438</v>
      </c>
      <c r="BP36" s="149"/>
      <c r="BQ36" s="149"/>
      <c r="BR36" s="149"/>
      <c r="BS36" s="149"/>
      <c r="BT36" s="151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51"/>
      <c r="CI36" s="149"/>
      <c r="CJ36" s="149"/>
      <c r="CK36" s="149"/>
      <c r="CL36" s="149"/>
      <c r="CM36" s="149"/>
      <c r="CN36" s="149"/>
      <c r="CO36" s="149"/>
      <c r="CP36" s="151"/>
      <c r="CQ36" s="149"/>
      <c r="CR36" s="151"/>
    </row>
    <row r="37" spans="1:96" s="138" customFormat="1" ht="10.9" customHeight="1" x14ac:dyDescent="0.2">
      <c r="A37" s="175" t="s">
        <v>264</v>
      </c>
      <c r="B37" s="186" t="s">
        <v>493</v>
      </c>
      <c r="C37" s="187">
        <v>1.5356639147199159E-5</v>
      </c>
      <c r="D37" s="187">
        <v>1.7678834616809342E-5</v>
      </c>
      <c r="E37" s="187">
        <v>9.4224741082204247E-6</v>
      </c>
      <c r="F37" s="187">
        <v>1.329656335595761E-5</v>
      </c>
      <c r="G37" s="187">
        <v>9.4114404857930977E-6</v>
      </c>
      <c r="H37" s="187">
        <v>1.8350254983168222E-5</v>
      </c>
      <c r="I37" s="187">
        <v>2.5452228407484045E-4</v>
      </c>
      <c r="J37" s="187">
        <v>1.0882676185117166E-4</v>
      </c>
      <c r="K37" s="187">
        <v>5.1110611786567244E-5</v>
      </c>
      <c r="L37" s="187">
        <v>4.6337512061985032E-5</v>
      </c>
      <c r="M37" s="187">
        <v>1.0149359317706444E-5</v>
      </c>
      <c r="N37" s="187">
        <v>2.2099512270790664E-4</v>
      </c>
      <c r="O37" s="187">
        <v>4.1712255267033975E-4</v>
      </c>
      <c r="P37" s="187">
        <v>2.5800120365669309E-5</v>
      </c>
      <c r="Q37" s="187">
        <v>1.1031399397186083E-5</v>
      </c>
      <c r="R37" s="187">
        <v>2.0024414538691974E-5</v>
      </c>
      <c r="S37" s="187">
        <v>7.1412091609011745E-5</v>
      </c>
      <c r="T37" s="187">
        <v>7.2617291148737004E-4</v>
      </c>
      <c r="U37" s="187">
        <v>2.9465295123176257E-5</v>
      </c>
      <c r="V37" s="187">
        <v>6.1644323289770911E-5</v>
      </c>
      <c r="W37" s="187">
        <v>2.0616351762246744E-4</v>
      </c>
      <c r="X37" s="187">
        <v>1.1747301671159229E-5</v>
      </c>
      <c r="Y37" s="187">
        <v>2.8411271512129854E-4</v>
      </c>
      <c r="Z37" s="187">
        <v>2.4938327368704844E-4</v>
      </c>
      <c r="AA37" s="187">
        <v>8.2279470602002814E-6</v>
      </c>
      <c r="AB37" s="187">
        <v>2.9333488614401745E-4</v>
      </c>
      <c r="AC37" s="187">
        <v>1.8128780567387294E-4</v>
      </c>
      <c r="AD37" s="187">
        <v>1.4540529945305847E-4</v>
      </c>
      <c r="AE37" s="187">
        <v>5.3894788187166468E-4</v>
      </c>
      <c r="AF37" s="187">
        <v>4.5744913869307305E-4</v>
      </c>
      <c r="AG37" s="187">
        <v>3.5921322350983167E-4</v>
      </c>
      <c r="AH37" s="187">
        <v>1.0395626817495778</v>
      </c>
      <c r="AI37" s="187">
        <v>4.8845364921557138E-3</v>
      </c>
      <c r="AJ37" s="187">
        <v>3.0894327166483266E-3</v>
      </c>
      <c r="AK37" s="187">
        <v>5.1025968640188088E-3</v>
      </c>
      <c r="AL37" s="187">
        <v>2.025798111200254E-3</v>
      </c>
      <c r="AM37" s="187">
        <v>2.7294174778013606E-3</v>
      </c>
      <c r="AN37" s="187">
        <v>1.9463740122533085E-5</v>
      </c>
      <c r="AO37" s="187">
        <v>7.742071709394133E-4</v>
      </c>
      <c r="AP37" s="187">
        <v>8.0535753588978235E-4</v>
      </c>
      <c r="AQ37" s="187">
        <v>2.6077641275765526E-4</v>
      </c>
      <c r="AR37" s="187">
        <v>2.0300999644885889E-3</v>
      </c>
      <c r="AS37" s="187">
        <v>1.2064879461113199E-4</v>
      </c>
      <c r="AT37" s="187">
        <v>5.5720481142045885E-5</v>
      </c>
      <c r="AU37" s="187">
        <v>2.2720833455051451E-5</v>
      </c>
      <c r="AV37" s="187">
        <v>2.3734302802074393E-5</v>
      </c>
      <c r="AW37" s="187">
        <v>1.4366388620679869E-5</v>
      </c>
      <c r="AX37" s="187">
        <v>1.3433867669889181E-5</v>
      </c>
      <c r="AY37" s="187">
        <v>2.4147534622796111E-5</v>
      </c>
      <c r="AZ37" s="187">
        <v>6.7178064936861907E-6</v>
      </c>
      <c r="BA37" s="187">
        <v>1.9090804026903333E-5</v>
      </c>
      <c r="BB37" s="187">
        <v>4.0253788726943473E-5</v>
      </c>
      <c r="BC37" s="187">
        <v>4.6574615171273437E-5</v>
      </c>
      <c r="BD37" s="187">
        <v>1.887888680296425E-5</v>
      </c>
      <c r="BE37" s="187">
        <v>1.2840426909024925E-4</v>
      </c>
      <c r="BF37" s="187">
        <v>4.1459324583065833E-5</v>
      </c>
      <c r="BG37" s="187">
        <v>4.1395314841483192E-5</v>
      </c>
      <c r="BH37" s="187">
        <v>5.8747284345617173E-5</v>
      </c>
      <c r="BI37" s="187">
        <v>6.9221353138730491E-5</v>
      </c>
      <c r="BJ37" s="187">
        <v>6.0987734733331871E-5</v>
      </c>
      <c r="BK37" s="187">
        <v>1.7516794371124042E-5</v>
      </c>
      <c r="BL37" s="187">
        <v>6.6986053688595614E-5</v>
      </c>
      <c r="BM37" s="187">
        <v>1.0939355364411814E-4</v>
      </c>
      <c r="BN37" s="187">
        <v>3.4325281604497828E-4</v>
      </c>
      <c r="BO37" s="188">
        <v>1.0675014247957131</v>
      </c>
      <c r="BP37" s="149"/>
      <c r="BQ37" s="149"/>
      <c r="BR37" s="149"/>
      <c r="BS37" s="149"/>
      <c r="BT37" s="151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51"/>
      <c r="CI37" s="149"/>
      <c r="CJ37" s="149"/>
      <c r="CK37" s="149"/>
      <c r="CL37" s="149"/>
      <c r="CM37" s="149"/>
      <c r="CN37" s="149"/>
      <c r="CO37" s="149"/>
      <c r="CP37" s="151"/>
      <c r="CQ37" s="149"/>
      <c r="CR37" s="151"/>
    </row>
    <row r="38" spans="1:96" s="138" customFormat="1" ht="10.9" customHeight="1" x14ac:dyDescent="0.2">
      <c r="A38" s="175" t="s">
        <v>265</v>
      </c>
      <c r="B38" s="186" t="s">
        <v>494</v>
      </c>
      <c r="C38" s="187">
        <v>1.3038245547872115E-3</v>
      </c>
      <c r="D38" s="187">
        <v>7.0423144600814929E-4</v>
      </c>
      <c r="E38" s="187">
        <v>5.9823362835811596E-4</v>
      </c>
      <c r="F38" s="187">
        <v>3.5098225168460296E-4</v>
      </c>
      <c r="G38" s="187">
        <v>6.5879192494357327E-4</v>
      </c>
      <c r="H38" s="187">
        <v>9.4099834244228966E-4</v>
      </c>
      <c r="I38" s="187">
        <v>1.1993690794118409E-2</v>
      </c>
      <c r="J38" s="187">
        <v>1.7430513137511604E-2</v>
      </c>
      <c r="K38" s="187">
        <v>2.0514598226419561E-3</v>
      </c>
      <c r="L38" s="187">
        <v>3.1057008820780533E-3</v>
      </c>
      <c r="M38" s="187">
        <v>5.3879296681957206E-4</v>
      </c>
      <c r="N38" s="187">
        <v>1.7324454640741437E-3</v>
      </c>
      <c r="O38" s="187">
        <v>2.2731624672895721E-2</v>
      </c>
      <c r="P38" s="187">
        <v>1.1146429365690908E-3</v>
      </c>
      <c r="Q38" s="187">
        <v>4.0751381640271087E-4</v>
      </c>
      <c r="R38" s="187">
        <v>2.0116237989814077E-3</v>
      </c>
      <c r="S38" s="187">
        <v>2.7777610732897967E-3</v>
      </c>
      <c r="T38" s="187">
        <v>1.6899567486520377E-2</v>
      </c>
      <c r="U38" s="187">
        <v>1.344974385463722E-3</v>
      </c>
      <c r="V38" s="187">
        <v>1.1129211514569739E-3</v>
      </c>
      <c r="W38" s="187">
        <v>7.5264909805324964E-4</v>
      </c>
      <c r="X38" s="187">
        <v>2.7041538924049523E-4</v>
      </c>
      <c r="Y38" s="187">
        <v>2.1671195737326889E-3</v>
      </c>
      <c r="Z38" s="187">
        <v>7.6062953083989616E-3</v>
      </c>
      <c r="AA38" s="187">
        <v>5.9964461293747213E-4</v>
      </c>
      <c r="AB38" s="187">
        <v>1.1226598852122223E-3</v>
      </c>
      <c r="AC38" s="187">
        <v>1.083888237960803E-2</v>
      </c>
      <c r="AD38" s="187">
        <v>6.1438100618152833E-3</v>
      </c>
      <c r="AE38" s="187">
        <v>4.0220783196668426E-3</v>
      </c>
      <c r="AF38" s="187">
        <v>1.2838306633054734E-3</v>
      </c>
      <c r="AG38" s="187">
        <v>1.0604610318974363E-3</v>
      </c>
      <c r="AH38" s="187">
        <v>1.872597367658431E-3</v>
      </c>
      <c r="AI38" s="187">
        <v>1.0307725460763495</v>
      </c>
      <c r="AJ38" s="187">
        <v>1.0462855774361794E-2</v>
      </c>
      <c r="AK38" s="187">
        <v>9.2228065621501546E-3</v>
      </c>
      <c r="AL38" s="187">
        <v>5.8026629445380755E-3</v>
      </c>
      <c r="AM38" s="187">
        <v>1.6851111046761617E-2</v>
      </c>
      <c r="AN38" s="187">
        <v>6.1585419489774192E-4</v>
      </c>
      <c r="AO38" s="187">
        <v>4.1936849559952694E-2</v>
      </c>
      <c r="AP38" s="187">
        <v>7.2311217470870701E-2</v>
      </c>
      <c r="AQ38" s="187">
        <v>1.7593218773800105E-2</v>
      </c>
      <c r="AR38" s="187">
        <v>3.1705411661448975E-2</v>
      </c>
      <c r="AS38" s="187">
        <v>9.9264922497799106E-4</v>
      </c>
      <c r="AT38" s="187">
        <v>2.5416365919077575E-3</v>
      </c>
      <c r="AU38" s="187">
        <v>4.7062965043686943E-4</v>
      </c>
      <c r="AV38" s="187">
        <v>1.9834996269524406E-3</v>
      </c>
      <c r="AW38" s="187">
        <v>3.8250916885705665E-4</v>
      </c>
      <c r="AX38" s="187">
        <v>1.0383579421756729E-3</v>
      </c>
      <c r="AY38" s="187">
        <v>1.0609802106693643E-3</v>
      </c>
      <c r="AZ38" s="187">
        <v>2.57234763103218E-4</v>
      </c>
      <c r="BA38" s="187">
        <v>7.9476491923084747E-4</v>
      </c>
      <c r="BB38" s="187">
        <v>5.4701154321676044E-4</v>
      </c>
      <c r="BC38" s="187">
        <v>2.7717491410705992E-3</v>
      </c>
      <c r="BD38" s="187">
        <v>5.8612919846440931E-4</v>
      </c>
      <c r="BE38" s="187">
        <v>5.1814621179921091E-4</v>
      </c>
      <c r="BF38" s="187">
        <v>5.0125109591756564E-4</v>
      </c>
      <c r="BG38" s="187">
        <v>1.6736098696254241E-3</v>
      </c>
      <c r="BH38" s="187">
        <v>9.1781522710890991E-4</v>
      </c>
      <c r="BI38" s="187">
        <v>1.1699094331138304E-3</v>
      </c>
      <c r="BJ38" s="187">
        <v>2.3578166578327921E-3</v>
      </c>
      <c r="BK38" s="187">
        <v>5.6806129652076478E-4</v>
      </c>
      <c r="BL38" s="187">
        <v>2.3255169136013505E-3</v>
      </c>
      <c r="BM38" s="187">
        <v>8.4536287521469033E-4</v>
      </c>
      <c r="BN38" s="187">
        <v>3.3886953394028467E-3</v>
      </c>
      <c r="BO38" s="188">
        <v>1.392518609194906</v>
      </c>
      <c r="BP38" s="149"/>
      <c r="BQ38" s="149"/>
      <c r="BR38" s="149"/>
      <c r="BS38" s="149"/>
      <c r="BT38" s="151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51"/>
      <c r="CI38" s="149"/>
      <c r="CJ38" s="149"/>
      <c r="CK38" s="149"/>
      <c r="CL38" s="149"/>
      <c r="CM38" s="149"/>
      <c r="CN38" s="149"/>
      <c r="CO38" s="149"/>
      <c r="CP38" s="151"/>
      <c r="CQ38" s="149"/>
      <c r="CR38" s="151"/>
    </row>
    <row r="39" spans="1:96" s="138" customFormat="1" ht="10.9" customHeight="1" x14ac:dyDescent="0.2">
      <c r="A39" s="175" t="s">
        <v>266</v>
      </c>
      <c r="B39" s="186" t="s">
        <v>495</v>
      </c>
      <c r="C39" s="187">
        <v>3.2198512392932726E-6</v>
      </c>
      <c r="D39" s="187">
        <v>5.2250448455525551E-6</v>
      </c>
      <c r="E39" s="187">
        <v>1.8491379242834906E-6</v>
      </c>
      <c r="F39" s="187">
        <v>5.6955841128221023E-6</v>
      </c>
      <c r="G39" s="187">
        <v>2.9533062354523567E-6</v>
      </c>
      <c r="H39" s="187">
        <v>1.607888758683456E-6</v>
      </c>
      <c r="I39" s="187">
        <v>1.0094391024702408E-5</v>
      </c>
      <c r="J39" s="187">
        <v>1.3801631428711264E-5</v>
      </c>
      <c r="K39" s="187">
        <v>2.1608687673528123E-6</v>
      </c>
      <c r="L39" s="187">
        <v>1.3377139013787379E-6</v>
      </c>
      <c r="M39" s="187">
        <v>1.8127003102950115E-6</v>
      </c>
      <c r="N39" s="187">
        <v>2.7924150559013428E-6</v>
      </c>
      <c r="O39" s="187">
        <v>2.7453051538070218E-6</v>
      </c>
      <c r="P39" s="187">
        <v>1.9446269101789094E-6</v>
      </c>
      <c r="Q39" s="187">
        <v>1.88095862566917E-6</v>
      </c>
      <c r="R39" s="187">
        <v>2.9588114279514687E-6</v>
      </c>
      <c r="S39" s="187">
        <v>2.5436299604105754E-6</v>
      </c>
      <c r="T39" s="187">
        <v>1.748410523745012E-5</v>
      </c>
      <c r="U39" s="187">
        <v>2.7145248969837929E-6</v>
      </c>
      <c r="V39" s="187">
        <v>2.0481653523789653E-6</v>
      </c>
      <c r="W39" s="187">
        <v>3.4687776226722977E-6</v>
      </c>
      <c r="X39" s="187">
        <v>2.0559033176864729E-6</v>
      </c>
      <c r="Y39" s="187">
        <v>1.9107451191961606E-6</v>
      </c>
      <c r="Z39" s="187">
        <v>2.8417857502428052E-6</v>
      </c>
      <c r="AA39" s="187">
        <v>6.4682623865595416E-7</v>
      </c>
      <c r="AB39" s="187">
        <v>6.2928144933419083E-6</v>
      </c>
      <c r="AC39" s="187">
        <v>2.7333541109032659E-6</v>
      </c>
      <c r="AD39" s="187">
        <v>2.4881605610543466E-6</v>
      </c>
      <c r="AE39" s="187">
        <v>6.1440651661939344E-6</v>
      </c>
      <c r="AF39" s="187">
        <v>1.9281370877253094E-6</v>
      </c>
      <c r="AG39" s="187">
        <v>2.0060061135344316E-6</v>
      </c>
      <c r="AH39" s="187">
        <v>2.4820865908637544E-6</v>
      </c>
      <c r="AI39" s="187">
        <v>6.0588691086332985E-6</v>
      </c>
      <c r="AJ39" s="187">
        <v>1.0003466501699259</v>
      </c>
      <c r="AK39" s="187">
        <v>4.2203523697316171E-4</v>
      </c>
      <c r="AL39" s="187">
        <v>4.6629390812617867E-5</v>
      </c>
      <c r="AM39" s="187">
        <v>2.7426237705195986E-5</v>
      </c>
      <c r="AN39" s="187">
        <v>8.608566598773199E-6</v>
      </c>
      <c r="AO39" s="187">
        <v>2.0740784382216349E-5</v>
      </c>
      <c r="AP39" s="187">
        <v>6.4893036370614152E-6</v>
      </c>
      <c r="AQ39" s="187">
        <v>1.5430775882228934E-5</v>
      </c>
      <c r="AR39" s="187">
        <v>1.7852435100162562E-5</v>
      </c>
      <c r="AS39" s="187">
        <v>6.3706505462211821E-6</v>
      </c>
      <c r="AT39" s="187">
        <v>2.6212634681757764E-5</v>
      </c>
      <c r="AU39" s="187">
        <v>5.4290180015255081E-6</v>
      </c>
      <c r="AV39" s="187">
        <v>6.6648632041905539E-6</v>
      </c>
      <c r="AW39" s="187">
        <v>6.7069925179683384E-6</v>
      </c>
      <c r="AX39" s="187">
        <v>2.6800969024614508E-6</v>
      </c>
      <c r="AY39" s="187">
        <v>7.1633905266692573E-6</v>
      </c>
      <c r="AZ39" s="187">
        <v>1.9757581046482587E-6</v>
      </c>
      <c r="BA39" s="187">
        <v>1.0198261284384057E-5</v>
      </c>
      <c r="BB39" s="187">
        <v>1.2117060421632805E-5</v>
      </c>
      <c r="BC39" s="187">
        <v>1.8921885226400412E-5</v>
      </c>
      <c r="BD39" s="187">
        <v>4.9443541949065371E-6</v>
      </c>
      <c r="BE39" s="187">
        <v>2.1632156508560004E-5</v>
      </c>
      <c r="BF39" s="187">
        <v>5.3903470739844571E-6</v>
      </c>
      <c r="BG39" s="187">
        <v>5.445648679222209E-6</v>
      </c>
      <c r="BH39" s="187">
        <v>6.1390180666948761E-5</v>
      </c>
      <c r="BI39" s="187">
        <v>6.7961404707067699E-6</v>
      </c>
      <c r="BJ39" s="187">
        <v>3.7792375128278577E-6</v>
      </c>
      <c r="BK39" s="187">
        <v>1.0599397961950392E-5</v>
      </c>
      <c r="BL39" s="187">
        <v>5.3867098789305928E-6</v>
      </c>
      <c r="BM39" s="187">
        <v>1.0732166233482907E-4</v>
      </c>
      <c r="BN39" s="187">
        <v>8.2409933471846245E-6</v>
      </c>
      <c r="BO39" s="188">
        <v>1.0013851585335158</v>
      </c>
      <c r="BP39" s="149"/>
      <c r="BQ39" s="149"/>
      <c r="BR39" s="149"/>
      <c r="BS39" s="149"/>
      <c r="BT39" s="151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51"/>
      <c r="CI39" s="149"/>
      <c r="CJ39" s="149"/>
      <c r="CK39" s="149"/>
      <c r="CL39" s="149"/>
      <c r="CM39" s="149"/>
      <c r="CN39" s="149"/>
      <c r="CO39" s="149"/>
      <c r="CP39" s="151"/>
      <c r="CQ39" s="149"/>
      <c r="CR39" s="151"/>
    </row>
    <row r="40" spans="1:96" s="138" customFormat="1" ht="10.9" customHeight="1" x14ac:dyDescent="0.2">
      <c r="A40" s="175" t="s">
        <v>267</v>
      </c>
      <c r="B40" s="186" t="s">
        <v>496</v>
      </c>
      <c r="C40" s="187">
        <v>3.3328109297497746E-5</v>
      </c>
      <c r="D40" s="187">
        <v>5.5830121371088743E-5</v>
      </c>
      <c r="E40" s="187">
        <v>2.4950297213399386E-5</v>
      </c>
      <c r="F40" s="187">
        <v>3.5205569794797112E-5</v>
      </c>
      <c r="G40" s="187">
        <v>3.0690156020545048E-5</v>
      </c>
      <c r="H40" s="187">
        <v>1.1242976890301704E-4</v>
      </c>
      <c r="I40" s="187">
        <v>5.484148927198956E-5</v>
      </c>
      <c r="J40" s="187">
        <v>4.5944930122341634E-5</v>
      </c>
      <c r="K40" s="187">
        <v>2.5897104587127224E-5</v>
      </c>
      <c r="L40" s="187">
        <v>2.2276503544687746E-5</v>
      </c>
      <c r="M40" s="187">
        <v>2.0596011882525421E-5</v>
      </c>
      <c r="N40" s="187">
        <v>3.0107829268197007E-5</v>
      </c>
      <c r="O40" s="187">
        <v>3.0736181946876604E-5</v>
      </c>
      <c r="P40" s="187">
        <v>2.4021740437994632E-5</v>
      </c>
      <c r="Q40" s="187">
        <v>2.0796029894452926E-5</v>
      </c>
      <c r="R40" s="187">
        <v>3.094951684042675E-5</v>
      </c>
      <c r="S40" s="187">
        <v>2.831772596901076E-5</v>
      </c>
      <c r="T40" s="187">
        <v>9.5252328828400356E-5</v>
      </c>
      <c r="U40" s="187">
        <v>2.985901942362269E-5</v>
      </c>
      <c r="V40" s="187">
        <v>2.2582785541820914E-5</v>
      </c>
      <c r="W40" s="187">
        <v>2.8485987248049891E-5</v>
      </c>
      <c r="X40" s="187">
        <v>2.0617553222137459E-5</v>
      </c>
      <c r="Y40" s="187">
        <v>2.0392368291148345E-5</v>
      </c>
      <c r="Z40" s="187">
        <v>3.4395896944993754E-5</v>
      </c>
      <c r="AA40" s="187">
        <v>6.6669039023666124E-6</v>
      </c>
      <c r="AB40" s="187">
        <v>2.8283389093739541E-5</v>
      </c>
      <c r="AC40" s="187">
        <v>2.8678533742015976E-5</v>
      </c>
      <c r="AD40" s="187">
        <v>2.5116706284552105E-5</v>
      </c>
      <c r="AE40" s="187">
        <v>4.0087966361136034E-5</v>
      </c>
      <c r="AF40" s="187">
        <v>1.8335987721210482E-5</v>
      </c>
      <c r="AG40" s="187">
        <v>1.8782895568802433E-5</v>
      </c>
      <c r="AH40" s="187">
        <v>2.2019309169191622E-5</v>
      </c>
      <c r="AI40" s="187">
        <v>1.0405910957516496E-4</v>
      </c>
      <c r="AJ40" s="187">
        <v>1.2577539122669325E-3</v>
      </c>
      <c r="AK40" s="187">
        <v>1.0055818447232949</v>
      </c>
      <c r="AL40" s="187">
        <v>1.4764652961472859E-3</v>
      </c>
      <c r="AM40" s="187">
        <v>3.0060015740990785E-4</v>
      </c>
      <c r="AN40" s="187">
        <v>1.0146413153530324E-4</v>
      </c>
      <c r="AO40" s="187">
        <v>7.5519385482260466E-4</v>
      </c>
      <c r="AP40" s="187">
        <v>4.7053990190065785E-4</v>
      </c>
      <c r="AQ40" s="187">
        <v>2.8986122630535633E-4</v>
      </c>
      <c r="AR40" s="187">
        <v>8.558649553754012E-4</v>
      </c>
      <c r="AS40" s="187">
        <v>7.0533379243743408E-5</v>
      </c>
      <c r="AT40" s="187">
        <v>1.0400060607700836E-4</v>
      </c>
      <c r="AU40" s="187">
        <v>5.4349131449286661E-5</v>
      </c>
      <c r="AV40" s="187">
        <v>8.4680714106910603E-5</v>
      </c>
      <c r="AW40" s="187">
        <v>7.3695883074944134E-5</v>
      </c>
      <c r="AX40" s="187">
        <v>3.6454600570209836E-5</v>
      </c>
      <c r="AY40" s="187">
        <v>1.0083517534898371E-4</v>
      </c>
      <c r="AZ40" s="187">
        <v>1.6926776344652014E-5</v>
      </c>
      <c r="BA40" s="187">
        <v>1.0423757821875934E-4</v>
      </c>
      <c r="BB40" s="187">
        <v>1.323803921190914E-4</v>
      </c>
      <c r="BC40" s="187">
        <v>3.9033570219447152E-4</v>
      </c>
      <c r="BD40" s="187">
        <v>9.1152203788147596E-5</v>
      </c>
      <c r="BE40" s="187">
        <v>4.5499646313975062E-5</v>
      </c>
      <c r="BF40" s="187">
        <v>3.019230927537834E-5</v>
      </c>
      <c r="BG40" s="187">
        <v>5.6031037007513962E-5</v>
      </c>
      <c r="BH40" s="187">
        <v>6.2913353427957342E-4</v>
      </c>
      <c r="BI40" s="187">
        <v>7.0639664830014133E-5</v>
      </c>
      <c r="BJ40" s="187">
        <v>4.9399182137865444E-5</v>
      </c>
      <c r="BK40" s="187">
        <v>1.0052148107503343E-4</v>
      </c>
      <c r="BL40" s="187">
        <v>5.0267734718011316E-5</v>
      </c>
      <c r="BM40" s="187">
        <v>2.320355605966319E-5</v>
      </c>
      <c r="BN40" s="187">
        <v>1.8258924040547998E-4</v>
      </c>
      <c r="BO40" s="188">
        <v>1.0147571835149813</v>
      </c>
      <c r="BP40" s="149"/>
      <c r="BQ40" s="149"/>
      <c r="BR40" s="149"/>
      <c r="BS40" s="149"/>
      <c r="BT40" s="151"/>
      <c r="BU40" s="149"/>
      <c r="BV40" s="149"/>
      <c r="BW40" s="149"/>
      <c r="BX40" s="149"/>
      <c r="BY40" s="149"/>
      <c r="BZ40" s="149"/>
      <c r="CA40" s="149"/>
      <c r="CB40" s="149"/>
      <c r="CC40" s="149"/>
      <c r="CD40" s="149"/>
      <c r="CE40" s="149"/>
      <c r="CF40" s="149"/>
      <c r="CG40" s="149"/>
      <c r="CH40" s="151"/>
      <c r="CI40" s="149"/>
      <c r="CJ40" s="149"/>
      <c r="CK40" s="149"/>
      <c r="CL40" s="149"/>
      <c r="CM40" s="149"/>
      <c r="CN40" s="149"/>
      <c r="CO40" s="149"/>
      <c r="CP40" s="151"/>
      <c r="CQ40" s="149"/>
      <c r="CR40" s="151"/>
    </row>
    <row r="41" spans="1:96" s="138" customFormat="1" ht="10.9" customHeight="1" x14ac:dyDescent="0.2">
      <c r="A41" s="189" t="s">
        <v>268</v>
      </c>
      <c r="B41" s="190" t="s">
        <v>497</v>
      </c>
      <c r="C41" s="191">
        <v>1.6303685719739179E-4</v>
      </c>
      <c r="D41" s="191">
        <v>2.6708970776041888E-4</v>
      </c>
      <c r="E41" s="191">
        <v>1.60841506469615E-4</v>
      </c>
      <c r="F41" s="191">
        <v>1.6499119082050059E-4</v>
      </c>
      <c r="G41" s="191">
        <v>1.7449834677840491E-4</v>
      </c>
      <c r="H41" s="191">
        <v>2.7846333333545006E-3</v>
      </c>
      <c r="I41" s="191">
        <v>2.4771053247302498E-4</v>
      </c>
      <c r="J41" s="191">
        <v>1.8065090739909719E-4</v>
      </c>
      <c r="K41" s="191">
        <v>1.4545629580792814E-4</v>
      </c>
      <c r="L41" s="191">
        <v>3.0086304052855687E-4</v>
      </c>
      <c r="M41" s="191">
        <v>1.834601452114423E-4</v>
      </c>
      <c r="N41" s="191">
        <v>1.695739437991316E-4</v>
      </c>
      <c r="O41" s="191">
        <v>1.4535610169158069E-4</v>
      </c>
      <c r="P41" s="191">
        <v>1.8864428567360133E-4</v>
      </c>
      <c r="Q41" s="191">
        <v>1.0604195440661725E-4</v>
      </c>
      <c r="R41" s="191">
        <v>1.5004863550852212E-4</v>
      </c>
      <c r="S41" s="191">
        <v>1.8096177046236737E-4</v>
      </c>
      <c r="T41" s="191">
        <v>1.6624009948852715E-4</v>
      </c>
      <c r="U41" s="191">
        <v>1.8099745177187844E-4</v>
      </c>
      <c r="V41" s="191">
        <v>1.5016749750754849E-4</v>
      </c>
      <c r="W41" s="191">
        <v>1.4189828489183284E-4</v>
      </c>
      <c r="X41" s="191">
        <v>1.2647903410959547E-4</v>
      </c>
      <c r="Y41" s="191">
        <v>1.3479554127892774E-4</v>
      </c>
      <c r="Z41" s="191">
        <v>1.5749974769253613E-4</v>
      </c>
      <c r="AA41" s="191">
        <v>6.4300252834322927E-5</v>
      </c>
      <c r="AB41" s="191">
        <v>1.3396499278576021E-4</v>
      </c>
      <c r="AC41" s="191">
        <v>1.4026521879953298E-4</v>
      </c>
      <c r="AD41" s="191">
        <v>1.3344386407521659E-4</v>
      </c>
      <c r="AE41" s="191">
        <v>2.3827480882287832E-4</v>
      </c>
      <c r="AF41" s="191">
        <v>1.0388103897707858E-4</v>
      </c>
      <c r="AG41" s="191">
        <v>9.8991383496540772E-5</v>
      </c>
      <c r="AH41" s="191">
        <v>1.3586538233848874E-4</v>
      </c>
      <c r="AI41" s="191">
        <v>1.2963421549016198E-4</v>
      </c>
      <c r="AJ41" s="191">
        <v>1.3404283055721495E-4</v>
      </c>
      <c r="AK41" s="191">
        <v>1.6016900593575524E-4</v>
      </c>
      <c r="AL41" s="191">
        <v>1.025800055190877</v>
      </c>
      <c r="AM41" s="191">
        <v>1.3462367492560171E-4</v>
      </c>
      <c r="AN41" s="191">
        <v>1.0814370069257362E-3</v>
      </c>
      <c r="AO41" s="191">
        <v>3.3054778893472863E-4</v>
      </c>
      <c r="AP41" s="191">
        <v>2.4793723242023491E-4</v>
      </c>
      <c r="AQ41" s="191">
        <v>5.2121455681216743E-4</v>
      </c>
      <c r="AR41" s="191">
        <v>3.8772205257807038E-4</v>
      </c>
      <c r="AS41" s="191">
        <v>3.1091696339250092E-4</v>
      </c>
      <c r="AT41" s="191">
        <v>3.8517463593015978E-4</v>
      </c>
      <c r="AU41" s="191">
        <v>2.7553384256532692E-4</v>
      </c>
      <c r="AV41" s="191">
        <v>2.3939324827674168E-4</v>
      </c>
      <c r="AW41" s="191">
        <v>3.1643636925969592E-4</v>
      </c>
      <c r="AX41" s="191">
        <v>1.214316629416184E-4</v>
      </c>
      <c r="AY41" s="191">
        <v>2.5614671360047309E-3</v>
      </c>
      <c r="AZ41" s="191">
        <v>2.2621259497369021E-4</v>
      </c>
      <c r="BA41" s="191">
        <v>4.1192953651563742E-4</v>
      </c>
      <c r="BB41" s="191">
        <v>4.3151024076270537E-4</v>
      </c>
      <c r="BC41" s="191">
        <v>6.7799638720138417E-4</v>
      </c>
      <c r="BD41" s="191">
        <v>2.1421224785705164E-4</v>
      </c>
      <c r="BE41" s="191">
        <v>1.8029414603787705E-4</v>
      </c>
      <c r="BF41" s="191">
        <v>1.3457227916424555E-4</v>
      </c>
      <c r="BG41" s="191">
        <v>2.5724581515983321E-4</v>
      </c>
      <c r="BH41" s="191">
        <v>2.806207223910204E-3</v>
      </c>
      <c r="BI41" s="191">
        <v>3.3803753059205815E-4</v>
      </c>
      <c r="BJ41" s="191">
        <v>1.8913001677056825E-4</v>
      </c>
      <c r="BK41" s="191">
        <v>1.8679203789239302E-4</v>
      </c>
      <c r="BL41" s="191">
        <v>2.1787279684538094E-4</v>
      </c>
      <c r="BM41" s="191">
        <v>1.6755882161608064E-4</v>
      </c>
      <c r="BN41" s="191">
        <v>4.8844568680100247E-4</v>
      </c>
      <c r="BO41" s="192">
        <v>1.0478866779301408</v>
      </c>
      <c r="BP41" s="149"/>
      <c r="BQ41" s="149"/>
      <c r="BR41" s="149"/>
      <c r="BS41" s="149"/>
      <c r="BT41" s="151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  <c r="CH41" s="151"/>
      <c r="CI41" s="149"/>
      <c r="CJ41" s="149"/>
      <c r="CK41" s="149"/>
      <c r="CL41" s="149"/>
      <c r="CM41" s="149"/>
      <c r="CN41" s="149"/>
      <c r="CO41" s="149"/>
      <c r="CP41" s="151"/>
      <c r="CQ41" s="149"/>
      <c r="CR41" s="151"/>
    </row>
    <row r="42" spans="1:96" s="138" customFormat="1" ht="10.9" customHeight="1" x14ac:dyDescent="0.2">
      <c r="A42" s="175" t="s">
        <v>269</v>
      </c>
      <c r="B42" s="186" t="s">
        <v>498</v>
      </c>
      <c r="C42" s="187">
        <v>7.197866582834592E-6</v>
      </c>
      <c r="D42" s="187">
        <v>8.9942514035758702E-6</v>
      </c>
      <c r="E42" s="187">
        <v>5.6204502464687505E-6</v>
      </c>
      <c r="F42" s="187">
        <v>1.4406287493110231E-5</v>
      </c>
      <c r="G42" s="187">
        <v>1.0886159271741146E-5</v>
      </c>
      <c r="H42" s="187">
        <v>1.1163568468088441E-4</v>
      </c>
      <c r="I42" s="187">
        <v>2.4243179310525078E-5</v>
      </c>
      <c r="J42" s="187">
        <v>3.3608736912263484E-5</v>
      </c>
      <c r="K42" s="187">
        <v>7.0271150898957433E-6</v>
      </c>
      <c r="L42" s="187">
        <v>1.4291696203885257E-5</v>
      </c>
      <c r="M42" s="187">
        <v>3.9660595941551872E-6</v>
      </c>
      <c r="N42" s="187">
        <v>1.0386586099180121E-5</v>
      </c>
      <c r="O42" s="187">
        <v>3.4150967398364727E-5</v>
      </c>
      <c r="P42" s="187">
        <v>4.5987381482842444E-6</v>
      </c>
      <c r="Q42" s="187">
        <v>9.5515118355653274E-6</v>
      </c>
      <c r="R42" s="187">
        <v>2.2997709112652925E-4</v>
      </c>
      <c r="S42" s="187">
        <v>1.6941808024971022E-5</v>
      </c>
      <c r="T42" s="187">
        <v>1.0192800994712635E-4</v>
      </c>
      <c r="U42" s="187">
        <v>9.5508995551568702E-6</v>
      </c>
      <c r="V42" s="187">
        <v>6.9297193724706313E-6</v>
      </c>
      <c r="W42" s="187">
        <v>6.876436784941397E-6</v>
      </c>
      <c r="X42" s="187">
        <v>4.6306038310015012E-6</v>
      </c>
      <c r="Y42" s="187">
        <v>5.1059940389479625E-6</v>
      </c>
      <c r="Z42" s="187">
        <v>7.1569539547933657E-6</v>
      </c>
      <c r="AA42" s="187">
        <v>1.2615312965920057E-6</v>
      </c>
      <c r="AB42" s="187">
        <v>5.9416937599590515E-6</v>
      </c>
      <c r="AC42" s="187">
        <v>1.0064353889710177E-5</v>
      </c>
      <c r="AD42" s="187">
        <v>3.3906439074588601E-5</v>
      </c>
      <c r="AE42" s="187">
        <v>1.3828982641112406E-5</v>
      </c>
      <c r="AF42" s="187">
        <v>4.1789793358632361E-6</v>
      </c>
      <c r="AG42" s="187">
        <v>1.910766628073458E-5</v>
      </c>
      <c r="AH42" s="187">
        <v>1.5952416346566587E-5</v>
      </c>
      <c r="AI42" s="187">
        <v>7.6719392631361402E-6</v>
      </c>
      <c r="AJ42" s="187">
        <v>1.1379084335221983E-5</v>
      </c>
      <c r="AK42" s="187">
        <v>1.7797312609004657E-5</v>
      </c>
      <c r="AL42" s="187">
        <v>9.6728353693296828E-6</v>
      </c>
      <c r="AM42" s="187">
        <v>1.0004397844034003</v>
      </c>
      <c r="AN42" s="187">
        <v>1.3256206092338836E-5</v>
      </c>
      <c r="AO42" s="187">
        <v>2.4027574367468197E-5</v>
      </c>
      <c r="AP42" s="187">
        <v>5.5636345727921125E-5</v>
      </c>
      <c r="AQ42" s="187">
        <v>5.0320328036396074E-5</v>
      </c>
      <c r="AR42" s="187">
        <v>4.4495264776833081E-5</v>
      </c>
      <c r="AS42" s="187">
        <v>9.6975227877763214E-6</v>
      </c>
      <c r="AT42" s="187">
        <v>2.3235694099034335E-5</v>
      </c>
      <c r="AU42" s="187">
        <v>1.8258674700096191E-5</v>
      </c>
      <c r="AV42" s="187">
        <v>1.5741497254130349E-5</v>
      </c>
      <c r="AW42" s="187">
        <v>1.8276294302869326E-5</v>
      </c>
      <c r="AX42" s="187">
        <v>5.2533942428427991E-6</v>
      </c>
      <c r="AY42" s="187">
        <v>1.5062923770808126E-5</v>
      </c>
      <c r="AZ42" s="187">
        <v>9.8264816541324213E-6</v>
      </c>
      <c r="BA42" s="187">
        <v>3.7087777360297273E-5</v>
      </c>
      <c r="BB42" s="187">
        <v>1.0105883856242633E-4</v>
      </c>
      <c r="BC42" s="187">
        <v>2.1852999029534371E-5</v>
      </c>
      <c r="BD42" s="187">
        <v>5.8572791572970712E-5</v>
      </c>
      <c r="BE42" s="187">
        <v>1.6795933495931746E-5</v>
      </c>
      <c r="BF42" s="187">
        <v>3.3728036770311723E-5</v>
      </c>
      <c r="BG42" s="187">
        <v>7.2953678314998779E-5</v>
      </c>
      <c r="BH42" s="187">
        <v>7.5418328215010077E-5</v>
      </c>
      <c r="BI42" s="187">
        <v>3.7901942072309257E-5</v>
      </c>
      <c r="BJ42" s="187">
        <v>3.3341748651931042E-5</v>
      </c>
      <c r="BK42" s="187">
        <v>9.2390213034830961E-5</v>
      </c>
      <c r="BL42" s="187">
        <v>9.1244032820183429E-5</v>
      </c>
      <c r="BM42" s="187">
        <v>1.7979718394538447E-3</v>
      </c>
      <c r="BN42" s="187">
        <v>1.9905659269561066E-5</v>
      </c>
      <c r="BO42" s="188">
        <v>1.0040735224649457</v>
      </c>
      <c r="BP42" s="149"/>
      <c r="BQ42" s="149"/>
      <c r="BR42" s="149"/>
      <c r="BS42" s="149"/>
      <c r="BT42" s="151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51"/>
      <c r="CI42" s="149"/>
      <c r="CJ42" s="149"/>
      <c r="CK42" s="149"/>
      <c r="CL42" s="149"/>
      <c r="CM42" s="149"/>
      <c r="CN42" s="149"/>
      <c r="CO42" s="149"/>
      <c r="CP42" s="151"/>
      <c r="CQ42" s="149"/>
      <c r="CR42" s="151"/>
    </row>
    <row r="43" spans="1:96" s="138" customFormat="1" ht="10.9" customHeight="1" x14ac:dyDescent="0.2">
      <c r="A43" s="175" t="s">
        <v>271</v>
      </c>
      <c r="B43" s="186" t="s">
        <v>499</v>
      </c>
      <c r="C43" s="187">
        <v>4.0788147201469211E-4</v>
      </c>
      <c r="D43" s="187">
        <v>4.1939713180731903E-4</v>
      </c>
      <c r="E43" s="187">
        <v>1.2602086392175537E-3</v>
      </c>
      <c r="F43" s="187">
        <v>1.3506756637713988E-4</v>
      </c>
      <c r="G43" s="187">
        <v>9.24906019958907E-4</v>
      </c>
      <c r="H43" s="187">
        <v>3.4255159074671726E-5</v>
      </c>
      <c r="I43" s="187">
        <v>1.5554929771066322E-4</v>
      </c>
      <c r="J43" s="187">
        <v>1.0208161400471582E-4</v>
      </c>
      <c r="K43" s="187">
        <v>3.134052870018317E-4</v>
      </c>
      <c r="L43" s="187">
        <v>4.2538337460160481E-5</v>
      </c>
      <c r="M43" s="187">
        <v>1.2949877199301197E-4</v>
      </c>
      <c r="N43" s="187">
        <v>9.2406342276041286E-5</v>
      </c>
      <c r="O43" s="187">
        <v>2.5492124152980719E-3</v>
      </c>
      <c r="P43" s="187">
        <v>7.3274833675746173E-4</v>
      </c>
      <c r="Q43" s="187">
        <v>6.275921916499331E-5</v>
      </c>
      <c r="R43" s="187">
        <v>7.0952768222221535E-5</v>
      </c>
      <c r="S43" s="187">
        <v>3.5423865879769261E-3</v>
      </c>
      <c r="T43" s="187">
        <v>3.1955640939895758E-4</v>
      </c>
      <c r="U43" s="187">
        <v>8.4917940196607474E-3</v>
      </c>
      <c r="V43" s="187">
        <v>1.3875622262116299E-3</v>
      </c>
      <c r="W43" s="187">
        <v>5.7802827417873957E-4</v>
      </c>
      <c r="X43" s="187">
        <v>8.765413897216006E-3</v>
      </c>
      <c r="Y43" s="187">
        <v>2.863410648142853E-4</v>
      </c>
      <c r="Z43" s="187">
        <v>8.1926821298227914E-5</v>
      </c>
      <c r="AA43" s="187">
        <v>2.2250672011125884E-4</v>
      </c>
      <c r="AB43" s="187">
        <v>5.4712234193586497E-4</v>
      </c>
      <c r="AC43" s="187">
        <v>9.4202626199876692E-5</v>
      </c>
      <c r="AD43" s="187">
        <v>8.8326106323557957E-5</v>
      </c>
      <c r="AE43" s="187">
        <v>9.9975121513733124E-4</v>
      </c>
      <c r="AF43" s="187">
        <v>6.3056700884521252E-3</v>
      </c>
      <c r="AG43" s="187">
        <v>4.5343493368155546E-3</v>
      </c>
      <c r="AH43" s="187">
        <v>1.5768628215101433E-2</v>
      </c>
      <c r="AI43" s="187">
        <v>7.0731033203096344E-4</v>
      </c>
      <c r="AJ43" s="187">
        <v>2.1808083724174482E-4</v>
      </c>
      <c r="AK43" s="187">
        <v>2.4669473224994459E-4</v>
      </c>
      <c r="AL43" s="187">
        <v>2.9515907261672407E-4</v>
      </c>
      <c r="AM43" s="187">
        <v>2.1723267184541506E-4</v>
      </c>
      <c r="AN43" s="187">
        <v>1.0001085193773338</v>
      </c>
      <c r="AO43" s="187">
        <v>1.8610624309401506E-4</v>
      </c>
      <c r="AP43" s="187">
        <v>1.5509026480036543E-4</v>
      </c>
      <c r="AQ43" s="187">
        <v>1.9715470547191806E-4</v>
      </c>
      <c r="AR43" s="187">
        <v>1.9836031179772392E-4</v>
      </c>
      <c r="AS43" s="187">
        <v>1.6222527151333278E-3</v>
      </c>
      <c r="AT43" s="187">
        <v>1.599224782955449E-3</v>
      </c>
      <c r="AU43" s="187">
        <v>1.1361173741781512E-4</v>
      </c>
      <c r="AV43" s="187">
        <v>6.2450013721012458E-5</v>
      </c>
      <c r="AW43" s="187">
        <v>3.247601550230758E-5</v>
      </c>
      <c r="AX43" s="187">
        <v>1.6598446793144565E-5</v>
      </c>
      <c r="AY43" s="187">
        <v>1.2123451728771747E-4</v>
      </c>
      <c r="AZ43" s="187">
        <v>2.8544491556124472E-5</v>
      </c>
      <c r="BA43" s="187">
        <v>4.9147315379418743E-5</v>
      </c>
      <c r="BB43" s="187">
        <v>1.7938606220785504E-4</v>
      </c>
      <c r="BC43" s="187">
        <v>4.0659914735508915E-5</v>
      </c>
      <c r="BD43" s="187">
        <v>1.0153815886240118E-4</v>
      </c>
      <c r="BE43" s="187">
        <v>4.1900466583904436E-5</v>
      </c>
      <c r="BF43" s="187">
        <v>6.1008467903218134E-5</v>
      </c>
      <c r="BG43" s="187">
        <v>6.1366377517431807E-5</v>
      </c>
      <c r="BH43" s="187">
        <v>3.4655069279373294E-5</v>
      </c>
      <c r="BI43" s="187">
        <v>1.6939770075752165E-4</v>
      </c>
      <c r="BJ43" s="187">
        <v>1.9406831648512287E-4</v>
      </c>
      <c r="BK43" s="187">
        <v>1.0086485140759703E-4</v>
      </c>
      <c r="BL43" s="187">
        <v>9.7516145714605075E-5</v>
      </c>
      <c r="BM43" s="187">
        <v>8.1353158278979812E-4</v>
      </c>
      <c r="BN43" s="187">
        <v>6.7635302574480782E-5</v>
      </c>
      <c r="BO43" s="188">
        <v>1.0675852113302204</v>
      </c>
      <c r="BP43" s="149"/>
      <c r="BQ43" s="149"/>
      <c r="BR43" s="149"/>
      <c r="BS43" s="149"/>
      <c r="BT43" s="151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51"/>
      <c r="CI43" s="149"/>
      <c r="CJ43" s="149"/>
      <c r="CK43" s="149"/>
      <c r="CL43" s="149"/>
      <c r="CM43" s="149"/>
      <c r="CN43" s="149"/>
      <c r="CO43" s="149"/>
      <c r="CP43" s="151"/>
      <c r="CQ43" s="149"/>
      <c r="CR43" s="151"/>
    </row>
    <row r="44" spans="1:96" s="138" customFormat="1" ht="10.9" customHeight="1" x14ac:dyDescent="0.2">
      <c r="A44" s="175" t="s">
        <v>273</v>
      </c>
      <c r="B44" s="186" t="s">
        <v>500</v>
      </c>
      <c r="C44" s="187">
        <v>0</v>
      </c>
      <c r="D44" s="187">
        <v>0</v>
      </c>
      <c r="E44" s="187">
        <v>0</v>
      </c>
      <c r="F44" s="187">
        <v>0</v>
      </c>
      <c r="G44" s="187">
        <v>0</v>
      </c>
      <c r="H44" s="187">
        <v>0</v>
      </c>
      <c r="I44" s="187">
        <v>0</v>
      </c>
      <c r="J44" s="187">
        <v>0</v>
      </c>
      <c r="K44" s="187">
        <v>0</v>
      </c>
      <c r="L44" s="187">
        <v>0</v>
      </c>
      <c r="M44" s="187">
        <v>0</v>
      </c>
      <c r="N44" s="187">
        <v>0</v>
      </c>
      <c r="O44" s="187">
        <v>0</v>
      </c>
      <c r="P44" s="187">
        <v>0</v>
      </c>
      <c r="Q44" s="187">
        <v>0</v>
      </c>
      <c r="R44" s="187">
        <v>0</v>
      </c>
      <c r="S44" s="187">
        <v>0</v>
      </c>
      <c r="T44" s="187">
        <v>0</v>
      </c>
      <c r="U44" s="187">
        <v>0</v>
      </c>
      <c r="V44" s="187">
        <v>0</v>
      </c>
      <c r="W44" s="187">
        <v>0</v>
      </c>
      <c r="X44" s="187">
        <v>0</v>
      </c>
      <c r="Y44" s="187">
        <v>0</v>
      </c>
      <c r="Z44" s="187">
        <v>0</v>
      </c>
      <c r="AA44" s="187">
        <v>0</v>
      </c>
      <c r="AB44" s="187">
        <v>0</v>
      </c>
      <c r="AC44" s="187">
        <v>0</v>
      </c>
      <c r="AD44" s="187">
        <v>0</v>
      </c>
      <c r="AE44" s="187">
        <v>0</v>
      </c>
      <c r="AF44" s="187">
        <v>0</v>
      </c>
      <c r="AG44" s="187">
        <v>0</v>
      </c>
      <c r="AH44" s="187">
        <v>0</v>
      </c>
      <c r="AI44" s="187">
        <v>0</v>
      </c>
      <c r="AJ44" s="187">
        <v>0</v>
      </c>
      <c r="AK44" s="187">
        <v>0</v>
      </c>
      <c r="AL44" s="187">
        <v>0</v>
      </c>
      <c r="AM44" s="187">
        <v>0</v>
      </c>
      <c r="AN44" s="187">
        <v>0</v>
      </c>
      <c r="AO44" s="187">
        <v>1</v>
      </c>
      <c r="AP44" s="187">
        <v>0</v>
      </c>
      <c r="AQ44" s="187">
        <v>0</v>
      </c>
      <c r="AR44" s="187">
        <v>0</v>
      </c>
      <c r="AS44" s="187">
        <v>0</v>
      </c>
      <c r="AT44" s="187">
        <v>0</v>
      </c>
      <c r="AU44" s="187">
        <v>0</v>
      </c>
      <c r="AV44" s="187">
        <v>0</v>
      </c>
      <c r="AW44" s="187">
        <v>0</v>
      </c>
      <c r="AX44" s="187">
        <v>0</v>
      </c>
      <c r="AY44" s="187">
        <v>0</v>
      </c>
      <c r="AZ44" s="187">
        <v>0</v>
      </c>
      <c r="BA44" s="187">
        <v>0</v>
      </c>
      <c r="BB44" s="187">
        <v>0</v>
      </c>
      <c r="BC44" s="187">
        <v>0</v>
      </c>
      <c r="BD44" s="187">
        <v>0</v>
      </c>
      <c r="BE44" s="187">
        <v>0</v>
      </c>
      <c r="BF44" s="187">
        <v>0</v>
      </c>
      <c r="BG44" s="187">
        <v>0</v>
      </c>
      <c r="BH44" s="187">
        <v>0</v>
      </c>
      <c r="BI44" s="187">
        <v>0</v>
      </c>
      <c r="BJ44" s="187">
        <v>0</v>
      </c>
      <c r="BK44" s="187">
        <v>0</v>
      </c>
      <c r="BL44" s="187">
        <v>0</v>
      </c>
      <c r="BM44" s="187">
        <v>0</v>
      </c>
      <c r="BN44" s="187">
        <v>0</v>
      </c>
      <c r="BO44" s="188">
        <v>1</v>
      </c>
      <c r="BP44" s="149"/>
      <c r="BQ44" s="149"/>
      <c r="BR44" s="149"/>
      <c r="BS44" s="149"/>
      <c r="BT44" s="151"/>
      <c r="BU44" s="149"/>
      <c r="BV44" s="149"/>
      <c r="BW44" s="149"/>
      <c r="BX44" s="149"/>
      <c r="BY44" s="149"/>
      <c r="BZ44" s="149"/>
      <c r="CA44" s="149"/>
      <c r="CB44" s="149"/>
      <c r="CC44" s="149"/>
      <c r="CD44" s="149"/>
      <c r="CE44" s="149"/>
      <c r="CF44" s="149"/>
      <c r="CG44" s="149"/>
      <c r="CH44" s="151"/>
      <c r="CI44" s="149"/>
      <c r="CJ44" s="149"/>
      <c r="CK44" s="149"/>
      <c r="CL44" s="149"/>
      <c r="CM44" s="149"/>
      <c r="CN44" s="149"/>
      <c r="CO44" s="149"/>
      <c r="CP44" s="151"/>
      <c r="CQ44" s="149"/>
      <c r="CR44" s="151"/>
    </row>
    <row r="45" spans="1:96" s="138" customFormat="1" ht="10.9" customHeight="1" x14ac:dyDescent="0.2">
      <c r="A45" s="193" t="s">
        <v>274</v>
      </c>
      <c r="B45" s="194" t="s">
        <v>501</v>
      </c>
      <c r="C45" s="195">
        <v>2.3335381824360324E-3</v>
      </c>
      <c r="D45" s="195">
        <v>5.350400128086936E-3</v>
      </c>
      <c r="E45" s="195">
        <v>1.1727242553498793E-3</v>
      </c>
      <c r="F45" s="195">
        <v>1.6154310674245575E-3</v>
      </c>
      <c r="G45" s="195">
        <v>1.3880062564247211E-3</v>
      </c>
      <c r="H45" s="195">
        <v>6.002931181958599E-4</v>
      </c>
      <c r="I45" s="195">
        <v>3.2584035833695688E-3</v>
      </c>
      <c r="J45" s="195">
        <v>4.1033710133045898E-3</v>
      </c>
      <c r="K45" s="195">
        <v>1.3256850375779731E-3</v>
      </c>
      <c r="L45" s="195">
        <v>5.8784655093682876E-4</v>
      </c>
      <c r="M45" s="195">
        <v>1.2406428721201117E-3</v>
      </c>
      <c r="N45" s="195">
        <v>1.1918555552356369E-3</v>
      </c>
      <c r="O45" s="195">
        <v>9.5096498771635597E-4</v>
      </c>
      <c r="P45" s="195">
        <v>1.0175192758318584E-3</v>
      </c>
      <c r="Q45" s="195">
        <v>3.4498976268908712E-3</v>
      </c>
      <c r="R45" s="195">
        <v>2.5993294810098999E-3</v>
      </c>
      <c r="S45" s="195">
        <v>1.3149229577399161E-3</v>
      </c>
      <c r="T45" s="195">
        <v>2.7540105525592261E-3</v>
      </c>
      <c r="U45" s="195">
        <v>4.2343206750284903E-3</v>
      </c>
      <c r="V45" s="195">
        <v>3.1317038667980075E-3</v>
      </c>
      <c r="W45" s="195">
        <v>1.8516636983176395E-3</v>
      </c>
      <c r="X45" s="195">
        <v>9.7974290515424672E-4</v>
      </c>
      <c r="Y45" s="195">
        <v>2.100021677092132E-3</v>
      </c>
      <c r="Z45" s="195">
        <v>1.6725009838564544E-3</v>
      </c>
      <c r="AA45" s="195">
        <v>4.2741015849320806E-4</v>
      </c>
      <c r="AB45" s="195">
        <v>3.1189701955617057E-3</v>
      </c>
      <c r="AC45" s="195">
        <v>1.7292493820493004E-3</v>
      </c>
      <c r="AD45" s="195">
        <v>1.3745370881804594E-3</v>
      </c>
      <c r="AE45" s="195">
        <v>3.6077917435570713E-3</v>
      </c>
      <c r="AF45" s="195">
        <v>5.1012267398111572E-3</v>
      </c>
      <c r="AG45" s="195">
        <v>4.7691558377803709E-3</v>
      </c>
      <c r="AH45" s="195">
        <v>3.0778780461658546E-3</v>
      </c>
      <c r="AI45" s="195">
        <v>3.4045530378297036E-3</v>
      </c>
      <c r="AJ45" s="195">
        <v>2.4683652564959362E-3</v>
      </c>
      <c r="AK45" s="195">
        <v>1.7265904644726074E-3</v>
      </c>
      <c r="AL45" s="195">
        <v>1.1077687885347564E-3</v>
      </c>
      <c r="AM45" s="195">
        <v>2.0923541261482371E-3</v>
      </c>
      <c r="AN45" s="195">
        <v>1.9325258582501585E-3</v>
      </c>
      <c r="AO45" s="195">
        <v>1.4132353620980491E-3</v>
      </c>
      <c r="AP45" s="195">
        <v>1.0013004119775819</v>
      </c>
      <c r="AQ45" s="195">
        <v>1.119984849649799E-3</v>
      </c>
      <c r="AR45" s="195">
        <v>1.0461934617449621E-3</v>
      </c>
      <c r="AS45" s="195">
        <v>8.2247085704907994E-3</v>
      </c>
      <c r="AT45" s="195">
        <v>2.5749507333450841E-2</v>
      </c>
      <c r="AU45" s="195">
        <v>2.4218305958243402E-3</v>
      </c>
      <c r="AV45" s="195">
        <v>3.6181926699357264E-3</v>
      </c>
      <c r="AW45" s="195">
        <v>2.2766751448805855E-3</v>
      </c>
      <c r="AX45" s="195">
        <v>9.9860276519823741E-3</v>
      </c>
      <c r="AY45" s="195">
        <v>3.4356364597347179E-3</v>
      </c>
      <c r="AZ45" s="195">
        <v>2.0276782214369619E-3</v>
      </c>
      <c r="BA45" s="195">
        <v>4.4270946054621634E-3</v>
      </c>
      <c r="BB45" s="195">
        <v>2.2082265116047692E-3</v>
      </c>
      <c r="BC45" s="195">
        <v>2.7113662224162835E-3</v>
      </c>
      <c r="BD45" s="195">
        <v>4.6033319916433894E-3</v>
      </c>
      <c r="BE45" s="195">
        <v>2.5051807796505348E-3</v>
      </c>
      <c r="BF45" s="195">
        <v>1.633234453146626E-3</v>
      </c>
      <c r="BG45" s="195">
        <v>2.3294690536405822E-3</v>
      </c>
      <c r="BH45" s="195">
        <v>1.5682711587700657E-3</v>
      </c>
      <c r="BI45" s="195">
        <v>2.8379606010067106E-3</v>
      </c>
      <c r="BJ45" s="195">
        <v>2.6536620340057173E-3</v>
      </c>
      <c r="BK45" s="195">
        <v>3.9885829927616846E-3</v>
      </c>
      <c r="BL45" s="195">
        <v>3.0755734883946514E-3</v>
      </c>
      <c r="BM45" s="195">
        <v>1.475139355399291E-3</v>
      </c>
      <c r="BN45" s="195">
        <v>1.4083151132207948E-3</v>
      </c>
      <c r="BO45" s="196">
        <v>1.1862086636917226</v>
      </c>
      <c r="BP45" s="149"/>
      <c r="BQ45" s="149"/>
      <c r="BR45" s="149"/>
      <c r="BS45" s="149"/>
      <c r="BT45" s="151"/>
      <c r="BU45" s="149"/>
      <c r="BV45" s="149"/>
      <c r="BW45" s="149"/>
      <c r="BX45" s="149"/>
      <c r="BY45" s="149"/>
      <c r="BZ45" s="149"/>
      <c r="CA45" s="149"/>
      <c r="CB45" s="149"/>
      <c r="CC45" s="149"/>
      <c r="CD45" s="149"/>
      <c r="CE45" s="149"/>
      <c r="CF45" s="149"/>
      <c r="CG45" s="149"/>
      <c r="CH45" s="151"/>
      <c r="CI45" s="149"/>
      <c r="CJ45" s="149"/>
      <c r="CK45" s="149"/>
      <c r="CL45" s="149"/>
      <c r="CM45" s="149"/>
      <c r="CN45" s="149"/>
      <c r="CO45" s="149"/>
      <c r="CP45" s="151"/>
      <c r="CQ45" s="149"/>
      <c r="CR45" s="151"/>
    </row>
    <row r="46" spans="1:96" s="138" customFormat="1" ht="10.9" customHeight="1" x14ac:dyDescent="0.2">
      <c r="A46" s="175" t="s">
        <v>275</v>
      </c>
      <c r="B46" s="186" t="s">
        <v>502</v>
      </c>
      <c r="C46" s="187">
        <v>0</v>
      </c>
      <c r="D46" s="187">
        <v>0</v>
      </c>
      <c r="E46" s="187">
        <v>0</v>
      </c>
      <c r="F46" s="187">
        <v>0</v>
      </c>
      <c r="G46" s="187">
        <v>0</v>
      </c>
      <c r="H46" s="187">
        <v>0</v>
      </c>
      <c r="I46" s="187">
        <v>0</v>
      </c>
      <c r="J46" s="187">
        <v>0</v>
      </c>
      <c r="K46" s="187">
        <v>0</v>
      </c>
      <c r="L46" s="187">
        <v>0</v>
      </c>
      <c r="M46" s="187">
        <v>0</v>
      </c>
      <c r="N46" s="187">
        <v>0</v>
      </c>
      <c r="O46" s="187">
        <v>0</v>
      </c>
      <c r="P46" s="187">
        <v>0</v>
      </c>
      <c r="Q46" s="187">
        <v>0</v>
      </c>
      <c r="R46" s="187">
        <v>0</v>
      </c>
      <c r="S46" s="187">
        <v>0</v>
      </c>
      <c r="T46" s="187">
        <v>0</v>
      </c>
      <c r="U46" s="187">
        <v>0</v>
      </c>
      <c r="V46" s="187">
        <v>0</v>
      </c>
      <c r="W46" s="187">
        <v>0</v>
      </c>
      <c r="X46" s="187">
        <v>0</v>
      </c>
      <c r="Y46" s="187">
        <v>0</v>
      </c>
      <c r="Z46" s="187">
        <v>0</v>
      </c>
      <c r="AA46" s="187">
        <v>0</v>
      </c>
      <c r="AB46" s="187">
        <v>0</v>
      </c>
      <c r="AC46" s="187">
        <v>0</v>
      </c>
      <c r="AD46" s="187">
        <v>0</v>
      </c>
      <c r="AE46" s="187">
        <v>0</v>
      </c>
      <c r="AF46" s="187">
        <v>0</v>
      </c>
      <c r="AG46" s="187">
        <v>0</v>
      </c>
      <c r="AH46" s="187">
        <v>0</v>
      </c>
      <c r="AI46" s="187">
        <v>0</v>
      </c>
      <c r="AJ46" s="187">
        <v>0</v>
      </c>
      <c r="AK46" s="187">
        <v>0</v>
      </c>
      <c r="AL46" s="187">
        <v>0</v>
      </c>
      <c r="AM46" s="187">
        <v>0</v>
      </c>
      <c r="AN46" s="187">
        <v>0</v>
      </c>
      <c r="AO46" s="187">
        <v>0</v>
      </c>
      <c r="AP46" s="187">
        <v>0</v>
      </c>
      <c r="AQ46" s="187">
        <v>1</v>
      </c>
      <c r="AR46" s="187">
        <v>0</v>
      </c>
      <c r="AS46" s="187">
        <v>0</v>
      </c>
      <c r="AT46" s="187">
        <v>0</v>
      </c>
      <c r="AU46" s="187">
        <v>0</v>
      </c>
      <c r="AV46" s="187">
        <v>0</v>
      </c>
      <c r="AW46" s="187">
        <v>0</v>
      </c>
      <c r="AX46" s="187">
        <v>0</v>
      </c>
      <c r="AY46" s="187">
        <v>0</v>
      </c>
      <c r="AZ46" s="187">
        <v>0</v>
      </c>
      <c r="BA46" s="187">
        <v>0</v>
      </c>
      <c r="BB46" s="187">
        <v>0</v>
      </c>
      <c r="BC46" s="187">
        <v>0</v>
      </c>
      <c r="BD46" s="187">
        <v>0</v>
      </c>
      <c r="BE46" s="187">
        <v>0</v>
      </c>
      <c r="BF46" s="187">
        <v>0</v>
      </c>
      <c r="BG46" s="187">
        <v>0</v>
      </c>
      <c r="BH46" s="187">
        <v>0</v>
      </c>
      <c r="BI46" s="187">
        <v>0</v>
      </c>
      <c r="BJ46" s="187">
        <v>0</v>
      </c>
      <c r="BK46" s="187">
        <v>0</v>
      </c>
      <c r="BL46" s="187">
        <v>0</v>
      </c>
      <c r="BM46" s="187">
        <v>0</v>
      </c>
      <c r="BN46" s="187">
        <v>0</v>
      </c>
      <c r="BO46" s="188">
        <v>1</v>
      </c>
      <c r="BP46" s="149"/>
      <c r="BQ46" s="149"/>
      <c r="BR46" s="149"/>
      <c r="BS46" s="149"/>
      <c r="BT46" s="151"/>
      <c r="BU46" s="149"/>
      <c r="BV46" s="149"/>
      <c r="BW46" s="149"/>
      <c r="BX46" s="149"/>
      <c r="BY46" s="149"/>
      <c r="BZ46" s="149"/>
      <c r="CA46" s="149"/>
      <c r="CB46" s="149"/>
      <c r="CC46" s="149"/>
      <c r="CD46" s="149"/>
      <c r="CE46" s="149"/>
      <c r="CF46" s="149"/>
      <c r="CG46" s="149"/>
      <c r="CH46" s="151"/>
      <c r="CI46" s="149"/>
      <c r="CJ46" s="149"/>
      <c r="CK46" s="149"/>
      <c r="CL46" s="149"/>
      <c r="CM46" s="149"/>
      <c r="CN46" s="149"/>
      <c r="CO46" s="149"/>
      <c r="CP46" s="151"/>
      <c r="CQ46" s="149"/>
      <c r="CR46" s="151"/>
    </row>
    <row r="47" spans="1:96" s="138" customFormat="1" ht="10.9" customHeight="1" x14ac:dyDescent="0.2">
      <c r="A47" s="175" t="s">
        <v>276</v>
      </c>
      <c r="B47" s="186" t="s">
        <v>503</v>
      </c>
      <c r="C47" s="187">
        <v>0</v>
      </c>
      <c r="D47" s="187">
        <v>0</v>
      </c>
      <c r="E47" s="187">
        <v>0</v>
      </c>
      <c r="F47" s="187">
        <v>0</v>
      </c>
      <c r="G47" s="187">
        <v>0</v>
      </c>
      <c r="H47" s="187">
        <v>0</v>
      </c>
      <c r="I47" s="187">
        <v>0</v>
      </c>
      <c r="J47" s="187">
        <v>0</v>
      </c>
      <c r="K47" s="187">
        <v>0</v>
      </c>
      <c r="L47" s="187">
        <v>0</v>
      </c>
      <c r="M47" s="187">
        <v>0</v>
      </c>
      <c r="N47" s="187">
        <v>0</v>
      </c>
      <c r="O47" s="187">
        <v>0</v>
      </c>
      <c r="P47" s="187">
        <v>0</v>
      </c>
      <c r="Q47" s="187">
        <v>0</v>
      </c>
      <c r="R47" s="187">
        <v>0</v>
      </c>
      <c r="S47" s="187">
        <v>0</v>
      </c>
      <c r="T47" s="187">
        <v>0</v>
      </c>
      <c r="U47" s="187">
        <v>0</v>
      </c>
      <c r="V47" s="187">
        <v>0</v>
      </c>
      <c r="W47" s="187">
        <v>0</v>
      </c>
      <c r="X47" s="187">
        <v>0</v>
      </c>
      <c r="Y47" s="187">
        <v>0</v>
      </c>
      <c r="Z47" s="187">
        <v>0</v>
      </c>
      <c r="AA47" s="187">
        <v>0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0</v>
      </c>
      <c r="AP47" s="187">
        <v>0</v>
      </c>
      <c r="AQ47" s="187">
        <v>0</v>
      </c>
      <c r="AR47" s="187">
        <v>1</v>
      </c>
      <c r="AS47" s="187">
        <v>0</v>
      </c>
      <c r="AT47" s="187">
        <v>0</v>
      </c>
      <c r="AU47" s="187">
        <v>0</v>
      </c>
      <c r="AV47" s="187">
        <v>0</v>
      </c>
      <c r="AW47" s="187">
        <v>0</v>
      </c>
      <c r="AX47" s="187">
        <v>0</v>
      </c>
      <c r="AY47" s="187">
        <v>0</v>
      </c>
      <c r="AZ47" s="187">
        <v>0</v>
      </c>
      <c r="BA47" s="187">
        <v>0</v>
      </c>
      <c r="BB47" s="187">
        <v>0</v>
      </c>
      <c r="BC47" s="187">
        <v>0</v>
      </c>
      <c r="BD47" s="187">
        <v>0</v>
      </c>
      <c r="BE47" s="187">
        <v>0</v>
      </c>
      <c r="BF47" s="187">
        <v>0</v>
      </c>
      <c r="BG47" s="187">
        <v>0</v>
      </c>
      <c r="BH47" s="187">
        <v>0</v>
      </c>
      <c r="BI47" s="187">
        <v>0</v>
      </c>
      <c r="BJ47" s="187">
        <v>0</v>
      </c>
      <c r="BK47" s="187">
        <v>0</v>
      </c>
      <c r="BL47" s="187">
        <v>0</v>
      </c>
      <c r="BM47" s="187">
        <v>0</v>
      </c>
      <c r="BN47" s="187">
        <v>0</v>
      </c>
      <c r="BO47" s="188">
        <v>1</v>
      </c>
      <c r="BP47" s="149"/>
      <c r="BQ47" s="149"/>
      <c r="BR47" s="149"/>
      <c r="BS47" s="149"/>
      <c r="BT47" s="151"/>
      <c r="BU47" s="149"/>
      <c r="BV47" s="149"/>
      <c r="BW47" s="149"/>
      <c r="BX47" s="149"/>
      <c r="BY47" s="149"/>
      <c r="BZ47" s="149"/>
      <c r="CA47" s="149"/>
      <c r="CB47" s="149"/>
      <c r="CC47" s="149"/>
      <c r="CD47" s="149"/>
      <c r="CE47" s="149"/>
      <c r="CF47" s="149"/>
      <c r="CG47" s="149"/>
      <c r="CH47" s="151"/>
      <c r="CI47" s="149"/>
      <c r="CJ47" s="149"/>
      <c r="CK47" s="149"/>
      <c r="CL47" s="149"/>
      <c r="CM47" s="149"/>
      <c r="CN47" s="149"/>
      <c r="CO47" s="149"/>
      <c r="CP47" s="151"/>
      <c r="CQ47" s="149"/>
      <c r="CR47" s="151"/>
    </row>
    <row r="48" spans="1:96" s="138" customFormat="1" ht="10.9" customHeight="1" x14ac:dyDescent="0.2">
      <c r="A48" s="175" t="s">
        <v>277</v>
      </c>
      <c r="B48" s="186" t="s">
        <v>504</v>
      </c>
      <c r="C48" s="187">
        <v>1.4247622561087326E-2</v>
      </c>
      <c r="D48" s="187">
        <v>1.6588834212512758E-2</v>
      </c>
      <c r="E48" s="187">
        <v>1.5079468743064815E-2</v>
      </c>
      <c r="F48" s="187">
        <v>4.6770461979945596E-2</v>
      </c>
      <c r="G48" s="187">
        <v>5.5081809738262728E-3</v>
      </c>
      <c r="H48" s="187">
        <v>5.2027833068724553E-3</v>
      </c>
      <c r="I48" s="187">
        <v>6.9398669101061045E-2</v>
      </c>
      <c r="J48" s="187">
        <v>4.525904402950031E-2</v>
      </c>
      <c r="K48" s="187">
        <v>1.3188919018101078E-2</v>
      </c>
      <c r="L48" s="187">
        <v>1.2273579986322435E-2</v>
      </c>
      <c r="M48" s="187">
        <v>1.1663463279763831E-2</v>
      </c>
      <c r="N48" s="187">
        <v>1.8992005094689159E-2</v>
      </c>
      <c r="O48" s="187">
        <v>1.232784764757699E-2</v>
      </c>
      <c r="P48" s="187">
        <v>1.6038795664395145E-2</v>
      </c>
      <c r="Q48" s="187">
        <v>3.1091055648364254E-2</v>
      </c>
      <c r="R48" s="187">
        <v>2.2691460863091394E-2</v>
      </c>
      <c r="S48" s="187">
        <v>2.0580932896630537E-2</v>
      </c>
      <c r="T48" s="187">
        <v>1.991777585208402E-2</v>
      </c>
      <c r="U48" s="187">
        <v>0.139236276205086</v>
      </c>
      <c r="V48" s="187">
        <v>3.4224595577088714E-2</v>
      </c>
      <c r="W48" s="187">
        <v>3.3159741934626077E-2</v>
      </c>
      <c r="X48" s="187">
        <v>2.4799951093594168E-2</v>
      </c>
      <c r="Y48" s="187">
        <v>6.5772810588069552E-2</v>
      </c>
      <c r="Z48" s="187">
        <v>1.561989258718588E-2</v>
      </c>
      <c r="AA48" s="187">
        <v>1.058625771610348E-2</v>
      </c>
      <c r="AB48" s="187">
        <v>3.7999362789602614E-2</v>
      </c>
      <c r="AC48" s="187">
        <v>2.7610866065142802E-2</v>
      </c>
      <c r="AD48" s="187">
        <v>1.2561512710457605E-2</v>
      </c>
      <c r="AE48" s="187">
        <v>5.0622866370665306E-2</v>
      </c>
      <c r="AF48" s="187">
        <v>5.8455085159442401E-2</v>
      </c>
      <c r="AG48" s="187">
        <v>6.1442607556750004E-2</v>
      </c>
      <c r="AH48" s="187">
        <v>3.3486794538884014E-2</v>
      </c>
      <c r="AI48" s="187">
        <v>2.6361758070552806E-2</v>
      </c>
      <c r="AJ48" s="187">
        <v>2.3747789808676339E-2</v>
      </c>
      <c r="AK48" s="187">
        <v>1.2424752029721426E-2</v>
      </c>
      <c r="AL48" s="187">
        <v>1.3323369701453203E-2</v>
      </c>
      <c r="AM48" s="187">
        <v>1.3778881934596698E-2</v>
      </c>
      <c r="AN48" s="187">
        <v>3.9691239693782819E-2</v>
      </c>
      <c r="AO48" s="187">
        <v>9.1596031063775618E-3</v>
      </c>
      <c r="AP48" s="187">
        <v>7.6638543872071061E-3</v>
      </c>
      <c r="AQ48" s="187">
        <v>7.3483546371057524E-3</v>
      </c>
      <c r="AR48" s="187">
        <v>9.5782211611447968E-3</v>
      </c>
      <c r="AS48" s="187">
        <v>1.123249926357943</v>
      </c>
      <c r="AT48" s="187">
        <v>5.2666775879594611E-2</v>
      </c>
      <c r="AU48" s="187">
        <v>4.9760833375496125E-2</v>
      </c>
      <c r="AV48" s="187">
        <v>2.3286018777285217E-2</v>
      </c>
      <c r="AW48" s="187">
        <v>6.0948674690576637E-3</v>
      </c>
      <c r="AX48" s="187">
        <v>6.6386255982691786E-3</v>
      </c>
      <c r="AY48" s="187">
        <v>1.3661534322450023E-2</v>
      </c>
      <c r="AZ48" s="187">
        <v>7.8320091647113982E-3</v>
      </c>
      <c r="BA48" s="187">
        <v>1.46536668813154E-2</v>
      </c>
      <c r="BB48" s="187">
        <v>9.2743571195561744E-3</v>
      </c>
      <c r="BC48" s="187">
        <v>1.3300179920212197E-2</v>
      </c>
      <c r="BD48" s="187">
        <v>3.1859411819881757E-2</v>
      </c>
      <c r="BE48" s="187">
        <v>1.1890319675685507E-2</v>
      </c>
      <c r="BF48" s="187">
        <v>1.4574322535255743E-2</v>
      </c>
      <c r="BG48" s="187">
        <v>7.0306400891405399E-3</v>
      </c>
      <c r="BH48" s="187">
        <v>7.3901401337355026E-3</v>
      </c>
      <c r="BI48" s="187">
        <v>5.2428020793314323E-2</v>
      </c>
      <c r="BJ48" s="187">
        <v>2.661264314115324E-2</v>
      </c>
      <c r="BK48" s="187">
        <v>4.3393483636375019E-2</v>
      </c>
      <c r="BL48" s="187">
        <v>3.390845524094345E-2</v>
      </c>
      <c r="BM48" s="187">
        <v>1.9280569936825951E-2</v>
      </c>
      <c r="BN48" s="187">
        <v>1.1440700801239897E-2</v>
      </c>
      <c r="BO48" s="188">
        <v>2.7457048489516493</v>
      </c>
      <c r="BP48" s="149"/>
      <c r="BQ48" s="149"/>
      <c r="BR48" s="149"/>
      <c r="BS48" s="149"/>
      <c r="BT48" s="151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51"/>
      <c r="CI48" s="149"/>
      <c r="CJ48" s="149"/>
      <c r="CK48" s="149"/>
      <c r="CL48" s="149"/>
      <c r="CM48" s="149"/>
      <c r="CN48" s="149"/>
      <c r="CO48" s="149"/>
      <c r="CP48" s="151"/>
      <c r="CQ48" s="149"/>
      <c r="CR48" s="151"/>
    </row>
    <row r="49" spans="1:96" s="138" customFormat="1" ht="10.9" customHeight="1" x14ac:dyDescent="0.2">
      <c r="A49" s="175" t="s">
        <v>278</v>
      </c>
      <c r="B49" s="186" t="s">
        <v>505</v>
      </c>
      <c r="C49" s="187">
        <v>1.4906225028357303E-3</v>
      </c>
      <c r="D49" s="187">
        <v>1.4673556935328703E-3</v>
      </c>
      <c r="E49" s="187">
        <v>2.2340100819278831E-3</v>
      </c>
      <c r="F49" s="187">
        <v>3.0126613718946633E-3</v>
      </c>
      <c r="G49" s="187">
        <v>6.6099344056528761E-4</v>
      </c>
      <c r="H49" s="187">
        <v>9.4338295440062644E-4</v>
      </c>
      <c r="I49" s="187">
        <v>5.9877018813690947E-3</v>
      </c>
      <c r="J49" s="187">
        <v>5.4754472878353957E-3</v>
      </c>
      <c r="K49" s="187">
        <v>4.3559380259215246E-3</v>
      </c>
      <c r="L49" s="187">
        <v>2.5952940357364027E-3</v>
      </c>
      <c r="M49" s="187">
        <v>2.2448025274920537E-3</v>
      </c>
      <c r="N49" s="187">
        <v>6.1087648796541282E-3</v>
      </c>
      <c r="O49" s="187">
        <v>4.9451088614050473E-3</v>
      </c>
      <c r="P49" s="187">
        <v>2.6366903977893541E-3</v>
      </c>
      <c r="Q49" s="187">
        <v>3.7204008412288687E-3</v>
      </c>
      <c r="R49" s="187">
        <v>3.3069962543124396E-3</v>
      </c>
      <c r="S49" s="187">
        <v>2.1224444286842841E-3</v>
      </c>
      <c r="T49" s="187">
        <v>2.3424650007238569E-3</v>
      </c>
      <c r="U49" s="187">
        <v>8.8337534379402619E-3</v>
      </c>
      <c r="V49" s="187">
        <v>4.3099920553403316E-3</v>
      </c>
      <c r="W49" s="187">
        <v>2.5592942877074015E-3</v>
      </c>
      <c r="X49" s="187">
        <v>5.4381745534212286E-3</v>
      </c>
      <c r="Y49" s="187">
        <v>3.4551537969141916E-3</v>
      </c>
      <c r="Z49" s="187">
        <v>4.6272356232587601E-3</v>
      </c>
      <c r="AA49" s="187">
        <v>7.00947107438392E-4</v>
      </c>
      <c r="AB49" s="187">
        <v>7.0179915704592991E-3</v>
      </c>
      <c r="AC49" s="187">
        <v>4.4494981414547096E-3</v>
      </c>
      <c r="AD49" s="187">
        <v>1.7978866345929835E-3</v>
      </c>
      <c r="AE49" s="187">
        <v>3.495778422840835E-3</v>
      </c>
      <c r="AF49" s="187">
        <v>2.0987748005169612E-3</v>
      </c>
      <c r="AG49" s="187">
        <v>4.46726458943168E-3</v>
      </c>
      <c r="AH49" s="187">
        <v>2.7628969180519595E-3</v>
      </c>
      <c r="AI49" s="187">
        <v>3.8837916719956646E-3</v>
      </c>
      <c r="AJ49" s="187">
        <v>3.1882872682751735E-3</v>
      </c>
      <c r="AK49" s="187">
        <v>1.807648682158432E-3</v>
      </c>
      <c r="AL49" s="187">
        <v>3.4659852486621213E-3</v>
      </c>
      <c r="AM49" s="187">
        <v>3.2925355906920865E-3</v>
      </c>
      <c r="AN49" s="187">
        <v>9.7077356304205043E-3</v>
      </c>
      <c r="AO49" s="187">
        <v>2.8405743791804919E-3</v>
      </c>
      <c r="AP49" s="187">
        <v>4.3200562022992382E-3</v>
      </c>
      <c r="AQ49" s="187">
        <v>2.5562674559974075E-3</v>
      </c>
      <c r="AR49" s="187">
        <v>2.8241539742113152E-3</v>
      </c>
      <c r="AS49" s="187">
        <v>2.9464614646342708E-3</v>
      </c>
      <c r="AT49" s="187">
        <v>1.048930989442421</v>
      </c>
      <c r="AU49" s="187">
        <v>2.0310446904907339E-2</v>
      </c>
      <c r="AV49" s="187">
        <v>1.0215815906954513E-2</v>
      </c>
      <c r="AW49" s="187">
        <v>3.7468807877558425E-3</v>
      </c>
      <c r="AX49" s="187">
        <v>1.6599884109647967E-3</v>
      </c>
      <c r="AY49" s="187">
        <v>3.9926676788511672E-3</v>
      </c>
      <c r="AZ49" s="187">
        <v>1.8417322812217603E-3</v>
      </c>
      <c r="BA49" s="187">
        <v>8.5926134925464748E-3</v>
      </c>
      <c r="BB49" s="187">
        <v>2.8167601787174954E-3</v>
      </c>
      <c r="BC49" s="187">
        <v>5.7371810203692497E-3</v>
      </c>
      <c r="BD49" s="187">
        <v>1.9951731493204648E-2</v>
      </c>
      <c r="BE49" s="187">
        <v>8.3193952719287229E-3</v>
      </c>
      <c r="BF49" s="187">
        <v>1.4397475169172985E-2</v>
      </c>
      <c r="BG49" s="187">
        <v>5.8508692341899503E-3</v>
      </c>
      <c r="BH49" s="187">
        <v>3.3622701850534275E-3</v>
      </c>
      <c r="BI49" s="187">
        <v>3.0463251677920897E-2</v>
      </c>
      <c r="BJ49" s="187">
        <v>2.6828415284993305E-2</v>
      </c>
      <c r="BK49" s="187">
        <v>1.4128450165864387E-2</v>
      </c>
      <c r="BL49" s="187">
        <v>2.2238961265130714E-2</v>
      </c>
      <c r="BM49" s="187">
        <v>3.0451964761596772E-3</v>
      </c>
      <c r="BN49" s="187">
        <v>5.1086138938841365E-3</v>
      </c>
      <c r="BO49" s="188">
        <v>1.4140389261974178</v>
      </c>
      <c r="BP49" s="149"/>
      <c r="BQ49" s="149"/>
      <c r="BR49" s="149"/>
      <c r="BS49" s="149"/>
      <c r="BT49" s="151"/>
      <c r="BU49" s="149"/>
      <c r="BV49" s="149"/>
      <c r="BW49" s="149"/>
      <c r="BX49" s="149"/>
      <c r="BY49" s="149"/>
      <c r="BZ49" s="149"/>
      <c r="CA49" s="149"/>
      <c r="CB49" s="149"/>
      <c r="CC49" s="149"/>
      <c r="CD49" s="149"/>
      <c r="CE49" s="149"/>
      <c r="CF49" s="149"/>
      <c r="CG49" s="149"/>
      <c r="CH49" s="151"/>
      <c r="CI49" s="149"/>
      <c r="CJ49" s="149"/>
      <c r="CK49" s="149"/>
      <c r="CL49" s="149"/>
      <c r="CM49" s="149"/>
      <c r="CN49" s="149"/>
      <c r="CO49" s="149"/>
      <c r="CP49" s="151"/>
      <c r="CQ49" s="149"/>
      <c r="CR49" s="151"/>
    </row>
    <row r="50" spans="1:96" s="138" customFormat="1" ht="10.9" customHeight="1" x14ac:dyDescent="0.2">
      <c r="A50" s="175" t="s">
        <v>279</v>
      </c>
      <c r="B50" s="186" t="s">
        <v>506</v>
      </c>
      <c r="C50" s="187">
        <v>1.0577608600780301E-3</v>
      </c>
      <c r="D50" s="187">
        <v>9.9800528921203079E-4</v>
      </c>
      <c r="E50" s="187">
        <v>2.626763938881544E-3</v>
      </c>
      <c r="F50" s="187">
        <v>3.6122452908076775E-3</v>
      </c>
      <c r="G50" s="187">
        <v>5.0250813926301749E-4</v>
      </c>
      <c r="H50" s="187">
        <v>5.6099054003628862E-4</v>
      </c>
      <c r="I50" s="187">
        <v>6.3803688000514799E-3</v>
      </c>
      <c r="J50" s="187">
        <v>3.4868738266817176E-3</v>
      </c>
      <c r="K50" s="187">
        <v>2.8273851844264944E-3</v>
      </c>
      <c r="L50" s="187">
        <v>9.0187122773558446E-4</v>
      </c>
      <c r="M50" s="187">
        <v>9.0867424289175407E-4</v>
      </c>
      <c r="N50" s="187">
        <v>2.6572036695489331E-3</v>
      </c>
      <c r="O50" s="187">
        <v>9.0003303841270635E-4</v>
      </c>
      <c r="P50" s="187">
        <v>2.6475824845671844E-3</v>
      </c>
      <c r="Q50" s="187">
        <v>1.0384014674700585E-3</v>
      </c>
      <c r="R50" s="187">
        <v>1.1709884851295181E-3</v>
      </c>
      <c r="S50" s="187">
        <v>1.4050503277014484E-3</v>
      </c>
      <c r="T50" s="187">
        <v>1.2588609512708825E-3</v>
      </c>
      <c r="U50" s="187">
        <v>4.8353115758567522E-3</v>
      </c>
      <c r="V50" s="187">
        <v>2.2257166912877727E-3</v>
      </c>
      <c r="W50" s="187">
        <v>1.8555710298296191E-3</v>
      </c>
      <c r="X50" s="187">
        <v>4.759441007081127E-3</v>
      </c>
      <c r="Y50" s="187">
        <v>5.4080515775911378E-3</v>
      </c>
      <c r="Z50" s="187">
        <v>2.4751081563215149E-3</v>
      </c>
      <c r="AA50" s="187">
        <v>4.3062611752963824E-4</v>
      </c>
      <c r="AB50" s="187">
        <v>1.2905327288188764E-3</v>
      </c>
      <c r="AC50" s="187">
        <v>9.9247698423585834E-4</v>
      </c>
      <c r="AD50" s="187">
        <v>1.2643118069361589E-3</v>
      </c>
      <c r="AE50" s="187">
        <v>5.9689201585591571E-3</v>
      </c>
      <c r="AF50" s="187">
        <v>2.4239456245692785E-3</v>
      </c>
      <c r="AG50" s="187">
        <v>2.0969031521147919E-3</v>
      </c>
      <c r="AH50" s="187">
        <v>1.2223071526236324E-3</v>
      </c>
      <c r="AI50" s="187">
        <v>1.0973053508579681E-3</v>
      </c>
      <c r="AJ50" s="187">
        <v>1.3575228045319193E-3</v>
      </c>
      <c r="AK50" s="187">
        <v>8.156572046616403E-4</v>
      </c>
      <c r="AL50" s="187">
        <v>1.2181054847935355E-3</v>
      </c>
      <c r="AM50" s="187">
        <v>8.5438271509075711E-4</v>
      </c>
      <c r="AN50" s="187">
        <v>2.6685430414208821E-3</v>
      </c>
      <c r="AO50" s="187">
        <v>1.5835735418707716E-3</v>
      </c>
      <c r="AP50" s="187">
        <v>8.7599829927872464E-4</v>
      </c>
      <c r="AQ50" s="187">
        <v>3.9551408375739922E-3</v>
      </c>
      <c r="AR50" s="187">
        <v>6.2841769345933149E-3</v>
      </c>
      <c r="AS50" s="187">
        <v>2.7056861939560042E-2</v>
      </c>
      <c r="AT50" s="187">
        <v>3.3435180492676036E-3</v>
      </c>
      <c r="AU50" s="187">
        <v>1.0019775484270688</v>
      </c>
      <c r="AV50" s="187">
        <v>2.6961568058516223E-3</v>
      </c>
      <c r="AW50" s="187">
        <v>3.4453629731434677E-3</v>
      </c>
      <c r="AX50" s="187">
        <v>4.9949891941513216E-4</v>
      </c>
      <c r="AY50" s="187">
        <v>5.2447736085930747E-3</v>
      </c>
      <c r="AZ50" s="187">
        <v>2.2713128585759323E-3</v>
      </c>
      <c r="BA50" s="187">
        <v>1.1528554974693312E-2</v>
      </c>
      <c r="BB50" s="187">
        <v>1.6574539834927971E-3</v>
      </c>
      <c r="BC50" s="187">
        <v>1.6098842688613505E-2</v>
      </c>
      <c r="BD50" s="187">
        <v>9.719794843484602E-3</v>
      </c>
      <c r="BE50" s="187">
        <v>4.5684063368951972E-3</v>
      </c>
      <c r="BF50" s="187">
        <v>5.0762386402249705E-3</v>
      </c>
      <c r="BG50" s="187">
        <v>8.3209253144959797E-4</v>
      </c>
      <c r="BH50" s="187">
        <v>1.2282149344025656E-3</v>
      </c>
      <c r="BI50" s="187">
        <v>4.6311578970194875E-2</v>
      </c>
      <c r="BJ50" s="187">
        <v>1.8936678655493099E-2</v>
      </c>
      <c r="BK50" s="187">
        <v>1.620380174304735E-2</v>
      </c>
      <c r="BL50" s="187">
        <v>1.943842822757598E-2</v>
      </c>
      <c r="BM50" s="187">
        <v>1.3035890048150311E-3</v>
      </c>
      <c r="BN50" s="187">
        <v>2.1133742683538903E-2</v>
      </c>
      <c r="BO50" s="188">
        <v>1.3134736495415924</v>
      </c>
      <c r="BP50" s="149"/>
      <c r="BQ50" s="149"/>
      <c r="BR50" s="149"/>
      <c r="BS50" s="149"/>
      <c r="BT50" s="151"/>
      <c r="BU50" s="149"/>
      <c r="BV50" s="149"/>
      <c r="BW50" s="149"/>
      <c r="BX50" s="149"/>
      <c r="BY50" s="149"/>
      <c r="BZ50" s="149"/>
      <c r="CA50" s="149"/>
      <c r="CB50" s="149"/>
      <c r="CC50" s="149"/>
      <c r="CD50" s="149"/>
      <c r="CE50" s="149"/>
      <c r="CF50" s="149"/>
      <c r="CG50" s="149"/>
      <c r="CH50" s="151"/>
      <c r="CI50" s="149"/>
      <c r="CJ50" s="149"/>
      <c r="CK50" s="149"/>
      <c r="CL50" s="149"/>
      <c r="CM50" s="149"/>
      <c r="CN50" s="149"/>
      <c r="CO50" s="149"/>
      <c r="CP50" s="151"/>
      <c r="CQ50" s="149"/>
      <c r="CR50" s="151"/>
    </row>
    <row r="51" spans="1:96" s="138" customFormat="1" ht="10.9" customHeight="1" x14ac:dyDescent="0.2">
      <c r="A51" s="189" t="s">
        <v>280</v>
      </c>
      <c r="B51" s="190" t="s">
        <v>507</v>
      </c>
      <c r="C51" s="191">
        <v>8.711707170225505E-2</v>
      </c>
      <c r="D51" s="191">
        <v>7.6754944854669424E-2</v>
      </c>
      <c r="E51" s="191">
        <v>4.3967745301186127E-2</v>
      </c>
      <c r="F51" s="191">
        <v>5.6739636373252231E-2</v>
      </c>
      <c r="G51" s="191">
        <v>1.3900251703464728E-2</v>
      </c>
      <c r="H51" s="191">
        <v>5.0022833132369639E-2</v>
      </c>
      <c r="I51" s="191">
        <v>1.4993695955650577E-2</v>
      </c>
      <c r="J51" s="191">
        <v>3.2560275842568598E-2</v>
      </c>
      <c r="K51" s="191">
        <v>4.8056074010568647E-2</v>
      </c>
      <c r="L51" s="191">
        <v>4.6906906646984742E-2</v>
      </c>
      <c r="M51" s="191">
        <v>5.0501229423548129E-2</v>
      </c>
      <c r="N51" s="191">
        <v>7.2365570869953794E-2</v>
      </c>
      <c r="O51" s="191">
        <v>3.5398287046083374E-2</v>
      </c>
      <c r="P51" s="191">
        <v>7.5510503997978831E-2</v>
      </c>
      <c r="Q51" s="191">
        <v>4.079266870796408E-2</v>
      </c>
      <c r="R51" s="191">
        <v>5.8545735190712558E-2</v>
      </c>
      <c r="S51" s="191">
        <v>4.4375484542094765E-2</v>
      </c>
      <c r="T51" s="191">
        <v>5.9413104230395322E-2</v>
      </c>
      <c r="U51" s="191">
        <v>4.8156311092025533E-2</v>
      </c>
      <c r="V51" s="191">
        <v>6.0882938421390385E-2</v>
      </c>
      <c r="W51" s="191">
        <v>5.0174978148965335E-2</v>
      </c>
      <c r="X51" s="191">
        <v>2.1399593633196642E-2</v>
      </c>
      <c r="Y51" s="191">
        <v>1.2708567157868325E-2</v>
      </c>
      <c r="Z51" s="191">
        <v>3.1945861425694333E-2</v>
      </c>
      <c r="AA51" s="191">
        <v>7.3097427348827486E-3</v>
      </c>
      <c r="AB51" s="191">
        <v>3.8742079167496231E-2</v>
      </c>
      <c r="AC51" s="191">
        <v>3.5550618324561647E-2</v>
      </c>
      <c r="AD51" s="191">
        <v>5.7142052636111822E-2</v>
      </c>
      <c r="AE51" s="191">
        <v>2.3971839288187215E-2</v>
      </c>
      <c r="AF51" s="191">
        <v>1.5182908967157802E-2</v>
      </c>
      <c r="AG51" s="191">
        <v>1.4398368879078388E-2</v>
      </c>
      <c r="AH51" s="191">
        <v>3.4966272313884134E-2</v>
      </c>
      <c r="AI51" s="191">
        <v>3.2526352970199249E-2</v>
      </c>
      <c r="AJ51" s="191">
        <v>2.9021883935610962E-2</v>
      </c>
      <c r="AK51" s="191">
        <v>3.8857455737244376E-2</v>
      </c>
      <c r="AL51" s="191">
        <v>3.0222462923578296E-2</v>
      </c>
      <c r="AM51" s="191">
        <v>6.0359177980991524E-2</v>
      </c>
      <c r="AN51" s="191">
        <v>1.1565722691990552E-2</v>
      </c>
      <c r="AO51" s="191">
        <v>5.8608932483985597E-2</v>
      </c>
      <c r="AP51" s="191">
        <v>6.1758576121915071E-2</v>
      </c>
      <c r="AQ51" s="191">
        <v>3.3450438458604306E-2</v>
      </c>
      <c r="AR51" s="191">
        <v>3.2214194474236305E-2</v>
      </c>
      <c r="AS51" s="191">
        <v>1.1773073968565945E-2</v>
      </c>
      <c r="AT51" s="191">
        <v>2.2690449583886118E-2</v>
      </c>
      <c r="AU51" s="191">
        <v>2.005470171915226E-2</v>
      </c>
      <c r="AV51" s="191">
        <v>1.0143640260836309</v>
      </c>
      <c r="AW51" s="191">
        <v>8.7037529588911144E-3</v>
      </c>
      <c r="AX51" s="191">
        <v>3.6389904278025711E-3</v>
      </c>
      <c r="AY51" s="191">
        <v>1.1987220624665004E-2</v>
      </c>
      <c r="AZ51" s="191">
        <v>7.0693988397884785E-3</v>
      </c>
      <c r="BA51" s="191">
        <v>1.017717649853766E-2</v>
      </c>
      <c r="BB51" s="191">
        <v>2.4110125045218627E-2</v>
      </c>
      <c r="BC51" s="191">
        <v>1.1563085215520998E-2</v>
      </c>
      <c r="BD51" s="191">
        <v>1.5163088816120945E-2</v>
      </c>
      <c r="BE51" s="191">
        <v>4.0859861602513356E-2</v>
      </c>
      <c r="BF51" s="191">
        <v>1.966812162084098E-2</v>
      </c>
      <c r="BG51" s="191">
        <v>3.9719969613558469E-2</v>
      </c>
      <c r="BH51" s="191">
        <v>2.3139874443732791E-2</v>
      </c>
      <c r="BI51" s="191">
        <v>5.0742631834480259E-2</v>
      </c>
      <c r="BJ51" s="191">
        <v>9.0001437870970452E-2</v>
      </c>
      <c r="BK51" s="191">
        <v>2.5148199049783534E-2</v>
      </c>
      <c r="BL51" s="191">
        <v>2.9768385620348052E-2</v>
      </c>
      <c r="BM51" s="191">
        <v>0.16827483568486282</v>
      </c>
      <c r="BN51" s="191">
        <v>1.4728875700371534E-2</v>
      </c>
      <c r="BO51" s="192">
        <v>3.4123866323238006</v>
      </c>
      <c r="BP51" s="149"/>
      <c r="BQ51" s="149"/>
      <c r="BR51" s="149"/>
      <c r="BS51" s="149"/>
      <c r="BT51" s="151"/>
      <c r="BU51" s="149"/>
      <c r="BV51" s="149"/>
      <c r="BW51" s="149"/>
      <c r="BX51" s="149"/>
      <c r="BY51" s="149"/>
      <c r="BZ51" s="149"/>
      <c r="CA51" s="149"/>
      <c r="CB51" s="149"/>
      <c r="CC51" s="149"/>
      <c r="CD51" s="149"/>
      <c r="CE51" s="149"/>
      <c r="CF51" s="149"/>
      <c r="CG51" s="149"/>
      <c r="CH51" s="151"/>
      <c r="CI51" s="149"/>
      <c r="CJ51" s="149"/>
      <c r="CK51" s="149"/>
      <c r="CL51" s="149"/>
      <c r="CM51" s="149"/>
      <c r="CN51" s="149"/>
      <c r="CO51" s="149"/>
      <c r="CP51" s="151"/>
      <c r="CQ51" s="149"/>
      <c r="CR51" s="151"/>
    </row>
    <row r="52" spans="1:96" s="138" customFormat="1" ht="10.9" customHeight="1" x14ac:dyDescent="0.2">
      <c r="A52" s="175" t="s">
        <v>281</v>
      </c>
      <c r="B52" s="186" t="s">
        <v>508</v>
      </c>
      <c r="C52" s="187">
        <v>8.4686530108613409E-3</v>
      </c>
      <c r="D52" s="187">
        <v>7.3700001445491095E-3</v>
      </c>
      <c r="E52" s="187">
        <v>6.3509566364376097E-3</v>
      </c>
      <c r="F52" s="187">
        <v>9.9968814186972548E-3</v>
      </c>
      <c r="G52" s="187">
        <v>1.2141673895069748E-2</v>
      </c>
      <c r="H52" s="187">
        <v>7.3604961555732333E-3</v>
      </c>
      <c r="I52" s="187">
        <v>2.5048863241217075E-2</v>
      </c>
      <c r="J52" s="187">
        <v>4.1664790347416866E-2</v>
      </c>
      <c r="K52" s="187">
        <v>5.5803018030369236E-3</v>
      </c>
      <c r="L52" s="187">
        <v>3.9356315063256275E-3</v>
      </c>
      <c r="M52" s="187">
        <v>4.5564567854281613E-3</v>
      </c>
      <c r="N52" s="187">
        <v>6.8745158992911271E-3</v>
      </c>
      <c r="O52" s="187">
        <v>7.4030643516725227E-3</v>
      </c>
      <c r="P52" s="187">
        <v>6.0128703097210232E-3</v>
      </c>
      <c r="Q52" s="187">
        <v>1.2606599507114345E-2</v>
      </c>
      <c r="R52" s="187">
        <v>1.4693325052262169E-2</v>
      </c>
      <c r="S52" s="187">
        <v>8.8941321708131352E-3</v>
      </c>
      <c r="T52" s="187">
        <v>1.5307463962425952E-2</v>
      </c>
      <c r="U52" s="187">
        <v>1.0729618455007211E-2</v>
      </c>
      <c r="V52" s="187">
        <v>9.4376750729454496E-3</v>
      </c>
      <c r="W52" s="187">
        <v>9.3466378272233711E-3</v>
      </c>
      <c r="X52" s="187">
        <v>6.8454209389609919E-3</v>
      </c>
      <c r="Y52" s="187">
        <v>5.9222593816975755E-3</v>
      </c>
      <c r="Z52" s="187">
        <v>9.8908209368595932E-3</v>
      </c>
      <c r="AA52" s="187">
        <v>3.5573446572570435E-3</v>
      </c>
      <c r="AB52" s="187">
        <v>4.4621764011650664E-3</v>
      </c>
      <c r="AC52" s="187">
        <v>6.0767958412819316E-3</v>
      </c>
      <c r="AD52" s="187">
        <v>1.3514913043190571E-2</v>
      </c>
      <c r="AE52" s="187">
        <v>1.0536124873960877E-2</v>
      </c>
      <c r="AF52" s="187">
        <v>6.898422756535994E-3</v>
      </c>
      <c r="AG52" s="187">
        <v>6.8226849018445676E-3</v>
      </c>
      <c r="AH52" s="187">
        <v>1.0082380381644159E-2</v>
      </c>
      <c r="AI52" s="187">
        <v>1.1175600260898075E-2</v>
      </c>
      <c r="AJ52" s="187">
        <v>6.0743140180181303E-3</v>
      </c>
      <c r="AK52" s="187">
        <v>6.2145480476444147E-3</v>
      </c>
      <c r="AL52" s="187">
        <v>4.1919099922884074E-3</v>
      </c>
      <c r="AM52" s="187">
        <v>2.5263627118875191E-2</v>
      </c>
      <c r="AN52" s="187">
        <v>7.8928364918261044E-3</v>
      </c>
      <c r="AO52" s="187">
        <v>1.2631954619448131E-2</v>
      </c>
      <c r="AP52" s="187">
        <v>8.9426198017780786E-3</v>
      </c>
      <c r="AQ52" s="187">
        <v>1.5896554500078146E-2</v>
      </c>
      <c r="AR52" s="187">
        <v>1.3535554974265451E-2</v>
      </c>
      <c r="AS52" s="187">
        <v>2.2355100970902441E-2</v>
      </c>
      <c r="AT52" s="187">
        <v>7.9089631684791627E-3</v>
      </c>
      <c r="AU52" s="187">
        <v>8.7314474545494344E-3</v>
      </c>
      <c r="AV52" s="187">
        <v>1.5683051867560482E-2</v>
      </c>
      <c r="AW52" s="187">
        <v>1.0251090093975326</v>
      </c>
      <c r="AX52" s="187">
        <v>6.5264147187464025E-2</v>
      </c>
      <c r="AY52" s="187">
        <v>1.4521084416145006E-2</v>
      </c>
      <c r="AZ52" s="187">
        <v>2.9811925025210791E-3</v>
      </c>
      <c r="BA52" s="187">
        <v>8.6134745701852405E-3</v>
      </c>
      <c r="BB52" s="187">
        <v>7.4550779042929149E-3</v>
      </c>
      <c r="BC52" s="187">
        <v>2.2418844194055286E-2</v>
      </c>
      <c r="BD52" s="187">
        <v>2.4753006680905761E-3</v>
      </c>
      <c r="BE52" s="187">
        <v>6.6562550331817081E-3</v>
      </c>
      <c r="BF52" s="187">
        <v>5.4183057911947365E-3</v>
      </c>
      <c r="BG52" s="187">
        <v>1.7720557050534436E-2</v>
      </c>
      <c r="BH52" s="187">
        <v>8.7384160181675462E-3</v>
      </c>
      <c r="BI52" s="187">
        <v>1.5466798622771904E-2</v>
      </c>
      <c r="BJ52" s="187">
        <v>8.0516581387130408E-3</v>
      </c>
      <c r="BK52" s="187">
        <v>9.8435303090644924E-3</v>
      </c>
      <c r="BL52" s="187">
        <v>6.6312180267083815E-3</v>
      </c>
      <c r="BM52" s="187">
        <v>5.1671006641684112E-3</v>
      </c>
      <c r="BN52" s="187">
        <v>1.04345463589956E-2</v>
      </c>
      <c r="BO52" s="188">
        <v>1.7278545518078867</v>
      </c>
      <c r="BP52" s="149"/>
      <c r="BQ52" s="149"/>
      <c r="BR52" s="149"/>
      <c r="BS52" s="149"/>
      <c r="BT52" s="151"/>
      <c r="BU52" s="149"/>
      <c r="BV52" s="149"/>
      <c r="BW52" s="149"/>
      <c r="BX52" s="149"/>
      <c r="BY52" s="149"/>
      <c r="BZ52" s="149"/>
      <c r="CA52" s="149"/>
      <c r="CB52" s="149"/>
      <c r="CC52" s="149"/>
      <c r="CD52" s="149"/>
      <c r="CE52" s="149"/>
      <c r="CF52" s="149"/>
      <c r="CG52" s="149"/>
      <c r="CH52" s="151"/>
      <c r="CI52" s="149"/>
      <c r="CJ52" s="149"/>
      <c r="CK52" s="149"/>
      <c r="CL52" s="149"/>
      <c r="CM52" s="149"/>
      <c r="CN52" s="149"/>
      <c r="CO52" s="149"/>
      <c r="CP52" s="151"/>
      <c r="CQ52" s="149"/>
      <c r="CR52" s="151"/>
    </row>
    <row r="53" spans="1:96" s="138" customFormat="1" ht="10.9" customHeight="1" x14ac:dyDescent="0.2">
      <c r="A53" s="175" t="s">
        <v>282</v>
      </c>
      <c r="B53" s="186" t="s">
        <v>509</v>
      </c>
      <c r="C53" s="187">
        <v>4.4794591767892342E-3</v>
      </c>
      <c r="D53" s="187">
        <v>4.5882291885396944E-3</v>
      </c>
      <c r="E53" s="187">
        <v>2.8533859378450889E-3</v>
      </c>
      <c r="F53" s="187">
        <v>1.2991402584834661E-2</v>
      </c>
      <c r="G53" s="187">
        <v>2.3831422680064586E-3</v>
      </c>
      <c r="H53" s="187">
        <v>2.8880559773590236E-3</v>
      </c>
      <c r="I53" s="187">
        <v>1.84551387183161E-2</v>
      </c>
      <c r="J53" s="187">
        <v>8.7412436299712064E-3</v>
      </c>
      <c r="K53" s="187">
        <v>4.4367148930461141E-3</v>
      </c>
      <c r="L53" s="187">
        <v>3.3267697288598456E-3</v>
      </c>
      <c r="M53" s="187">
        <v>5.1923891909875682E-3</v>
      </c>
      <c r="N53" s="187">
        <v>6.4449255736159939E-3</v>
      </c>
      <c r="O53" s="187">
        <v>4.0854452400230327E-3</v>
      </c>
      <c r="P53" s="187">
        <v>5.0905788125770908E-3</v>
      </c>
      <c r="Q53" s="187">
        <v>4.0254357976748419E-3</v>
      </c>
      <c r="R53" s="187">
        <v>6.3473604370633818E-3</v>
      </c>
      <c r="S53" s="187">
        <v>4.1585378248965464E-3</v>
      </c>
      <c r="T53" s="187">
        <v>8.7762338711064088E-3</v>
      </c>
      <c r="U53" s="187">
        <v>5.653179259648148E-3</v>
      </c>
      <c r="V53" s="187">
        <v>4.9861181097545192E-3</v>
      </c>
      <c r="W53" s="187">
        <v>6.5585526803124778E-3</v>
      </c>
      <c r="X53" s="187">
        <v>2.5374318647347258E-3</v>
      </c>
      <c r="Y53" s="187">
        <v>3.4145865928382822E-3</v>
      </c>
      <c r="Z53" s="187">
        <v>4.9939262908900934E-3</v>
      </c>
      <c r="AA53" s="187">
        <v>1.3060630515999232E-3</v>
      </c>
      <c r="AB53" s="187">
        <v>4.0693461178412894E-3</v>
      </c>
      <c r="AC53" s="187">
        <v>4.3121880256139569E-3</v>
      </c>
      <c r="AD53" s="187">
        <v>4.6781427770744904E-3</v>
      </c>
      <c r="AE53" s="187">
        <v>6.1594530984061093E-3</v>
      </c>
      <c r="AF53" s="187">
        <v>2.7346871436616134E-3</v>
      </c>
      <c r="AG53" s="187">
        <v>2.9764546899140993E-3</v>
      </c>
      <c r="AH53" s="187">
        <v>3.7644266538831195E-3</v>
      </c>
      <c r="AI53" s="187">
        <v>6.7568142370190041E-3</v>
      </c>
      <c r="AJ53" s="187">
        <v>3.4728627043829384E-3</v>
      </c>
      <c r="AK53" s="187">
        <v>4.5586425868640781E-3</v>
      </c>
      <c r="AL53" s="187">
        <v>2.0742543711596423E-3</v>
      </c>
      <c r="AM53" s="187">
        <v>5.0219587809461922E-3</v>
      </c>
      <c r="AN53" s="187">
        <v>7.881928633561271E-3</v>
      </c>
      <c r="AO53" s="187">
        <v>9.2270991664396805E-3</v>
      </c>
      <c r="AP53" s="187">
        <v>5.7495600793985059E-3</v>
      </c>
      <c r="AQ53" s="187">
        <v>4.8787983020068025E-3</v>
      </c>
      <c r="AR53" s="187">
        <v>5.3379262740766969E-3</v>
      </c>
      <c r="AS53" s="187">
        <v>8.8352018906474004E-3</v>
      </c>
      <c r="AT53" s="187">
        <v>5.9660825912363864E-3</v>
      </c>
      <c r="AU53" s="187">
        <v>4.5370347420742594E-3</v>
      </c>
      <c r="AV53" s="187">
        <v>2.9265273850708696E-2</v>
      </c>
      <c r="AW53" s="187">
        <v>1.6014911006087644E-2</v>
      </c>
      <c r="AX53" s="187">
        <v>1.0338465402154775</v>
      </c>
      <c r="AY53" s="187">
        <v>1.9517102806469549E-2</v>
      </c>
      <c r="AZ53" s="187">
        <v>1.2762931071571676E-2</v>
      </c>
      <c r="BA53" s="187">
        <v>1.2080276882183586E-2</v>
      </c>
      <c r="BB53" s="187">
        <v>3.0873956704755987E-2</v>
      </c>
      <c r="BC53" s="187">
        <v>4.4698106127165531E-3</v>
      </c>
      <c r="BD53" s="187">
        <v>4.1727402707868143E-3</v>
      </c>
      <c r="BE53" s="187">
        <v>1.526063089509393E-2</v>
      </c>
      <c r="BF53" s="187">
        <v>9.2071271066888546E-3</v>
      </c>
      <c r="BG53" s="187">
        <v>2.1527729880231522E-2</v>
      </c>
      <c r="BH53" s="187">
        <v>9.746513973556116E-3</v>
      </c>
      <c r="BI53" s="187">
        <v>1.489860395117207E-2</v>
      </c>
      <c r="BJ53" s="187">
        <v>1.337200251255543E-2</v>
      </c>
      <c r="BK53" s="187">
        <v>1.0144480583097996E-2</v>
      </c>
      <c r="BL53" s="187">
        <v>2.370074532431455E-2</v>
      </c>
      <c r="BM53" s="187">
        <v>6.3912054989766227E-3</v>
      </c>
      <c r="BN53" s="187">
        <v>3.0333788392939525E-2</v>
      </c>
      <c r="BO53" s="188">
        <v>1.5592935411068825</v>
      </c>
      <c r="BP53" s="149"/>
      <c r="BQ53" s="149"/>
      <c r="BR53" s="149"/>
      <c r="BS53" s="149"/>
      <c r="BT53" s="151"/>
      <c r="BU53" s="149"/>
      <c r="BV53" s="149"/>
      <c r="BW53" s="149"/>
      <c r="BX53" s="149"/>
      <c r="BY53" s="149"/>
      <c r="BZ53" s="149"/>
      <c r="CA53" s="149"/>
      <c r="CB53" s="149"/>
      <c r="CC53" s="149"/>
      <c r="CD53" s="149"/>
      <c r="CE53" s="149"/>
      <c r="CF53" s="149"/>
      <c r="CG53" s="149"/>
      <c r="CH53" s="151"/>
      <c r="CI53" s="149"/>
      <c r="CJ53" s="149"/>
      <c r="CK53" s="149"/>
      <c r="CL53" s="149"/>
      <c r="CM53" s="149"/>
      <c r="CN53" s="149"/>
      <c r="CO53" s="149"/>
      <c r="CP53" s="151"/>
      <c r="CQ53" s="149"/>
      <c r="CR53" s="151"/>
    </row>
    <row r="54" spans="1:96" s="138" customFormat="1" ht="10.9" customHeight="1" x14ac:dyDescent="0.2">
      <c r="A54" s="175" t="s">
        <v>283</v>
      </c>
      <c r="B54" s="186" t="s">
        <v>510</v>
      </c>
      <c r="C54" s="187">
        <v>2.0134503805285735E-2</v>
      </c>
      <c r="D54" s="187">
        <v>2.3252256028223756E-2</v>
      </c>
      <c r="E54" s="187">
        <v>4.53186379315208E-2</v>
      </c>
      <c r="F54" s="187">
        <v>1.6812155628861687E-2</v>
      </c>
      <c r="G54" s="187">
        <v>3.9920131188961552E-2</v>
      </c>
      <c r="H54" s="187">
        <v>1.9830988413971275E-2</v>
      </c>
      <c r="I54" s="187">
        <v>1.9946993947866073E-2</v>
      </c>
      <c r="J54" s="187">
        <v>2.6526870455163745E-2</v>
      </c>
      <c r="K54" s="187">
        <v>3.1227555209044855E-2</v>
      </c>
      <c r="L54" s="187">
        <v>2.8217572975916816E-2</v>
      </c>
      <c r="M54" s="187">
        <v>5.6265164785760123E-2</v>
      </c>
      <c r="N54" s="187">
        <v>3.0440102769855638E-2</v>
      </c>
      <c r="O54" s="187">
        <v>1.9123082870751831E-2</v>
      </c>
      <c r="P54" s="187">
        <v>5.574513070993805E-2</v>
      </c>
      <c r="Q54" s="187">
        <v>1.5573440656808497E-2</v>
      </c>
      <c r="R54" s="187">
        <v>1.6532616428615005E-2</v>
      </c>
      <c r="S54" s="187">
        <v>4.5896660463387591E-2</v>
      </c>
      <c r="T54" s="187">
        <v>2.9633557548016345E-2</v>
      </c>
      <c r="U54" s="187">
        <v>3.7647015922339593E-2</v>
      </c>
      <c r="V54" s="187">
        <v>3.6764002178465219E-2</v>
      </c>
      <c r="W54" s="187">
        <v>2.1808434527943975E-2</v>
      </c>
      <c r="X54" s="187">
        <v>2.2653982553827171E-2</v>
      </c>
      <c r="Y54" s="187">
        <v>2.8058704662955382E-2</v>
      </c>
      <c r="Z54" s="187">
        <v>2.3674581229627564E-2</v>
      </c>
      <c r="AA54" s="187">
        <v>2.0221987697319081E-2</v>
      </c>
      <c r="AB54" s="187">
        <v>1.6849482374844561E-2</v>
      </c>
      <c r="AC54" s="187">
        <v>1.5486334486835479E-2</v>
      </c>
      <c r="AD54" s="187">
        <v>2.1180019421061076E-2</v>
      </c>
      <c r="AE54" s="187">
        <v>5.0735585969591712E-2</v>
      </c>
      <c r="AF54" s="187">
        <v>2.1469039997207534E-2</v>
      </c>
      <c r="AG54" s="187">
        <v>1.6949379568093718E-2</v>
      </c>
      <c r="AH54" s="187">
        <v>2.8731921472416429E-2</v>
      </c>
      <c r="AI54" s="187">
        <v>2.1406586090433409E-2</v>
      </c>
      <c r="AJ54" s="187">
        <v>1.4646344997149589E-2</v>
      </c>
      <c r="AK54" s="187">
        <v>1.9394963227849945E-2</v>
      </c>
      <c r="AL54" s="187">
        <v>1.1997112533674099E-2</v>
      </c>
      <c r="AM54" s="187">
        <v>2.3158601014273583E-2</v>
      </c>
      <c r="AN54" s="187">
        <v>0.35249579852960461</v>
      </c>
      <c r="AO54" s="187">
        <v>3.3991354623632251E-2</v>
      </c>
      <c r="AP54" s="187">
        <v>3.1597951034900151E-2</v>
      </c>
      <c r="AQ54" s="187">
        <v>3.1898228465349072E-2</v>
      </c>
      <c r="AR54" s="187">
        <v>3.7713281972448102E-2</v>
      </c>
      <c r="AS54" s="187">
        <v>1.4795635180014836E-2</v>
      </c>
      <c r="AT54" s="187">
        <v>2.4215951431808113E-2</v>
      </c>
      <c r="AU54" s="187">
        <v>3.3325825499870676E-2</v>
      </c>
      <c r="AV54" s="187">
        <v>1.7747249443236447E-2</v>
      </c>
      <c r="AW54" s="187">
        <v>2.0672182549036643E-2</v>
      </c>
      <c r="AX54" s="187">
        <v>3.0695338269541256E-3</v>
      </c>
      <c r="AY54" s="187">
        <v>1.1187993109841521</v>
      </c>
      <c r="AZ54" s="187">
        <v>8.352276199365738E-2</v>
      </c>
      <c r="BA54" s="187">
        <v>1.4669216999537446E-2</v>
      </c>
      <c r="BB54" s="187">
        <v>2.7334909645206192E-2</v>
      </c>
      <c r="BC54" s="187">
        <v>1.9957177264241416E-2</v>
      </c>
      <c r="BD54" s="187">
        <v>2.0468284495152936E-2</v>
      </c>
      <c r="BE54" s="187">
        <v>1.198899488604223E-2</v>
      </c>
      <c r="BF54" s="187">
        <v>7.2465662838520203E-3</v>
      </c>
      <c r="BG54" s="187">
        <v>2.7785864613710361E-2</v>
      </c>
      <c r="BH54" s="187">
        <v>1.3448941099439725E-2</v>
      </c>
      <c r="BI54" s="187">
        <v>3.7266576702540292E-2</v>
      </c>
      <c r="BJ54" s="187">
        <v>2.5943976569547028E-2</v>
      </c>
      <c r="BK54" s="187">
        <v>1.5059000389729568E-2</v>
      </c>
      <c r="BL54" s="187">
        <v>1.8694997940484626E-2</v>
      </c>
      <c r="BM54" s="187">
        <v>5.2092333430754083E-2</v>
      </c>
      <c r="BN54" s="187">
        <v>7.9806181672808091E-2</v>
      </c>
      <c r="BO54" s="188">
        <v>3.1688395892715682</v>
      </c>
      <c r="BP54" s="149"/>
      <c r="BQ54" s="149"/>
      <c r="BR54" s="149"/>
      <c r="BS54" s="149"/>
      <c r="BT54" s="151"/>
      <c r="BU54" s="149"/>
      <c r="BV54" s="149"/>
      <c r="BW54" s="149"/>
      <c r="BX54" s="149"/>
      <c r="BY54" s="149"/>
      <c r="BZ54" s="149"/>
      <c r="CA54" s="149"/>
      <c r="CB54" s="149"/>
      <c r="CC54" s="149"/>
      <c r="CD54" s="149"/>
      <c r="CE54" s="149"/>
      <c r="CF54" s="149"/>
      <c r="CG54" s="149"/>
      <c r="CH54" s="151"/>
      <c r="CI54" s="149"/>
      <c r="CJ54" s="149"/>
      <c r="CK54" s="149"/>
      <c r="CL54" s="149"/>
      <c r="CM54" s="149"/>
      <c r="CN54" s="149"/>
      <c r="CO54" s="149"/>
      <c r="CP54" s="151"/>
      <c r="CQ54" s="149"/>
      <c r="CR54" s="151"/>
    </row>
    <row r="55" spans="1:96" s="138" customFormat="1" ht="10.9" customHeight="1" x14ac:dyDescent="0.2">
      <c r="A55" s="193" t="s">
        <v>284</v>
      </c>
      <c r="B55" s="194" t="s">
        <v>511</v>
      </c>
      <c r="C55" s="195">
        <v>4.0317640017227161E-4</v>
      </c>
      <c r="D55" s="195">
        <v>4.3685168369414403E-4</v>
      </c>
      <c r="E55" s="195">
        <v>3.0356815046058772E-4</v>
      </c>
      <c r="F55" s="195">
        <v>6.6417332821678838E-4</v>
      </c>
      <c r="G55" s="195">
        <v>3.0969489144087018E-4</v>
      </c>
      <c r="H55" s="195">
        <v>4.8001074544886172E-4</v>
      </c>
      <c r="I55" s="195">
        <v>2.4343522907142806E-3</v>
      </c>
      <c r="J55" s="195">
        <v>1.0054109730606405E-3</v>
      </c>
      <c r="K55" s="195">
        <v>3.0611232173187312E-4</v>
      </c>
      <c r="L55" s="195">
        <v>2.4696001459342619E-4</v>
      </c>
      <c r="M55" s="195">
        <v>2.5328290272522358E-4</v>
      </c>
      <c r="N55" s="195">
        <v>3.8545324009480923E-4</v>
      </c>
      <c r="O55" s="195">
        <v>3.0428096460489832E-4</v>
      </c>
      <c r="P55" s="195">
        <v>3.4592972643452779E-4</v>
      </c>
      <c r="Q55" s="195">
        <v>6.2282426864261847E-4</v>
      </c>
      <c r="R55" s="195">
        <v>5.0040089104472761E-4</v>
      </c>
      <c r="S55" s="195">
        <v>3.7228677231318253E-4</v>
      </c>
      <c r="T55" s="195">
        <v>5.3329274827781871E-4</v>
      </c>
      <c r="U55" s="195">
        <v>6.8949309641943039E-4</v>
      </c>
      <c r="V55" s="195">
        <v>4.8647396703531935E-4</v>
      </c>
      <c r="W55" s="195">
        <v>5.0058463183325899E-4</v>
      </c>
      <c r="X55" s="195">
        <v>2.6487648599799542E-4</v>
      </c>
      <c r="Y55" s="195">
        <v>3.4507265250508889E-4</v>
      </c>
      <c r="Z55" s="195">
        <v>5.9793717853069987E-4</v>
      </c>
      <c r="AA55" s="195">
        <v>1.3072760796971634E-4</v>
      </c>
      <c r="AB55" s="195">
        <v>2.9658224317238331E-4</v>
      </c>
      <c r="AC55" s="195">
        <v>3.1161312373493926E-4</v>
      </c>
      <c r="AD55" s="195">
        <v>3.901153279819141E-4</v>
      </c>
      <c r="AE55" s="195">
        <v>4.7202178113102427E-4</v>
      </c>
      <c r="AF55" s="195">
        <v>2.9957968410718498E-4</v>
      </c>
      <c r="AG55" s="195">
        <v>3.3987406038258223E-4</v>
      </c>
      <c r="AH55" s="195">
        <v>3.3333395327409638E-4</v>
      </c>
      <c r="AI55" s="195">
        <v>4.090925342390226E-4</v>
      </c>
      <c r="AJ55" s="195">
        <v>2.7765537109895416E-4</v>
      </c>
      <c r="AK55" s="195">
        <v>3.2561379142435258E-4</v>
      </c>
      <c r="AL55" s="195">
        <v>3.1572929965181324E-4</v>
      </c>
      <c r="AM55" s="195">
        <v>5.0571642585900086E-4</v>
      </c>
      <c r="AN55" s="195">
        <v>1.3725045264452408E-3</v>
      </c>
      <c r="AO55" s="195">
        <v>5.6949487349018267E-4</v>
      </c>
      <c r="AP55" s="195">
        <v>1.470773393477204E-3</v>
      </c>
      <c r="AQ55" s="195">
        <v>8.1495105896111524E-4</v>
      </c>
      <c r="AR55" s="195">
        <v>7.8746785248205112E-4</v>
      </c>
      <c r="AS55" s="195">
        <v>2.5933346332941702E-3</v>
      </c>
      <c r="AT55" s="195">
        <v>1.6745497459573976E-3</v>
      </c>
      <c r="AU55" s="195">
        <v>9.6033709190955008E-4</v>
      </c>
      <c r="AV55" s="195">
        <v>1.6740723789131944E-3</v>
      </c>
      <c r="AW55" s="195">
        <v>7.078075798707964E-3</v>
      </c>
      <c r="AX55" s="195">
        <v>8.1788099801531275E-4</v>
      </c>
      <c r="AY55" s="195">
        <v>9.5667901141832049E-4</v>
      </c>
      <c r="AZ55" s="195">
        <v>1.0001628498873949</v>
      </c>
      <c r="BA55" s="195">
        <v>8.3951400875024815E-3</v>
      </c>
      <c r="BB55" s="195">
        <v>1.8534204091731521E-3</v>
      </c>
      <c r="BC55" s="195">
        <v>5.0783953313420418E-3</v>
      </c>
      <c r="BD55" s="195">
        <v>1.6692574080964264E-3</v>
      </c>
      <c r="BE55" s="195">
        <v>9.5565832575828446E-4</v>
      </c>
      <c r="BF55" s="195">
        <v>1.2609676052194763E-3</v>
      </c>
      <c r="BG55" s="195">
        <v>4.0221282720648054E-3</v>
      </c>
      <c r="BH55" s="195">
        <v>1.1968224369645671E-3</v>
      </c>
      <c r="BI55" s="195">
        <v>1.5224032590304003E-3</v>
      </c>
      <c r="BJ55" s="195">
        <v>1.4472525000690194E-3</v>
      </c>
      <c r="BK55" s="195">
        <v>1.0446527257641609E-3</v>
      </c>
      <c r="BL55" s="195">
        <v>2.0170488683536763E-3</v>
      </c>
      <c r="BM55" s="195">
        <v>4.1564619612211099E-4</v>
      </c>
      <c r="BN55" s="195">
        <v>1.9258581492512122E-3</v>
      </c>
      <c r="BO55" s="196">
        <v>1.070937778355199</v>
      </c>
      <c r="BP55" s="149"/>
      <c r="BQ55" s="149"/>
      <c r="BR55" s="149"/>
      <c r="BS55" s="149"/>
      <c r="BT55" s="151"/>
      <c r="BU55" s="149"/>
      <c r="BV55" s="149"/>
      <c r="BW55" s="149"/>
      <c r="BX55" s="149"/>
      <c r="BY55" s="149"/>
      <c r="BZ55" s="149"/>
      <c r="CA55" s="149"/>
      <c r="CB55" s="149"/>
      <c r="CC55" s="149"/>
      <c r="CD55" s="149"/>
      <c r="CE55" s="149"/>
      <c r="CF55" s="149"/>
      <c r="CG55" s="149"/>
      <c r="CH55" s="151"/>
      <c r="CI55" s="149"/>
      <c r="CJ55" s="149"/>
      <c r="CK55" s="149"/>
      <c r="CL55" s="149"/>
      <c r="CM55" s="149"/>
      <c r="CN55" s="149"/>
      <c r="CO55" s="149"/>
      <c r="CP55" s="151"/>
      <c r="CQ55" s="149"/>
      <c r="CR55" s="151"/>
    </row>
    <row r="56" spans="1:96" s="138" customFormat="1" ht="10.9" customHeight="1" x14ac:dyDescent="0.2">
      <c r="A56" s="175" t="s">
        <v>285</v>
      </c>
      <c r="B56" s="186" t="s">
        <v>512</v>
      </c>
      <c r="C56" s="187">
        <v>2.8487787357782657E-3</v>
      </c>
      <c r="D56" s="187">
        <v>3.1999114810960052E-3</v>
      </c>
      <c r="E56" s="187">
        <v>1.6054576045632261E-3</v>
      </c>
      <c r="F56" s="187">
        <v>4.0073680180450722E-3</v>
      </c>
      <c r="G56" s="187">
        <v>2.0093204018117529E-3</v>
      </c>
      <c r="H56" s="187">
        <v>4.2618518413209466E-3</v>
      </c>
      <c r="I56" s="187">
        <v>1.4585708183618278E-2</v>
      </c>
      <c r="J56" s="187">
        <v>4.2541504849693372E-3</v>
      </c>
      <c r="K56" s="187">
        <v>2.3157245227208019E-3</v>
      </c>
      <c r="L56" s="187">
        <v>1.8705674800110876E-3</v>
      </c>
      <c r="M56" s="187">
        <v>2.0027922996056144E-3</v>
      </c>
      <c r="N56" s="187">
        <v>2.5246630950360957E-3</v>
      </c>
      <c r="O56" s="187">
        <v>1.8127604112281777E-3</v>
      </c>
      <c r="P56" s="187">
        <v>2.9973965139412991E-3</v>
      </c>
      <c r="Q56" s="187">
        <v>3.29046154450955E-3</v>
      </c>
      <c r="R56" s="187">
        <v>3.0407820425627833E-3</v>
      </c>
      <c r="S56" s="187">
        <v>2.357259062284448E-3</v>
      </c>
      <c r="T56" s="187">
        <v>3.0608310696811965E-3</v>
      </c>
      <c r="U56" s="187">
        <v>2.4585886258006559E-3</v>
      </c>
      <c r="V56" s="187">
        <v>2.5367980898060474E-3</v>
      </c>
      <c r="W56" s="187">
        <v>2.9115753931572099E-3</v>
      </c>
      <c r="X56" s="187">
        <v>1.3993192913551635E-3</v>
      </c>
      <c r="Y56" s="187">
        <v>1.3578762574175966E-3</v>
      </c>
      <c r="Z56" s="187">
        <v>6.3464928925024248E-3</v>
      </c>
      <c r="AA56" s="187">
        <v>6.3398213760233128E-4</v>
      </c>
      <c r="AB56" s="187">
        <v>1.9306865155066261E-3</v>
      </c>
      <c r="AC56" s="187">
        <v>2.492979759781955E-3</v>
      </c>
      <c r="AD56" s="187">
        <v>2.6146210078436681E-3</v>
      </c>
      <c r="AE56" s="187">
        <v>2.5087191125593602E-3</v>
      </c>
      <c r="AF56" s="187">
        <v>1.3224514196929604E-3</v>
      </c>
      <c r="AG56" s="187">
        <v>1.395059776922348E-3</v>
      </c>
      <c r="AH56" s="187">
        <v>1.6844857226531113E-3</v>
      </c>
      <c r="AI56" s="187">
        <v>2.2059356341577901E-3</v>
      </c>
      <c r="AJ56" s="187">
        <v>2.0640992094050539E-3</v>
      </c>
      <c r="AK56" s="187">
        <v>2.3420284118868939E-3</v>
      </c>
      <c r="AL56" s="187">
        <v>1.6120332043368163E-3</v>
      </c>
      <c r="AM56" s="187">
        <v>2.8732257375693386E-3</v>
      </c>
      <c r="AN56" s="187">
        <v>4.7925847403664113E-3</v>
      </c>
      <c r="AO56" s="187">
        <v>4.6069879678997455E-3</v>
      </c>
      <c r="AP56" s="187">
        <v>1.3812512335817238E-2</v>
      </c>
      <c r="AQ56" s="187">
        <v>7.5930051755880544E-3</v>
      </c>
      <c r="AR56" s="187">
        <v>7.078123512225162E-3</v>
      </c>
      <c r="AS56" s="187">
        <v>3.394457092456264E-3</v>
      </c>
      <c r="AT56" s="187">
        <v>5.2375038094828689E-3</v>
      </c>
      <c r="AU56" s="187">
        <v>5.9024327775136186E-3</v>
      </c>
      <c r="AV56" s="187">
        <v>1.3648689622661137E-2</v>
      </c>
      <c r="AW56" s="187">
        <v>1.3268316282535258E-2</v>
      </c>
      <c r="AX56" s="187">
        <v>3.3573696467076256E-3</v>
      </c>
      <c r="AY56" s="187">
        <v>6.7561526990050904E-3</v>
      </c>
      <c r="AZ56" s="187">
        <v>4.1426457474858782E-3</v>
      </c>
      <c r="BA56" s="187">
        <v>1.1484507668481649</v>
      </c>
      <c r="BB56" s="187">
        <v>1.6441138178965687E-2</v>
      </c>
      <c r="BC56" s="187">
        <v>1.2006186891981496E-2</v>
      </c>
      <c r="BD56" s="187">
        <v>3.744800162561191E-3</v>
      </c>
      <c r="BE56" s="187">
        <v>4.2988877640576751E-3</v>
      </c>
      <c r="BF56" s="187">
        <v>3.4840540843272347E-3</v>
      </c>
      <c r="BG56" s="187">
        <v>1.6077522921166369E-2</v>
      </c>
      <c r="BH56" s="187">
        <v>2.121012655892477E-2</v>
      </c>
      <c r="BI56" s="187">
        <v>1.0139540269280588E-2</v>
      </c>
      <c r="BJ56" s="187">
        <v>1.3115674317211917E-2</v>
      </c>
      <c r="BK56" s="187">
        <v>5.8858135198277123E-3</v>
      </c>
      <c r="BL56" s="187">
        <v>1.0484254182999307E-2</v>
      </c>
      <c r="BM56" s="187">
        <v>2.9308439101842425E-3</v>
      </c>
      <c r="BN56" s="187">
        <v>4.9154938372478821E-2</v>
      </c>
      <c r="BO56" s="188">
        <v>1.5157520723846174</v>
      </c>
      <c r="BP56" s="149"/>
      <c r="BQ56" s="149"/>
      <c r="BR56" s="149"/>
      <c r="BS56" s="149"/>
      <c r="BT56" s="151"/>
      <c r="BU56" s="149"/>
      <c r="BV56" s="149"/>
      <c r="BW56" s="149"/>
      <c r="BX56" s="149"/>
      <c r="BY56" s="149"/>
      <c r="BZ56" s="149"/>
      <c r="CA56" s="149"/>
      <c r="CB56" s="149"/>
      <c r="CC56" s="149"/>
      <c r="CD56" s="149"/>
      <c r="CE56" s="149"/>
      <c r="CF56" s="149"/>
      <c r="CG56" s="149"/>
      <c r="CH56" s="151"/>
      <c r="CI56" s="149"/>
      <c r="CJ56" s="149"/>
      <c r="CK56" s="149"/>
      <c r="CL56" s="149"/>
      <c r="CM56" s="149"/>
      <c r="CN56" s="149"/>
      <c r="CO56" s="149"/>
      <c r="CP56" s="151"/>
      <c r="CQ56" s="149"/>
      <c r="CR56" s="151"/>
    </row>
    <row r="57" spans="1:96" s="138" customFormat="1" ht="10.9" customHeight="1" x14ac:dyDescent="0.2">
      <c r="A57" s="175" t="s">
        <v>287</v>
      </c>
      <c r="B57" s="186" t="s">
        <v>513</v>
      </c>
      <c r="C57" s="187">
        <v>2.6876173401980089E-3</v>
      </c>
      <c r="D57" s="187">
        <v>2.49240482550858E-3</v>
      </c>
      <c r="E57" s="187">
        <v>1.9118857521805285E-3</v>
      </c>
      <c r="F57" s="187">
        <v>4.5018133980932453E-3</v>
      </c>
      <c r="G57" s="187">
        <v>1.4820675235351912E-3</v>
      </c>
      <c r="H57" s="187">
        <v>2.1273225304338024E-3</v>
      </c>
      <c r="I57" s="187">
        <v>3.5862139306050878E-3</v>
      </c>
      <c r="J57" s="187">
        <v>4.0512234568492022E-3</v>
      </c>
      <c r="K57" s="187">
        <v>2.5690060295778675E-3</v>
      </c>
      <c r="L57" s="187">
        <v>1.8997813063173889E-3</v>
      </c>
      <c r="M57" s="187">
        <v>1.7216331429106492E-3</v>
      </c>
      <c r="N57" s="187">
        <v>3.2401370245434499E-3</v>
      </c>
      <c r="O57" s="187">
        <v>2.5919298025550304E-3</v>
      </c>
      <c r="P57" s="187">
        <v>2.8747122136876329E-3</v>
      </c>
      <c r="Q57" s="187">
        <v>2.1344614738328443E-3</v>
      </c>
      <c r="R57" s="187">
        <v>3.6232938594511484E-3</v>
      </c>
      <c r="S57" s="187">
        <v>2.5285712068980376E-3</v>
      </c>
      <c r="T57" s="187">
        <v>4.5354233938712752E-3</v>
      </c>
      <c r="U57" s="187">
        <v>4.0605790298811955E-3</v>
      </c>
      <c r="V57" s="187">
        <v>3.5123552256964333E-3</v>
      </c>
      <c r="W57" s="187">
        <v>3.9559508008627587E-3</v>
      </c>
      <c r="X57" s="187">
        <v>5.5154120325118924E-3</v>
      </c>
      <c r="Y57" s="187">
        <v>1.9965820814667927E-3</v>
      </c>
      <c r="Z57" s="187">
        <v>4.8196677339648426E-3</v>
      </c>
      <c r="AA57" s="187">
        <v>7.4502980294226966E-4</v>
      </c>
      <c r="AB57" s="187">
        <v>2.6522879610304684E-3</v>
      </c>
      <c r="AC57" s="187">
        <v>4.557493199718393E-3</v>
      </c>
      <c r="AD57" s="187">
        <v>2.8723728052939381E-3</v>
      </c>
      <c r="AE57" s="187">
        <v>2.832594706402528E-3</v>
      </c>
      <c r="AF57" s="187">
        <v>1.6928297529675426E-3</v>
      </c>
      <c r="AG57" s="187">
        <v>1.8828930955011357E-3</v>
      </c>
      <c r="AH57" s="187">
        <v>2.2327631009747759E-3</v>
      </c>
      <c r="AI57" s="187">
        <v>2.904201417983573E-3</v>
      </c>
      <c r="AJ57" s="187">
        <v>3.6935440800006363E-3</v>
      </c>
      <c r="AK57" s="187">
        <v>6.1256051761657661E-3</v>
      </c>
      <c r="AL57" s="187">
        <v>1.9980870837748841E-3</v>
      </c>
      <c r="AM57" s="187">
        <v>4.2108516972419047E-3</v>
      </c>
      <c r="AN57" s="187">
        <v>4.0295327608021675E-3</v>
      </c>
      <c r="AO57" s="187">
        <v>3.8282795995811308E-3</v>
      </c>
      <c r="AP57" s="187">
        <v>3.5863635268271929E-3</v>
      </c>
      <c r="AQ57" s="187">
        <v>4.4012824754642924E-3</v>
      </c>
      <c r="AR57" s="187">
        <v>4.0787920381003696E-3</v>
      </c>
      <c r="AS57" s="187">
        <v>5.9453485589602666E-3</v>
      </c>
      <c r="AT57" s="187">
        <v>1.6036713202488052E-2</v>
      </c>
      <c r="AU57" s="187">
        <v>4.019860962319515E-3</v>
      </c>
      <c r="AV57" s="187">
        <v>9.9911539382283952E-3</v>
      </c>
      <c r="AW57" s="187">
        <v>1.4966092948970755E-2</v>
      </c>
      <c r="AX57" s="187">
        <v>2.1700341330999203E-3</v>
      </c>
      <c r="AY57" s="187">
        <v>4.8162169480238659E-3</v>
      </c>
      <c r="AZ57" s="187">
        <v>5.5555737896522371E-3</v>
      </c>
      <c r="BA57" s="187">
        <v>3.061524765362687E-2</v>
      </c>
      <c r="BB57" s="187">
        <v>1.0246653202295823</v>
      </c>
      <c r="BC57" s="187">
        <v>7.3219607018305544E-3</v>
      </c>
      <c r="BD57" s="187">
        <v>5.7686463305189799E-3</v>
      </c>
      <c r="BE57" s="187">
        <v>5.2502279051748341E-3</v>
      </c>
      <c r="BF57" s="187">
        <v>2.5511262552155665E-3</v>
      </c>
      <c r="BG57" s="187">
        <v>2.240587947882601E-2</v>
      </c>
      <c r="BH57" s="187">
        <v>1.2266611945654272E-2</v>
      </c>
      <c r="BI57" s="187">
        <v>7.7060607452809219E-3</v>
      </c>
      <c r="BJ57" s="187">
        <v>4.0699846453719516E-3</v>
      </c>
      <c r="BK57" s="187">
        <v>1.1733251796744882E-2</v>
      </c>
      <c r="BL57" s="187">
        <v>5.7966015202755398E-3</v>
      </c>
      <c r="BM57" s="187">
        <v>2.5465673661957552E-3</v>
      </c>
      <c r="BN57" s="187">
        <v>1.3003707966415978E-2</v>
      </c>
      <c r="BO57" s="188">
        <v>1.3519470384186631</v>
      </c>
      <c r="BP57" s="149"/>
      <c r="BQ57" s="149"/>
      <c r="BR57" s="149"/>
      <c r="BS57" s="149"/>
      <c r="BT57" s="151"/>
      <c r="BU57" s="149"/>
      <c r="BV57" s="149"/>
      <c r="BW57" s="149"/>
      <c r="BX57" s="149"/>
      <c r="BY57" s="149"/>
      <c r="BZ57" s="149"/>
      <c r="CA57" s="149"/>
      <c r="CB57" s="149"/>
      <c r="CC57" s="149"/>
      <c r="CD57" s="149"/>
      <c r="CE57" s="149"/>
      <c r="CF57" s="149"/>
      <c r="CG57" s="149"/>
      <c r="CH57" s="151"/>
      <c r="CI57" s="149"/>
      <c r="CJ57" s="149"/>
      <c r="CK57" s="149"/>
      <c r="CL57" s="149"/>
      <c r="CM57" s="149"/>
      <c r="CN57" s="149"/>
      <c r="CO57" s="149"/>
      <c r="CP57" s="151"/>
      <c r="CQ57" s="149"/>
      <c r="CR57" s="151"/>
    </row>
    <row r="58" spans="1:96" s="138" customFormat="1" ht="10.9" customHeight="1" x14ac:dyDescent="0.2">
      <c r="A58" s="175" t="s">
        <v>288</v>
      </c>
      <c r="B58" s="186" t="s">
        <v>514</v>
      </c>
      <c r="C58" s="187">
        <v>8.7500122823758522E-4</v>
      </c>
      <c r="D58" s="187">
        <v>2.6837351352944079E-4</v>
      </c>
      <c r="E58" s="187">
        <v>2.7154518508925777E-4</v>
      </c>
      <c r="F58" s="187">
        <v>2.2664095079186832E-4</v>
      </c>
      <c r="G58" s="187">
        <v>6.7891074291514186E-4</v>
      </c>
      <c r="H58" s="187">
        <v>1.1155757615707684E-3</v>
      </c>
      <c r="I58" s="187">
        <v>1.6179582614548867E-3</v>
      </c>
      <c r="J58" s="187">
        <v>2.9863030001340859E-3</v>
      </c>
      <c r="K58" s="187">
        <v>1.4363259008760318E-3</v>
      </c>
      <c r="L58" s="187">
        <v>6.3421667251592939E-4</v>
      </c>
      <c r="M58" s="187">
        <v>1.0682993210752955E-3</v>
      </c>
      <c r="N58" s="187">
        <v>3.692451111201197E-4</v>
      </c>
      <c r="O58" s="187">
        <v>6.6053522101815882E-4</v>
      </c>
      <c r="P58" s="187">
        <v>2.7575265872888731E-3</v>
      </c>
      <c r="Q58" s="187">
        <v>4.2013075831019546E-4</v>
      </c>
      <c r="R58" s="187">
        <v>5.9443663835935848E-4</v>
      </c>
      <c r="S58" s="187">
        <v>1.2557724185673499E-3</v>
      </c>
      <c r="T58" s="187">
        <v>5.4448430103522791E-4</v>
      </c>
      <c r="U58" s="187">
        <v>8.3955347101623095E-4</v>
      </c>
      <c r="V58" s="187">
        <v>6.7068004707148744E-4</v>
      </c>
      <c r="W58" s="187">
        <v>6.1888210473300044E-4</v>
      </c>
      <c r="X58" s="187">
        <v>1.4279011214192108E-4</v>
      </c>
      <c r="Y58" s="187">
        <v>2.565780060454309E-4</v>
      </c>
      <c r="Z58" s="187">
        <v>7.9300153312908232E-4</v>
      </c>
      <c r="AA58" s="187">
        <v>8.6623029208405877E-5</v>
      </c>
      <c r="AB58" s="187">
        <v>5.1893963961392416E-4</v>
      </c>
      <c r="AC58" s="187">
        <v>6.2313510989501087E-4</v>
      </c>
      <c r="AD58" s="187">
        <v>6.4623402922634517E-4</v>
      </c>
      <c r="AE58" s="187">
        <v>1.0207591810338901E-3</v>
      </c>
      <c r="AF58" s="187">
        <v>8.1712999280800355E-4</v>
      </c>
      <c r="AG58" s="187">
        <v>7.8664882607485233E-4</v>
      </c>
      <c r="AH58" s="187">
        <v>7.2458829812155139E-4</v>
      </c>
      <c r="AI58" s="187">
        <v>6.2955859161813003E-4</v>
      </c>
      <c r="AJ58" s="187">
        <v>4.375824964702687E-4</v>
      </c>
      <c r="AK58" s="187">
        <v>3.3423186795509158E-4</v>
      </c>
      <c r="AL58" s="187">
        <v>3.6017987197095114E-4</v>
      </c>
      <c r="AM58" s="187">
        <v>7.5723263366375302E-4</v>
      </c>
      <c r="AN58" s="187">
        <v>7.6627444669532304E-4</v>
      </c>
      <c r="AO58" s="187">
        <v>3.0720516433544974E-3</v>
      </c>
      <c r="AP58" s="187">
        <v>6.5889490656443478E-4</v>
      </c>
      <c r="AQ58" s="187">
        <v>9.5647413696923166E-4</v>
      </c>
      <c r="AR58" s="187">
        <v>1.5949253386317566E-3</v>
      </c>
      <c r="AS58" s="187">
        <v>1.1502239653435969E-3</v>
      </c>
      <c r="AT58" s="187">
        <v>1.3396836569789928E-3</v>
      </c>
      <c r="AU58" s="187">
        <v>3.0912439137934732E-3</v>
      </c>
      <c r="AV58" s="187">
        <v>1.1333522366115368E-3</v>
      </c>
      <c r="AW58" s="187">
        <v>8.3776499284111039E-4</v>
      </c>
      <c r="AX58" s="187">
        <v>2.5405186046920184E-4</v>
      </c>
      <c r="AY58" s="187">
        <v>1.529282092440866E-3</v>
      </c>
      <c r="AZ58" s="187">
        <v>3.0039154973619906E-4</v>
      </c>
      <c r="BA58" s="187">
        <v>6.6482333599184062E-4</v>
      </c>
      <c r="BB58" s="187">
        <v>3.3089146087278296E-4</v>
      </c>
      <c r="BC58" s="187">
        <v>1.0002589701375093</v>
      </c>
      <c r="BD58" s="187">
        <v>1.2681815666166726E-3</v>
      </c>
      <c r="BE58" s="187">
        <v>4.6774367541942239E-4</v>
      </c>
      <c r="BF58" s="187">
        <v>4.9874902692964682E-4</v>
      </c>
      <c r="BG58" s="187">
        <v>6.0787473305683529E-4</v>
      </c>
      <c r="BH58" s="187">
        <v>5.1672019624352796E-4</v>
      </c>
      <c r="BI58" s="187">
        <v>5.705671888737489E-4</v>
      </c>
      <c r="BJ58" s="187">
        <v>5.478857935082422E-4</v>
      </c>
      <c r="BK58" s="187">
        <v>4.6627251490093374E-4</v>
      </c>
      <c r="BL58" s="187">
        <v>8.5395788473012339E-4</v>
      </c>
      <c r="BM58" s="187">
        <v>4.5926754392194564E-4</v>
      </c>
      <c r="BN58" s="187">
        <v>0.13447533155407437</v>
      </c>
      <c r="BO58" s="188">
        <v>1.1875174617687667</v>
      </c>
      <c r="BP58" s="149"/>
      <c r="BQ58" s="149"/>
      <c r="BR58" s="149"/>
      <c r="BS58" s="149"/>
      <c r="BT58" s="151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9"/>
      <c r="CF58" s="149"/>
      <c r="CG58" s="149"/>
      <c r="CH58" s="151"/>
      <c r="CI58" s="149"/>
      <c r="CJ58" s="149"/>
      <c r="CK58" s="149"/>
      <c r="CL58" s="149"/>
      <c r="CM58" s="149"/>
      <c r="CN58" s="149"/>
      <c r="CO58" s="149"/>
      <c r="CP58" s="151"/>
      <c r="CQ58" s="149"/>
      <c r="CR58" s="151"/>
    </row>
    <row r="59" spans="1:96" s="138" customFormat="1" ht="10.9" customHeight="1" x14ac:dyDescent="0.2">
      <c r="A59" s="175" t="s">
        <v>290</v>
      </c>
      <c r="B59" s="186" t="s">
        <v>515</v>
      </c>
      <c r="C59" s="187">
        <v>9.486256845219779E-5</v>
      </c>
      <c r="D59" s="187">
        <v>1.0284283392347169E-4</v>
      </c>
      <c r="E59" s="187">
        <v>7.259903304685849E-5</v>
      </c>
      <c r="F59" s="187">
        <v>2.6142137750964428E-4</v>
      </c>
      <c r="G59" s="187">
        <v>2.0918799387494225E-4</v>
      </c>
      <c r="H59" s="187">
        <v>5.8915245985013697E-5</v>
      </c>
      <c r="I59" s="187">
        <v>1.9002311674808274E-4</v>
      </c>
      <c r="J59" s="187">
        <v>2.0988260379936559E-4</v>
      </c>
      <c r="K59" s="187">
        <v>1.0142704961837521E-4</v>
      </c>
      <c r="L59" s="187">
        <v>3.5432444278464802E-4</v>
      </c>
      <c r="M59" s="187">
        <v>1.1949273216552977E-4</v>
      </c>
      <c r="N59" s="187">
        <v>3.0500201392025792E-4</v>
      </c>
      <c r="O59" s="187">
        <v>8.2831643369435547E-5</v>
      </c>
      <c r="P59" s="187">
        <v>2.1335769069781151E-4</v>
      </c>
      <c r="Q59" s="187">
        <v>6.3430959344746947E-5</v>
      </c>
      <c r="R59" s="187">
        <v>7.7089772984615654E-5</v>
      </c>
      <c r="S59" s="187">
        <v>1.5962176150814255E-4</v>
      </c>
      <c r="T59" s="187">
        <v>9.6342393463348579E-5</v>
      </c>
      <c r="U59" s="187">
        <v>2.6864877203983947E-4</v>
      </c>
      <c r="V59" s="187">
        <v>1.5910662489637394E-4</v>
      </c>
      <c r="W59" s="187">
        <v>1.1217262054798094E-4</v>
      </c>
      <c r="X59" s="187">
        <v>1.7599838985185527E-4</v>
      </c>
      <c r="Y59" s="187">
        <v>2.3906563103988829E-4</v>
      </c>
      <c r="Z59" s="187">
        <v>2.8185349039186957E-4</v>
      </c>
      <c r="AA59" s="187">
        <v>2.8834483750763743E-5</v>
      </c>
      <c r="AB59" s="187">
        <v>2.5185074675183693E-4</v>
      </c>
      <c r="AC59" s="187">
        <v>1.811719391748278E-4</v>
      </c>
      <c r="AD59" s="187">
        <v>7.2478595541781288E-5</v>
      </c>
      <c r="AE59" s="187">
        <v>3.0147371599378132E-4</v>
      </c>
      <c r="AF59" s="187">
        <v>6.3286621868544903E-5</v>
      </c>
      <c r="AG59" s="187">
        <v>7.9868329696318886E-5</v>
      </c>
      <c r="AH59" s="187">
        <v>1.0801065503127951E-4</v>
      </c>
      <c r="AI59" s="187">
        <v>4.9316003739700149E-4</v>
      </c>
      <c r="AJ59" s="187">
        <v>7.8392285903747662E-4</v>
      </c>
      <c r="AK59" s="187">
        <v>1.6754179621994948E-3</v>
      </c>
      <c r="AL59" s="187">
        <v>1.5595153742332409E-4</v>
      </c>
      <c r="AM59" s="187">
        <v>2.0775157000985076E-4</v>
      </c>
      <c r="AN59" s="187">
        <v>3.6175411417473119E-4</v>
      </c>
      <c r="AO59" s="187">
        <v>2.8329096721159869E-4</v>
      </c>
      <c r="AP59" s="187">
        <v>1.835596587381122E-4</v>
      </c>
      <c r="AQ59" s="187">
        <v>2.4229599735081482E-4</v>
      </c>
      <c r="AR59" s="187">
        <v>2.5771033519258546E-4</v>
      </c>
      <c r="AS59" s="187">
        <v>4.888126550279243E-4</v>
      </c>
      <c r="AT59" s="187">
        <v>2.8467989952561348E-4</v>
      </c>
      <c r="AU59" s="187">
        <v>2.3163111510286701E-4</v>
      </c>
      <c r="AV59" s="187">
        <v>3.7644032139469576E-4</v>
      </c>
      <c r="AW59" s="187">
        <v>3.7893803674952589E-4</v>
      </c>
      <c r="AX59" s="187">
        <v>5.9843321839186387E-5</v>
      </c>
      <c r="AY59" s="187">
        <v>5.7213529580901149E-4</v>
      </c>
      <c r="AZ59" s="187">
        <v>3.3619308906524534E-4</v>
      </c>
      <c r="BA59" s="187">
        <v>4.4450049047912625E-3</v>
      </c>
      <c r="BB59" s="187">
        <v>3.4905731288356313E-3</v>
      </c>
      <c r="BC59" s="187">
        <v>2.7344419289966962E-4</v>
      </c>
      <c r="BD59" s="187">
        <v>1.0000954717154791</v>
      </c>
      <c r="BE59" s="187">
        <v>1.7684803674190833E-4</v>
      </c>
      <c r="BF59" s="187">
        <v>8.0495226235526075E-5</v>
      </c>
      <c r="BG59" s="187">
        <v>1.9756473840784703E-4</v>
      </c>
      <c r="BH59" s="187">
        <v>5.6218743160650825E-4</v>
      </c>
      <c r="BI59" s="187">
        <v>3.4362555964969076E-4</v>
      </c>
      <c r="BJ59" s="187">
        <v>5.3813979718185881E-4</v>
      </c>
      <c r="BK59" s="187">
        <v>3.1995648163440644E-4</v>
      </c>
      <c r="BL59" s="187">
        <v>6.689334130434957E-4</v>
      </c>
      <c r="BM59" s="187">
        <v>1.2474979404816184E-4</v>
      </c>
      <c r="BN59" s="187">
        <v>4.8695235287298194E-4</v>
      </c>
      <c r="BO59" s="188">
        <v>1.0242739113964501</v>
      </c>
      <c r="BP59" s="149"/>
      <c r="BQ59" s="149"/>
      <c r="BR59" s="149"/>
      <c r="BS59" s="149"/>
      <c r="BT59" s="151"/>
      <c r="BU59" s="149"/>
      <c r="BV59" s="149"/>
      <c r="BW59" s="149"/>
      <c r="BX59" s="149"/>
      <c r="BY59" s="149"/>
      <c r="BZ59" s="149"/>
      <c r="CA59" s="149"/>
      <c r="CB59" s="149"/>
      <c r="CC59" s="149"/>
      <c r="CD59" s="149"/>
      <c r="CE59" s="149"/>
      <c r="CF59" s="149"/>
      <c r="CG59" s="149"/>
      <c r="CH59" s="151"/>
      <c r="CI59" s="149"/>
      <c r="CJ59" s="149"/>
      <c r="CK59" s="149"/>
      <c r="CL59" s="149"/>
      <c r="CM59" s="149"/>
      <c r="CN59" s="149"/>
      <c r="CO59" s="149"/>
      <c r="CP59" s="151"/>
      <c r="CQ59" s="149"/>
      <c r="CR59" s="151"/>
    </row>
    <row r="60" spans="1:96" s="138" customFormat="1" ht="10.9" customHeight="1" x14ac:dyDescent="0.2">
      <c r="A60" s="175" t="s">
        <v>291</v>
      </c>
      <c r="B60" s="186" t="s">
        <v>516</v>
      </c>
      <c r="C60" s="187">
        <v>2.0814603782056358E-4</v>
      </c>
      <c r="D60" s="187">
        <v>1.2219441421200151E-4</v>
      </c>
      <c r="E60" s="187">
        <v>1.2075400135721142E-4</v>
      </c>
      <c r="F60" s="187">
        <v>1.9042414271358628E-3</v>
      </c>
      <c r="G60" s="187">
        <v>5.207593719435468E-5</v>
      </c>
      <c r="H60" s="187">
        <v>4.1043872781728664E-5</v>
      </c>
      <c r="I60" s="187">
        <v>6.0907968460759922E-5</v>
      </c>
      <c r="J60" s="187">
        <v>7.9311657329127436E-5</v>
      </c>
      <c r="K60" s="187">
        <v>7.0771191059285692E-5</v>
      </c>
      <c r="L60" s="187">
        <v>3.9752791601356298E-5</v>
      </c>
      <c r="M60" s="187">
        <v>1.1690659749582844E-4</v>
      </c>
      <c r="N60" s="187">
        <v>5.0915932261843016E-5</v>
      </c>
      <c r="O60" s="187">
        <v>3.532082599268976E-5</v>
      </c>
      <c r="P60" s="187">
        <v>1.1611048135425074E-4</v>
      </c>
      <c r="Q60" s="187">
        <v>2.7486558456235314E-5</v>
      </c>
      <c r="R60" s="187">
        <v>3.207023220778069E-5</v>
      </c>
      <c r="S60" s="187">
        <v>6.6630907617914125E-5</v>
      </c>
      <c r="T60" s="187">
        <v>4.3445199431355641E-5</v>
      </c>
      <c r="U60" s="187">
        <v>5.457428371529229E-5</v>
      </c>
      <c r="V60" s="187">
        <v>5.0484745926235682E-5</v>
      </c>
      <c r="W60" s="187">
        <v>6.2312621801348918E-5</v>
      </c>
      <c r="X60" s="187">
        <v>2.8104509423766436E-5</v>
      </c>
      <c r="Y60" s="187">
        <v>3.37931486293584E-5</v>
      </c>
      <c r="Z60" s="187">
        <v>7.9664973857817686E-5</v>
      </c>
      <c r="AA60" s="187">
        <v>2.1619156206014721E-5</v>
      </c>
      <c r="AB60" s="187">
        <v>2.889262798917176E-5</v>
      </c>
      <c r="AC60" s="187">
        <v>2.9738440530475707E-5</v>
      </c>
      <c r="AD60" s="187">
        <v>3.7732844121389477E-5</v>
      </c>
      <c r="AE60" s="187">
        <v>6.8651837911357382E-5</v>
      </c>
      <c r="AF60" s="187">
        <v>3.5331494533053096E-5</v>
      </c>
      <c r="AG60" s="187">
        <v>3.6923883269473748E-5</v>
      </c>
      <c r="AH60" s="187">
        <v>4.2193802046996527E-5</v>
      </c>
      <c r="AI60" s="187">
        <v>3.5640810287155248E-5</v>
      </c>
      <c r="AJ60" s="187">
        <v>2.5539564553511135E-5</v>
      </c>
      <c r="AK60" s="187">
        <v>2.9344451492596465E-5</v>
      </c>
      <c r="AL60" s="187">
        <v>2.0774533001414168E-5</v>
      </c>
      <c r="AM60" s="187">
        <v>4.1224558336762841E-5</v>
      </c>
      <c r="AN60" s="187">
        <v>3.5147375340512939E-4</v>
      </c>
      <c r="AO60" s="187">
        <v>8.7567263113584004E-5</v>
      </c>
      <c r="AP60" s="187">
        <v>5.597455837891309E-5</v>
      </c>
      <c r="AQ60" s="187">
        <v>6.5607768599162014E-5</v>
      </c>
      <c r="AR60" s="187">
        <v>7.2064496290116093E-5</v>
      </c>
      <c r="AS60" s="187">
        <v>4.1759103816519127E-5</v>
      </c>
      <c r="AT60" s="187">
        <v>1.8574409087760213E-4</v>
      </c>
      <c r="AU60" s="187">
        <v>8.8220802887966349E-5</v>
      </c>
      <c r="AV60" s="187">
        <v>7.2265825973015542E-5</v>
      </c>
      <c r="AW60" s="187">
        <v>1.4976646575612552E-4</v>
      </c>
      <c r="AX60" s="187">
        <v>2.2435897448552675E-5</v>
      </c>
      <c r="AY60" s="187">
        <v>1.0740091520912347E-3</v>
      </c>
      <c r="AZ60" s="187">
        <v>1.606874894031759E-4</v>
      </c>
      <c r="BA60" s="187">
        <v>8.9495990109967932E-4</v>
      </c>
      <c r="BB60" s="187">
        <v>1.5590718043366085E-4</v>
      </c>
      <c r="BC60" s="187">
        <v>5.7084765173890813E-5</v>
      </c>
      <c r="BD60" s="187">
        <v>5.9533890527464095E-5</v>
      </c>
      <c r="BE60" s="187">
        <v>1.0165942225922864</v>
      </c>
      <c r="BF60" s="187">
        <v>1.5898792622149544E-3</v>
      </c>
      <c r="BG60" s="187">
        <v>7.4485530335423162E-5</v>
      </c>
      <c r="BH60" s="187">
        <v>8.9536164606303256E-5</v>
      </c>
      <c r="BI60" s="187">
        <v>7.7812249173568029E-5</v>
      </c>
      <c r="BJ60" s="187">
        <v>1.3117979455621361E-4</v>
      </c>
      <c r="BK60" s="187">
        <v>1.1661482360956133E-4</v>
      </c>
      <c r="BL60" s="187">
        <v>7.4595531814977865E-5</v>
      </c>
      <c r="BM60" s="187">
        <v>6.3125571724563704E-5</v>
      </c>
      <c r="BN60" s="187">
        <v>2.0619592332275084E-3</v>
      </c>
      <c r="BO60" s="188">
        <v>1.0284191014802284</v>
      </c>
      <c r="BP60" s="149"/>
      <c r="BQ60" s="149"/>
      <c r="BR60" s="149"/>
      <c r="BS60" s="149"/>
      <c r="BT60" s="151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51"/>
      <c r="CI60" s="149"/>
      <c r="CJ60" s="149"/>
      <c r="CK60" s="149"/>
      <c r="CL60" s="149"/>
      <c r="CM60" s="149"/>
      <c r="CN60" s="149"/>
      <c r="CO60" s="149"/>
      <c r="CP60" s="151"/>
      <c r="CQ60" s="149"/>
      <c r="CR60" s="151"/>
    </row>
    <row r="61" spans="1:96" s="138" customFormat="1" ht="10.9" customHeight="1" x14ac:dyDescent="0.2">
      <c r="A61" s="189" t="s">
        <v>292</v>
      </c>
      <c r="B61" s="207" t="s">
        <v>517</v>
      </c>
      <c r="C61" s="191">
        <v>0</v>
      </c>
      <c r="D61" s="191">
        <v>0</v>
      </c>
      <c r="E61" s="191">
        <v>0</v>
      </c>
      <c r="F61" s="191">
        <v>0</v>
      </c>
      <c r="G61" s="191">
        <v>0</v>
      </c>
      <c r="H61" s="191">
        <v>0</v>
      </c>
      <c r="I61" s="191">
        <v>0</v>
      </c>
      <c r="J61" s="191">
        <v>0</v>
      </c>
      <c r="K61" s="191">
        <v>0</v>
      </c>
      <c r="L61" s="191">
        <v>0</v>
      </c>
      <c r="M61" s="191">
        <v>0</v>
      </c>
      <c r="N61" s="191">
        <v>0</v>
      </c>
      <c r="O61" s="191">
        <v>0</v>
      </c>
      <c r="P61" s="191">
        <v>0</v>
      </c>
      <c r="Q61" s="191">
        <v>0</v>
      </c>
      <c r="R61" s="191">
        <v>0</v>
      </c>
      <c r="S61" s="191">
        <v>0</v>
      </c>
      <c r="T61" s="191">
        <v>0</v>
      </c>
      <c r="U61" s="191">
        <v>0</v>
      </c>
      <c r="V61" s="191">
        <v>0</v>
      </c>
      <c r="W61" s="191">
        <v>0</v>
      </c>
      <c r="X61" s="191">
        <v>0</v>
      </c>
      <c r="Y61" s="191">
        <v>0</v>
      </c>
      <c r="Z61" s="191">
        <v>0</v>
      </c>
      <c r="AA61" s="191">
        <v>0</v>
      </c>
      <c r="AB61" s="191">
        <v>0</v>
      </c>
      <c r="AC61" s="191">
        <v>0</v>
      </c>
      <c r="AD61" s="191">
        <v>0</v>
      </c>
      <c r="AE61" s="191">
        <v>0</v>
      </c>
      <c r="AF61" s="191">
        <v>0</v>
      </c>
      <c r="AG61" s="191">
        <v>0</v>
      </c>
      <c r="AH61" s="191">
        <v>0</v>
      </c>
      <c r="AI61" s="191">
        <v>0</v>
      </c>
      <c r="AJ61" s="191">
        <v>0</v>
      </c>
      <c r="AK61" s="191">
        <v>0</v>
      </c>
      <c r="AL61" s="191">
        <v>0</v>
      </c>
      <c r="AM61" s="191">
        <v>0</v>
      </c>
      <c r="AN61" s="191">
        <v>0</v>
      </c>
      <c r="AO61" s="191">
        <v>0</v>
      </c>
      <c r="AP61" s="191">
        <v>0</v>
      </c>
      <c r="AQ61" s="191">
        <v>0</v>
      </c>
      <c r="AR61" s="191">
        <v>0</v>
      </c>
      <c r="AS61" s="191">
        <v>0</v>
      </c>
      <c r="AT61" s="191">
        <v>0</v>
      </c>
      <c r="AU61" s="191">
        <v>0</v>
      </c>
      <c r="AV61" s="191">
        <v>0</v>
      </c>
      <c r="AW61" s="191">
        <v>0</v>
      </c>
      <c r="AX61" s="191">
        <v>0</v>
      </c>
      <c r="AY61" s="191">
        <v>0</v>
      </c>
      <c r="AZ61" s="191">
        <v>0</v>
      </c>
      <c r="BA61" s="191">
        <v>0</v>
      </c>
      <c r="BB61" s="191">
        <v>0</v>
      </c>
      <c r="BC61" s="191">
        <v>0</v>
      </c>
      <c r="BD61" s="191">
        <v>0</v>
      </c>
      <c r="BE61" s="191">
        <v>0</v>
      </c>
      <c r="BF61" s="191">
        <v>1</v>
      </c>
      <c r="BG61" s="191">
        <v>0</v>
      </c>
      <c r="BH61" s="191">
        <v>0</v>
      </c>
      <c r="BI61" s="191">
        <v>0</v>
      </c>
      <c r="BJ61" s="191">
        <v>0</v>
      </c>
      <c r="BK61" s="191">
        <v>0</v>
      </c>
      <c r="BL61" s="191">
        <v>0</v>
      </c>
      <c r="BM61" s="191">
        <v>0</v>
      </c>
      <c r="BN61" s="191">
        <v>0</v>
      </c>
      <c r="BO61" s="192">
        <v>1</v>
      </c>
      <c r="BP61" s="149"/>
      <c r="BQ61" s="149"/>
      <c r="BR61" s="149"/>
      <c r="BS61" s="149"/>
      <c r="BT61" s="151"/>
      <c r="BU61" s="149"/>
      <c r="BV61" s="149"/>
      <c r="BW61" s="149"/>
      <c r="BX61" s="149"/>
      <c r="BY61" s="149"/>
      <c r="BZ61" s="149"/>
      <c r="CA61" s="149"/>
      <c r="CB61" s="149"/>
      <c r="CC61" s="149"/>
      <c r="CD61" s="149"/>
      <c r="CE61" s="149"/>
      <c r="CF61" s="149"/>
      <c r="CG61" s="149"/>
      <c r="CH61" s="151"/>
      <c r="CI61" s="149"/>
      <c r="CJ61" s="149"/>
      <c r="CK61" s="149"/>
      <c r="CL61" s="149"/>
      <c r="CM61" s="149"/>
      <c r="CN61" s="149"/>
      <c r="CO61" s="149"/>
      <c r="CP61" s="151"/>
      <c r="CQ61" s="149"/>
      <c r="CR61" s="151"/>
    </row>
    <row r="62" spans="1:96" s="138" customFormat="1" ht="10.9" customHeight="1" x14ac:dyDescent="0.2">
      <c r="A62" s="175" t="s">
        <v>294</v>
      </c>
      <c r="B62" s="333" t="s">
        <v>518</v>
      </c>
      <c r="C62" s="187">
        <v>6.5113921589650186E-4</v>
      </c>
      <c r="D62" s="187">
        <v>7.8985641736000302E-4</v>
      </c>
      <c r="E62" s="187">
        <v>6.207458261815326E-4</v>
      </c>
      <c r="F62" s="187">
        <v>1.4069967512426022E-3</v>
      </c>
      <c r="G62" s="187">
        <v>5.0498781725178841E-4</v>
      </c>
      <c r="H62" s="187">
        <v>1.1408179666010647E-2</v>
      </c>
      <c r="I62" s="187">
        <v>7.806099799448951E-3</v>
      </c>
      <c r="J62" s="187">
        <v>5.2156779711653887E-3</v>
      </c>
      <c r="K62" s="187">
        <v>2.2991448772976741E-3</v>
      </c>
      <c r="L62" s="187">
        <v>1.7435812154869142E-3</v>
      </c>
      <c r="M62" s="187">
        <v>1.502977902120392E-3</v>
      </c>
      <c r="N62" s="187">
        <v>2.1817462727774756E-3</v>
      </c>
      <c r="O62" s="187">
        <v>4.2919923928568847E-3</v>
      </c>
      <c r="P62" s="187">
        <v>6.0331128331473491E-3</v>
      </c>
      <c r="Q62" s="187">
        <v>9.4588180586349603E-4</v>
      </c>
      <c r="R62" s="187">
        <v>1.4854912749957343E-3</v>
      </c>
      <c r="S62" s="187">
        <v>1.9738173596849065E-3</v>
      </c>
      <c r="T62" s="187">
        <v>5.1909049045020137E-3</v>
      </c>
      <c r="U62" s="187">
        <v>3.467239041749344E-3</v>
      </c>
      <c r="V62" s="187">
        <v>3.2097653965937147E-3</v>
      </c>
      <c r="W62" s="187">
        <v>1.846580542460985E-3</v>
      </c>
      <c r="X62" s="187">
        <v>1.7843611308374645E-3</v>
      </c>
      <c r="Y62" s="187">
        <v>3.7183820397882943E-3</v>
      </c>
      <c r="Z62" s="187">
        <v>6.6651012196441298E-3</v>
      </c>
      <c r="AA62" s="187">
        <v>5.8759958125369227E-4</v>
      </c>
      <c r="AB62" s="187">
        <v>2.0422364810171426E-3</v>
      </c>
      <c r="AC62" s="187">
        <v>1.506010338120999E-3</v>
      </c>
      <c r="AD62" s="187">
        <v>7.0163787283780167E-4</v>
      </c>
      <c r="AE62" s="187">
        <v>4.1877839941700567E-3</v>
      </c>
      <c r="AF62" s="187">
        <v>2.4439967500657308E-3</v>
      </c>
      <c r="AG62" s="187">
        <v>2.3187754607335979E-3</v>
      </c>
      <c r="AH62" s="187">
        <v>1.174499043850089E-3</v>
      </c>
      <c r="AI62" s="187">
        <v>1.959004328553924E-3</v>
      </c>
      <c r="AJ62" s="187">
        <v>2.0928209087758697E-3</v>
      </c>
      <c r="AK62" s="187">
        <v>1.5377444491571858E-3</v>
      </c>
      <c r="AL62" s="187">
        <v>6.720644799659666E-4</v>
      </c>
      <c r="AM62" s="187">
        <v>1.86881868920333E-3</v>
      </c>
      <c r="AN62" s="187">
        <v>4.3487874171057221E-3</v>
      </c>
      <c r="AO62" s="187">
        <v>1.9950622074411417E-3</v>
      </c>
      <c r="AP62" s="187">
        <v>6.4866210434010507E-3</v>
      </c>
      <c r="AQ62" s="187">
        <v>3.2503906157086856E-3</v>
      </c>
      <c r="AR62" s="187">
        <v>2.5101388551577184E-3</v>
      </c>
      <c r="AS62" s="187">
        <v>4.0148362414864375E-3</v>
      </c>
      <c r="AT62" s="187">
        <v>9.0198057620466086E-3</v>
      </c>
      <c r="AU62" s="187">
        <v>4.8633735208900635E-3</v>
      </c>
      <c r="AV62" s="187">
        <v>1.8989635438708128E-3</v>
      </c>
      <c r="AW62" s="187">
        <v>5.3276052264633715E-3</v>
      </c>
      <c r="AX62" s="187">
        <v>1.2179946069653135E-3</v>
      </c>
      <c r="AY62" s="187">
        <v>3.1682558182503677E-3</v>
      </c>
      <c r="AZ62" s="187">
        <v>5.0524687494890596E-4</v>
      </c>
      <c r="BA62" s="187">
        <v>3.4742371334355623E-3</v>
      </c>
      <c r="BB62" s="187">
        <v>4.6231647379499433E-3</v>
      </c>
      <c r="BC62" s="187">
        <v>7.4280625866920719E-4</v>
      </c>
      <c r="BD62" s="187">
        <v>2.2504319477789849E-3</v>
      </c>
      <c r="BE62" s="187">
        <v>2.0057480689054542E-3</v>
      </c>
      <c r="BF62" s="187">
        <v>1.0340926065262658E-3</v>
      </c>
      <c r="BG62" s="187">
        <v>1.0008009072984847</v>
      </c>
      <c r="BH62" s="187">
        <v>4.2949627861497862E-3</v>
      </c>
      <c r="BI62" s="187">
        <v>4.3697778192271419E-3</v>
      </c>
      <c r="BJ62" s="187">
        <v>3.1778350968833017E-3</v>
      </c>
      <c r="BK62" s="187">
        <v>1.8243986280298236E-2</v>
      </c>
      <c r="BL62" s="187">
        <v>4.5155441257898766E-3</v>
      </c>
      <c r="BM62" s="187">
        <v>1.1528153918550757E-3</v>
      </c>
      <c r="BN62" s="187">
        <v>9.3240475738014181E-3</v>
      </c>
      <c r="BO62" s="188">
        <v>1.2084541949115606</v>
      </c>
      <c r="BP62" s="149"/>
      <c r="BQ62" s="149"/>
      <c r="BR62" s="149"/>
      <c r="BS62" s="149"/>
      <c r="BT62" s="151"/>
      <c r="BU62" s="149"/>
      <c r="BV62" s="149"/>
      <c r="BW62" s="149"/>
      <c r="BX62" s="149"/>
      <c r="BY62" s="149"/>
      <c r="BZ62" s="149"/>
      <c r="CA62" s="149"/>
      <c r="CB62" s="149"/>
      <c r="CC62" s="149"/>
      <c r="CD62" s="149"/>
      <c r="CE62" s="149"/>
      <c r="CF62" s="149"/>
      <c r="CG62" s="149"/>
      <c r="CH62" s="151"/>
      <c r="CI62" s="149"/>
      <c r="CJ62" s="149"/>
      <c r="CK62" s="149"/>
      <c r="CL62" s="149"/>
      <c r="CM62" s="149"/>
      <c r="CN62" s="149"/>
      <c r="CO62" s="149"/>
      <c r="CP62" s="151"/>
      <c r="CQ62" s="149"/>
      <c r="CR62" s="151"/>
    </row>
    <row r="63" spans="1:96" s="138" customFormat="1" ht="10.9" customHeight="1" x14ac:dyDescent="0.2">
      <c r="A63" s="175" t="s">
        <v>295</v>
      </c>
      <c r="B63" s="186" t="s">
        <v>519</v>
      </c>
      <c r="C63" s="187">
        <v>4.9706653667018236E-2</v>
      </c>
      <c r="D63" s="187">
        <v>8.9705426501806143E-2</v>
      </c>
      <c r="E63" s="187">
        <v>2.7982432896638397E-2</v>
      </c>
      <c r="F63" s="187">
        <v>5.3366082091735205E-2</v>
      </c>
      <c r="G63" s="187">
        <v>3.7991681636161283E-2</v>
      </c>
      <c r="H63" s="187">
        <v>1.9535086904882839E-2</v>
      </c>
      <c r="I63" s="187">
        <v>8.4313746145728216E-2</v>
      </c>
      <c r="J63" s="187">
        <v>4.9750036792472183E-2</v>
      </c>
      <c r="K63" s="187">
        <v>3.3215991369747642E-2</v>
      </c>
      <c r="L63" s="187">
        <v>1.9324178331579494E-2</v>
      </c>
      <c r="M63" s="187">
        <v>2.8015104287951557E-2</v>
      </c>
      <c r="N63" s="187">
        <v>4.3349656639150337E-2</v>
      </c>
      <c r="O63" s="187">
        <v>4.3357768387873891E-2</v>
      </c>
      <c r="P63" s="187">
        <v>2.9775439257323719E-2</v>
      </c>
      <c r="Q63" s="187">
        <v>3.0298775253287294E-2</v>
      </c>
      <c r="R63" s="187">
        <v>4.7441823115364594E-2</v>
      </c>
      <c r="S63" s="187">
        <v>3.5572673768075602E-2</v>
      </c>
      <c r="T63" s="187">
        <v>4.3183642299154369E-2</v>
      </c>
      <c r="U63" s="187">
        <v>4.2505203547578967E-2</v>
      </c>
      <c r="V63" s="187">
        <v>3.0679232807970962E-2</v>
      </c>
      <c r="W63" s="187">
        <v>3.9728914322558116E-2</v>
      </c>
      <c r="X63" s="187">
        <v>3.2786903993296417E-2</v>
      </c>
      <c r="Y63" s="187">
        <v>3.1698911502061743E-2</v>
      </c>
      <c r="Z63" s="187">
        <v>4.4496219340610585E-2</v>
      </c>
      <c r="AA63" s="187">
        <v>9.4505262330571958E-3</v>
      </c>
      <c r="AB63" s="187">
        <v>4.0623972552079106E-2</v>
      </c>
      <c r="AC63" s="187">
        <v>4.431134416041585E-2</v>
      </c>
      <c r="AD63" s="187">
        <v>3.6794057345258244E-2</v>
      </c>
      <c r="AE63" s="187">
        <v>5.4978041059371832E-2</v>
      </c>
      <c r="AF63" s="187">
        <v>2.4391110178051779E-2</v>
      </c>
      <c r="AG63" s="187">
        <v>2.6185379764009923E-2</v>
      </c>
      <c r="AH63" s="187">
        <v>3.1490481704332836E-2</v>
      </c>
      <c r="AI63" s="187">
        <v>3.5048794478055485E-2</v>
      </c>
      <c r="AJ63" s="187">
        <v>4.1014268449838201E-2</v>
      </c>
      <c r="AK63" s="187">
        <v>4.9237102977293098E-2</v>
      </c>
      <c r="AL63" s="187">
        <v>2.872369689192383E-2</v>
      </c>
      <c r="AM63" s="187">
        <v>3.5449870242520228E-2</v>
      </c>
      <c r="AN63" s="187">
        <v>0.14877516000216331</v>
      </c>
      <c r="AO63" s="187">
        <v>0.10623208555139495</v>
      </c>
      <c r="AP63" s="187">
        <v>7.4891978355797584E-2</v>
      </c>
      <c r="AQ63" s="187">
        <v>0.18617354923104007</v>
      </c>
      <c r="AR63" s="187">
        <v>0.12672927769753908</v>
      </c>
      <c r="AS63" s="187">
        <v>0.11447868275668598</v>
      </c>
      <c r="AT63" s="187">
        <v>0.13694640482313913</v>
      </c>
      <c r="AU63" s="187">
        <v>8.4320009304559101E-2</v>
      </c>
      <c r="AV63" s="187">
        <v>8.282223099631511E-2</v>
      </c>
      <c r="AW63" s="187">
        <v>0.11190495045046937</v>
      </c>
      <c r="AX63" s="187">
        <v>4.6990007530198677E-2</v>
      </c>
      <c r="AY63" s="187">
        <v>0.11672082886098742</v>
      </c>
      <c r="AZ63" s="187">
        <v>2.2966987882826913E-2</v>
      </c>
      <c r="BA63" s="187">
        <v>0.15589811076574273</v>
      </c>
      <c r="BB63" s="187">
        <v>0.15342540717738279</v>
      </c>
      <c r="BC63" s="187">
        <v>9.2681415239706147E-2</v>
      </c>
      <c r="BD63" s="187">
        <v>6.8468556320036414E-2</v>
      </c>
      <c r="BE63" s="187">
        <v>6.3470673699882102E-2</v>
      </c>
      <c r="BF63" s="187">
        <v>4.8365532799195587E-2</v>
      </c>
      <c r="BG63" s="187">
        <v>8.1857923899631466E-2</v>
      </c>
      <c r="BH63" s="187">
        <v>1.1346160734954533</v>
      </c>
      <c r="BI63" s="187">
        <v>0.10589609062259182</v>
      </c>
      <c r="BJ63" s="187">
        <v>5.3867270224065261E-2</v>
      </c>
      <c r="BK63" s="187">
        <v>6.318027698963273E-2</v>
      </c>
      <c r="BL63" s="187">
        <v>6.931062899243623E-2</v>
      </c>
      <c r="BM63" s="187">
        <v>2.5088350384497703E-2</v>
      </c>
      <c r="BN63" s="187">
        <v>0.1106460459244559</v>
      </c>
      <c r="BO63" s="188">
        <v>5.0322047408740644</v>
      </c>
      <c r="BP63" s="149"/>
      <c r="BQ63" s="149"/>
      <c r="BR63" s="149"/>
      <c r="BS63" s="149"/>
      <c r="BT63" s="151"/>
      <c r="BU63" s="149"/>
      <c r="BV63" s="149"/>
      <c r="BW63" s="149"/>
      <c r="BX63" s="149"/>
      <c r="BY63" s="149"/>
      <c r="BZ63" s="149"/>
      <c r="CA63" s="149"/>
      <c r="CB63" s="149"/>
      <c r="CC63" s="149"/>
      <c r="CD63" s="149"/>
      <c r="CE63" s="149"/>
      <c r="CF63" s="149"/>
      <c r="CG63" s="149"/>
      <c r="CH63" s="151"/>
      <c r="CI63" s="149"/>
      <c r="CJ63" s="149"/>
      <c r="CK63" s="149"/>
      <c r="CL63" s="149"/>
      <c r="CM63" s="149"/>
      <c r="CN63" s="149"/>
      <c r="CO63" s="149"/>
      <c r="CP63" s="151"/>
      <c r="CQ63" s="149"/>
      <c r="CR63" s="151"/>
    </row>
    <row r="64" spans="1:96" s="138" customFormat="1" ht="10.9" customHeight="1" x14ac:dyDescent="0.2">
      <c r="A64" s="175" t="s">
        <v>296</v>
      </c>
      <c r="B64" s="186" t="s">
        <v>520</v>
      </c>
      <c r="C64" s="187">
        <v>0</v>
      </c>
      <c r="D64" s="187">
        <v>0</v>
      </c>
      <c r="E64" s="187">
        <v>0</v>
      </c>
      <c r="F64" s="187">
        <v>0</v>
      </c>
      <c r="G64" s="187">
        <v>0</v>
      </c>
      <c r="H64" s="187">
        <v>0</v>
      </c>
      <c r="I64" s="187">
        <v>0</v>
      </c>
      <c r="J64" s="187">
        <v>0</v>
      </c>
      <c r="K64" s="187">
        <v>0</v>
      </c>
      <c r="L64" s="187">
        <v>0</v>
      </c>
      <c r="M64" s="187">
        <v>0</v>
      </c>
      <c r="N64" s="187">
        <v>0</v>
      </c>
      <c r="O64" s="187">
        <v>0</v>
      </c>
      <c r="P64" s="187">
        <v>0</v>
      </c>
      <c r="Q64" s="187">
        <v>0</v>
      </c>
      <c r="R64" s="187">
        <v>0</v>
      </c>
      <c r="S64" s="187">
        <v>0</v>
      </c>
      <c r="T64" s="187">
        <v>0</v>
      </c>
      <c r="U64" s="187">
        <v>0</v>
      </c>
      <c r="V64" s="187">
        <v>0</v>
      </c>
      <c r="W64" s="187">
        <v>0</v>
      </c>
      <c r="X64" s="187">
        <v>0</v>
      </c>
      <c r="Y64" s="187">
        <v>0</v>
      </c>
      <c r="Z64" s="187">
        <v>0</v>
      </c>
      <c r="AA64" s="187">
        <v>0</v>
      </c>
      <c r="AB64" s="187">
        <v>0</v>
      </c>
      <c r="AC64" s="187">
        <v>0</v>
      </c>
      <c r="AD64" s="187">
        <v>0</v>
      </c>
      <c r="AE64" s="187">
        <v>0</v>
      </c>
      <c r="AF64" s="187">
        <v>0</v>
      </c>
      <c r="AG64" s="187">
        <v>0</v>
      </c>
      <c r="AH64" s="187">
        <v>0</v>
      </c>
      <c r="AI64" s="187">
        <v>0</v>
      </c>
      <c r="AJ64" s="187">
        <v>0</v>
      </c>
      <c r="AK64" s="187">
        <v>0</v>
      </c>
      <c r="AL64" s="187">
        <v>0</v>
      </c>
      <c r="AM64" s="187">
        <v>0</v>
      </c>
      <c r="AN64" s="187">
        <v>0</v>
      </c>
      <c r="AO64" s="187">
        <v>0</v>
      </c>
      <c r="AP64" s="187">
        <v>0</v>
      </c>
      <c r="AQ64" s="187">
        <v>0</v>
      </c>
      <c r="AR64" s="187">
        <v>0</v>
      </c>
      <c r="AS64" s="187">
        <v>0</v>
      </c>
      <c r="AT64" s="187">
        <v>0</v>
      </c>
      <c r="AU64" s="187">
        <v>0</v>
      </c>
      <c r="AV64" s="187">
        <v>0</v>
      </c>
      <c r="AW64" s="187">
        <v>0</v>
      </c>
      <c r="AX64" s="187">
        <v>0</v>
      </c>
      <c r="AY64" s="187">
        <v>0</v>
      </c>
      <c r="AZ64" s="187">
        <v>0</v>
      </c>
      <c r="BA64" s="187">
        <v>0</v>
      </c>
      <c r="BB64" s="187">
        <v>0</v>
      </c>
      <c r="BC64" s="187">
        <v>0</v>
      </c>
      <c r="BD64" s="187">
        <v>0</v>
      </c>
      <c r="BE64" s="187">
        <v>0</v>
      </c>
      <c r="BF64" s="187">
        <v>0</v>
      </c>
      <c r="BG64" s="187">
        <v>0</v>
      </c>
      <c r="BH64" s="187">
        <v>0</v>
      </c>
      <c r="BI64" s="187">
        <v>1</v>
      </c>
      <c r="BJ64" s="187">
        <v>0</v>
      </c>
      <c r="BK64" s="187">
        <v>0</v>
      </c>
      <c r="BL64" s="187">
        <v>0</v>
      </c>
      <c r="BM64" s="187">
        <v>0</v>
      </c>
      <c r="BN64" s="187">
        <v>0</v>
      </c>
      <c r="BO64" s="188">
        <v>1</v>
      </c>
      <c r="BP64" s="149"/>
      <c r="BQ64" s="149"/>
      <c r="BR64" s="149"/>
      <c r="BS64" s="149"/>
      <c r="BT64" s="151"/>
      <c r="BU64" s="149"/>
      <c r="BV64" s="149"/>
      <c r="BW64" s="149"/>
      <c r="BX64" s="149"/>
      <c r="BY64" s="149"/>
      <c r="BZ64" s="149"/>
      <c r="CA64" s="149"/>
      <c r="CB64" s="149"/>
      <c r="CC64" s="149"/>
      <c r="CD64" s="149"/>
      <c r="CE64" s="149"/>
      <c r="CF64" s="149"/>
      <c r="CG64" s="149"/>
      <c r="CH64" s="151"/>
      <c r="CI64" s="149"/>
      <c r="CJ64" s="149"/>
      <c r="CK64" s="149"/>
      <c r="CL64" s="149"/>
      <c r="CM64" s="149"/>
      <c r="CN64" s="149"/>
      <c r="CO64" s="149"/>
      <c r="CP64" s="151"/>
      <c r="CQ64" s="149"/>
      <c r="CR64" s="151"/>
    </row>
    <row r="65" spans="1:97" s="138" customFormat="1" ht="10.9" customHeight="1" x14ac:dyDescent="0.2">
      <c r="A65" s="193" t="s">
        <v>297</v>
      </c>
      <c r="B65" s="186" t="s">
        <v>521</v>
      </c>
      <c r="C65" s="195">
        <v>4.5321914247446772E-7</v>
      </c>
      <c r="D65" s="195">
        <v>3.3885762554329802E-7</v>
      </c>
      <c r="E65" s="195">
        <v>2.9004685276702459E-7</v>
      </c>
      <c r="F65" s="195">
        <v>3.2101477902392278E-6</v>
      </c>
      <c r="G65" s="195">
        <v>3.9967931718843804E-7</v>
      </c>
      <c r="H65" s="195">
        <v>1.514413145347047E-7</v>
      </c>
      <c r="I65" s="195">
        <v>3.831114011150789E-7</v>
      </c>
      <c r="J65" s="195">
        <v>4.4089327052701625E-7</v>
      </c>
      <c r="K65" s="195">
        <v>2.6088136014230455E-7</v>
      </c>
      <c r="L65" s="195">
        <v>6.0556599890062883E-7</v>
      </c>
      <c r="M65" s="195">
        <v>3.5676681204702427E-7</v>
      </c>
      <c r="N65" s="195">
        <v>5.4587915478483459E-7</v>
      </c>
      <c r="O65" s="195">
        <v>1.7992643479148649E-7</v>
      </c>
      <c r="P65" s="195">
        <v>5.0049417607899182E-7</v>
      </c>
      <c r="Q65" s="195">
        <v>1.3843068740824061E-7</v>
      </c>
      <c r="R65" s="195">
        <v>1.6627169994949724E-7</v>
      </c>
      <c r="S65" s="195">
        <v>3.4461519659001431E-7</v>
      </c>
      <c r="T65" s="195">
        <v>2.1275737965976863E-7</v>
      </c>
      <c r="U65" s="195">
        <v>4.9515201866513108E-7</v>
      </c>
      <c r="V65" s="195">
        <v>3.2002276981263342E-7</v>
      </c>
      <c r="W65" s="195">
        <v>2.6500269955297095E-7</v>
      </c>
      <c r="X65" s="195">
        <v>3.131134736219165E-7</v>
      </c>
      <c r="Y65" s="195">
        <v>4.1885557446398926E-7</v>
      </c>
      <c r="Z65" s="195">
        <v>5.5251653526951705E-7</v>
      </c>
      <c r="AA65" s="195">
        <v>7.6375857792283946E-8</v>
      </c>
      <c r="AB65" s="195">
        <v>4.3136945954449462E-7</v>
      </c>
      <c r="AC65" s="195">
        <v>3.2350814626543102E-7</v>
      </c>
      <c r="AD65" s="195">
        <v>1.6749926144981571E-7</v>
      </c>
      <c r="AE65" s="195">
        <v>5.6657273377403457E-7</v>
      </c>
      <c r="AF65" s="195">
        <v>1.4977021913532926E-7</v>
      </c>
      <c r="AG65" s="195">
        <v>1.777146075898621E-7</v>
      </c>
      <c r="AH65" s="195">
        <v>2.2892546195204171E-7</v>
      </c>
      <c r="AI65" s="195">
        <v>8.1382807557397921E-7</v>
      </c>
      <c r="AJ65" s="195">
        <v>1.2477951211659284E-6</v>
      </c>
      <c r="AK65" s="195">
        <v>2.6296172111676088E-6</v>
      </c>
      <c r="AL65" s="195">
        <v>2.7136348164246077E-7</v>
      </c>
      <c r="AM65" s="195">
        <v>3.8146846108679474E-7</v>
      </c>
      <c r="AN65" s="195">
        <v>1.0764687526659357E-6</v>
      </c>
      <c r="AO65" s="195">
        <v>5.66382467818984E-7</v>
      </c>
      <c r="AP65" s="195">
        <v>3.6586250294936701E-7</v>
      </c>
      <c r="AQ65" s="195">
        <v>4.7073267578123548E-7</v>
      </c>
      <c r="AR65" s="195">
        <v>5.040443387739849E-7</v>
      </c>
      <c r="AS65" s="195">
        <v>8.1613447293798079E-7</v>
      </c>
      <c r="AT65" s="195">
        <v>7.1322560955024154E-7</v>
      </c>
      <c r="AU65" s="195">
        <v>4.8759761481814597E-7</v>
      </c>
      <c r="AV65" s="195">
        <v>6.8762631163877151E-7</v>
      </c>
      <c r="AW65" s="195">
        <v>8.0570726504396234E-7</v>
      </c>
      <c r="AX65" s="195">
        <v>1.254484244114542E-7</v>
      </c>
      <c r="AY65" s="195">
        <v>2.4661542603494996E-6</v>
      </c>
      <c r="AZ65" s="195">
        <v>7.5581732929607147E-7</v>
      </c>
      <c r="BA65" s="195">
        <v>8.1808667619439461E-6</v>
      </c>
      <c r="BB65" s="195">
        <v>5.6182350736731323E-6</v>
      </c>
      <c r="BC65" s="195">
        <v>5.06254882426322E-7</v>
      </c>
      <c r="BD65" s="195">
        <v>1.5439499589344223E-3</v>
      </c>
      <c r="BE65" s="195">
        <v>1.498591878355287E-3</v>
      </c>
      <c r="BF65" s="195">
        <v>4.7505669214267547E-3</v>
      </c>
      <c r="BG65" s="195">
        <v>4.1476495723821052E-7</v>
      </c>
      <c r="BH65" s="195">
        <v>9.9982096451404393E-7</v>
      </c>
      <c r="BI65" s="195">
        <v>1.2842825105354854E-2</v>
      </c>
      <c r="BJ65" s="195">
        <v>1.0062599759706843</v>
      </c>
      <c r="BK65" s="195">
        <v>6.6579564137053913E-7</v>
      </c>
      <c r="BL65" s="195">
        <v>1.142585899070973E-6</v>
      </c>
      <c r="BM65" s="195">
        <v>2.8561644426911762E-7</v>
      </c>
      <c r="BN65" s="195">
        <v>3.7907574718621946E-6</v>
      </c>
      <c r="BO65" s="196">
        <v>1.0269461651916623</v>
      </c>
      <c r="BP65" s="149"/>
      <c r="BQ65" s="149"/>
      <c r="BR65" s="149"/>
      <c r="BS65" s="149"/>
      <c r="BT65" s="151"/>
      <c r="BU65" s="149"/>
      <c r="BV65" s="149"/>
      <c r="BW65" s="149"/>
      <c r="BX65" s="149"/>
      <c r="BY65" s="149"/>
      <c r="BZ65" s="149"/>
      <c r="CA65" s="149"/>
      <c r="CB65" s="149"/>
      <c r="CC65" s="149"/>
      <c r="CD65" s="149"/>
      <c r="CE65" s="149"/>
      <c r="CF65" s="149"/>
      <c r="CG65" s="149"/>
      <c r="CH65" s="151"/>
      <c r="CI65" s="149"/>
      <c r="CJ65" s="149"/>
      <c r="CK65" s="149"/>
      <c r="CL65" s="149"/>
      <c r="CM65" s="149"/>
      <c r="CN65" s="149"/>
      <c r="CO65" s="149"/>
      <c r="CP65" s="151"/>
      <c r="CQ65" s="149"/>
      <c r="CR65" s="151"/>
    </row>
    <row r="66" spans="1:97" s="138" customFormat="1" ht="10.9" customHeight="1" x14ac:dyDescent="0.2">
      <c r="A66" s="175" t="s">
        <v>298</v>
      </c>
      <c r="B66" s="190" t="s">
        <v>522</v>
      </c>
      <c r="C66" s="187">
        <v>4.342544793748652E-5</v>
      </c>
      <c r="D66" s="187">
        <v>4.6159477784534589E-5</v>
      </c>
      <c r="E66" s="187">
        <v>2.6960708913921526E-5</v>
      </c>
      <c r="F66" s="187">
        <v>6.1575704385377736E-5</v>
      </c>
      <c r="G66" s="187">
        <v>2.7006845756286584E-5</v>
      </c>
      <c r="H66" s="187">
        <v>4.1806473300067317E-5</v>
      </c>
      <c r="I66" s="187">
        <v>1.0381802113491203E-4</v>
      </c>
      <c r="J66" s="187">
        <v>6.5238939913656998E-5</v>
      </c>
      <c r="K66" s="187">
        <v>3.9330169261201563E-5</v>
      </c>
      <c r="L66" s="187">
        <v>2.8062357953383151E-5</v>
      </c>
      <c r="M66" s="187">
        <v>2.9431813345005146E-5</v>
      </c>
      <c r="N66" s="187">
        <v>4.4169409578475204E-5</v>
      </c>
      <c r="O66" s="187">
        <v>3.6162088992035404E-5</v>
      </c>
      <c r="P66" s="187">
        <v>4.8295967946904193E-5</v>
      </c>
      <c r="Q66" s="187">
        <v>3.6275512670017699E-5</v>
      </c>
      <c r="R66" s="187">
        <v>5.0207867486165504E-5</v>
      </c>
      <c r="S66" s="187">
        <v>3.872193047172856E-5</v>
      </c>
      <c r="T66" s="187">
        <v>5.6950613446159411E-5</v>
      </c>
      <c r="U66" s="187">
        <v>5.1255713459362115E-5</v>
      </c>
      <c r="V66" s="187">
        <v>4.5461067003259953E-5</v>
      </c>
      <c r="W66" s="187">
        <v>5.1376487249030251E-5</v>
      </c>
      <c r="X66" s="187">
        <v>5.5062469009108334E-5</v>
      </c>
      <c r="Y66" s="187">
        <v>2.6454609264518642E-5</v>
      </c>
      <c r="Z66" s="187">
        <v>7.3148054823822726E-5</v>
      </c>
      <c r="AA66" s="187">
        <v>1.0138004573958301E-5</v>
      </c>
      <c r="AB66" s="187">
        <v>3.6392988743307369E-5</v>
      </c>
      <c r="AC66" s="187">
        <v>5.4681609234210058E-5</v>
      </c>
      <c r="AD66" s="187">
        <v>4.116414866380654E-5</v>
      </c>
      <c r="AE66" s="187">
        <v>4.3079334459529949E-5</v>
      </c>
      <c r="AF66" s="187">
        <v>2.4623739477110748E-5</v>
      </c>
      <c r="AG66" s="187">
        <v>2.6572638455559416E-5</v>
      </c>
      <c r="AH66" s="187">
        <v>3.1415695547240995E-5</v>
      </c>
      <c r="AI66" s="187">
        <v>3.9103777975906517E-5</v>
      </c>
      <c r="AJ66" s="187">
        <v>4.5052932793446537E-5</v>
      </c>
      <c r="AK66" s="187">
        <v>6.6683558371178787E-5</v>
      </c>
      <c r="AL66" s="187">
        <v>2.7799979263966286E-5</v>
      </c>
      <c r="AM66" s="187">
        <v>5.3266058225119463E-5</v>
      </c>
      <c r="AN66" s="187">
        <v>7.2492940132919359E-5</v>
      </c>
      <c r="AO66" s="187">
        <v>7.2291839232453662E-5</v>
      </c>
      <c r="AP66" s="187">
        <v>9.768366874702761E-5</v>
      </c>
      <c r="AQ66" s="187">
        <v>9.2385543484747973E-5</v>
      </c>
      <c r="AR66" s="187">
        <v>8.2382201488879304E-5</v>
      </c>
      <c r="AS66" s="187">
        <v>7.9063221564814833E-5</v>
      </c>
      <c r="AT66" s="187">
        <v>1.7149176589089106E-4</v>
      </c>
      <c r="AU66" s="187">
        <v>7.5812986471474519E-5</v>
      </c>
      <c r="AV66" s="187">
        <v>1.6820545853490026E-4</v>
      </c>
      <c r="AW66" s="187">
        <v>1.9117928686215153E-4</v>
      </c>
      <c r="AX66" s="187">
        <v>3.8145069629070638E-5</v>
      </c>
      <c r="AY66" s="187">
        <v>8.5376702650082233E-5</v>
      </c>
      <c r="AZ66" s="187">
        <v>6.5848595793644452E-5</v>
      </c>
      <c r="BA66" s="187">
        <v>4.9863041399809266E-3</v>
      </c>
      <c r="BB66" s="187">
        <v>8.3476342642144364E-3</v>
      </c>
      <c r="BC66" s="187">
        <v>1.2067651707558644E-4</v>
      </c>
      <c r="BD66" s="187">
        <v>1.1117938041659348E-4</v>
      </c>
      <c r="BE66" s="187">
        <v>7.5975965978532573E-5</v>
      </c>
      <c r="BF66" s="187">
        <v>4.8363699375007388E-5</v>
      </c>
      <c r="BG66" s="187">
        <v>2.6039142883840365E-4</v>
      </c>
      <c r="BH66" s="187">
        <v>3.2314959899927234E-4</v>
      </c>
      <c r="BI66" s="187">
        <v>1.2007769390776513E-3</v>
      </c>
      <c r="BJ66" s="187">
        <v>3.2621219960626043E-4</v>
      </c>
      <c r="BK66" s="187">
        <v>1.0087986359493661</v>
      </c>
      <c r="BL66" s="187">
        <v>6.7957619239362684E-4</v>
      </c>
      <c r="BM66" s="187">
        <v>3.9957872029016044E-5</v>
      </c>
      <c r="BN66" s="187">
        <v>6.9785818640345743E-4</v>
      </c>
      <c r="BO66" s="188">
        <v>1.0289353838311086</v>
      </c>
      <c r="BP66" s="149"/>
      <c r="BQ66" s="149"/>
      <c r="BR66" s="149"/>
      <c r="BS66" s="149"/>
      <c r="BT66" s="151"/>
      <c r="BU66" s="149"/>
      <c r="BV66" s="149"/>
      <c r="BW66" s="149"/>
      <c r="BX66" s="149"/>
      <c r="BY66" s="149"/>
      <c r="BZ66" s="149"/>
      <c r="CA66" s="149"/>
      <c r="CB66" s="149"/>
      <c r="CC66" s="149"/>
      <c r="CD66" s="149"/>
      <c r="CE66" s="149"/>
      <c r="CF66" s="149"/>
      <c r="CG66" s="149"/>
      <c r="CH66" s="151"/>
      <c r="CI66" s="149"/>
      <c r="CJ66" s="149"/>
      <c r="CK66" s="149"/>
      <c r="CL66" s="149"/>
      <c r="CM66" s="149"/>
      <c r="CN66" s="149"/>
      <c r="CO66" s="149"/>
      <c r="CP66" s="151"/>
      <c r="CQ66" s="149"/>
      <c r="CR66" s="151"/>
    </row>
    <row r="67" spans="1:97" s="138" customFormat="1" ht="10.9" customHeight="1" x14ac:dyDescent="0.2">
      <c r="A67" s="175" t="s">
        <v>299</v>
      </c>
      <c r="B67" s="186" t="s">
        <v>523</v>
      </c>
      <c r="C67" s="187">
        <v>2.9522321845428526E-4</v>
      </c>
      <c r="D67" s="187">
        <v>3.0726859843425671E-4</v>
      </c>
      <c r="E67" s="187">
        <v>1.6781464783179327E-4</v>
      </c>
      <c r="F67" s="187">
        <v>1.4976874438849866E-3</v>
      </c>
      <c r="G67" s="187">
        <v>2.5881675744298993E-4</v>
      </c>
      <c r="H67" s="187">
        <v>1.4443685040341954E-3</v>
      </c>
      <c r="I67" s="187">
        <v>3.3897528938398676E-4</v>
      </c>
      <c r="J67" s="187">
        <v>4.5800307235587521E-4</v>
      </c>
      <c r="K67" s="187">
        <v>5.1560302726908532E-4</v>
      </c>
      <c r="L67" s="187">
        <v>2.6933261629944453E-4</v>
      </c>
      <c r="M67" s="187">
        <v>1.9980514950178126E-4</v>
      </c>
      <c r="N67" s="187">
        <v>3.7788607533387794E-4</v>
      </c>
      <c r="O67" s="187">
        <v>3.5776005590143603E-4</v>
      </c>
      <c r="P67" s="187">
        <v>3.6818446907898152E-4</v>
      </c>
      <c r="Q67" s="187">
        <v>1.0522563663209778E-4</v>
      </c>
      <c r="R67" s="187">
        <v>3.2084283844025717E-4</v>
      </c>
      <c r="S67" s="187">
        <v>2.2849363031689755E-4</v>
      </c>
      <c r="T67" s="187">
        <v>2.1096363965524638E-4</v>
      </c>
      <c r="U67" s="187">
        <v>3.0475380381369155E-4</v>
      </c>
      <c r="V67" s="187">
        <v>2.2702811264794332E-4</v>
      </c>
      <c r="W67" s="187">
        <v>3.4068998661295255E-4</v>
      </c>
      <c r="X67" s="187">
        <v>3.3167382742674799E-4</v>
      </c>
      <c r="Y67" s="187">
        <v>1.295878851051725E-4</v>
      </c>
      <c r="Z67" s="187">
        <v>2.7595608935997173E-4</v>
      </c>
      <c r="AA67" s="187">
        <v>6.1689061654507534E-5</v>
      </c>
      <c r="AB67" s="187">
        <v>2.0868017892142581E-4</v>
      </c>
      <c r="AC67" s="187">
        <v>1.2680966000323286E-4</v>
      </c>
      <c r="AD67" s="187">
        <v>1.4729792291573644E-4</v>
      </c>
      <c r="AE67" s="187">
        <v>2.2823442459837058E-4</v>
      </c>
      <c r="AF67" s="187">
        <v>1.6651109720207635E-4</v>
      </c>
      <c r="AG67" s="187">
        <v>1.7492757836569316E-4</v>
      </c>
      <c r="AH67" s="187">
        <v>1.9831295803846602E-4</v>
      </c>
      <c r="AI67" s="187">
        <v>2.1214919996050138E-4</v>
      </c>
      <c r="AJ67" s="187">
        <v>3.0400233358470895E-4</v>
      </c>
      <c r="AK67" s="187">
        <v>2.9473804881843948E-4</v>
      </c>
      <c r="AL67" s="187">
        <v>2.0669140956665078E-4</v>
      </c>
      <c r="AM67" s="187">
        <v>2.1421680393361015E-4</v>
      </c>
      <c r="AN67" s="187">
        <v>5.7387702947693444E-4</v>
      </c>
      <c r="AO67" s="187">
        <v>4.5789744132670844E-4</v>
      </c>
      <c r="AP67" s="187">
        <v>3.6622724335187777E-4</v>
      </c>
      <c r="AQ67" s="187">
        <v>6.4772928851942156E-4</v>
      </c>
      <c r="AR67" s="187">
        <v>6.2987168927723766E-4</v>
      </c>
      <c r="AS67" s="187">
        <v>3.1802475292240788E-4</v>
      </c>
      <c r="AT67" s="187">
        <v>5.7016960152336382E-4</v>
      </c>
      <c r="AU67" s="187">
        <v>2.5505949711803193E-4</v>
      </c>
      <c r="AV67" s="187">
        <v>1.0645876063052832E-3</v>
      </c>
      <c r="AW67" s="187">
        <v>4.7114186341843837E-4</v>
      </c>
      <c r="AX67" s="187">
        <v>9.037178678060608E-4</v>
      </c>
      <c r="AY67" s="187">
        <v>7.8995352828089486E-4</v>
      </c>
      <c r="AZ67" s="187">
        <v>6.1841875684943168E-4</v>
      </c>
      <c r="BA67" s="187">
        <v>1.4424816967723753E-3</v>
      </c>
      <c r="BB67" s="187">
        <v>3.4071269638716096E-3</v>
      </c>
      <c r="BC67" s="187">
        <v>7.265400176030358E-4</v>
      </c>
      <c r="BD67" s="187">
        <v>9.3505769560210087E-4</v>
      </c>
      <c r="BE67" s="187">
        <v>1.0717644039935571E-2</v>
      </c>
      <c r="BF67" s="187">
        <v>8.6695984595625882E-3</v>
      </c>
      <c r="BG67" s="187">
        <v>2.882458702592038E-3</v>
      </c>
      <c r="BH67" s="187">
        <v>1.3659781196114519E-3</v>
      </c>
      <c r="BI67" s="187">
        <v>1.2996043997862786E-2</v>
      </c>
      <c r="BJ67" s="187">
        <v>3.4354922716817605E-3</v>
      </c>
      <c r="BK67" s="187">
        <v>4.0758616528173107E-3</v>
      </c>
      <c r="BL67" s="187">
        <v>1.0174746028881276</v>
      </c>
      <c r="BM67" s="187">
        <v>2.4991180683171343E-4</v>
      </c>
      <c r="BN67" s="187">
        <v>1.6320877440649793E-3</v>
      </c>
      <c r="BO67" s="188">
        <v>1.0895537672758944</v>
      </c>
      <c r="BP67" s="149"/>
      <c r="BQ67" s="149"/>
      <c r="BR67" s="149"/>
      <c r="BS67" s="149"/>
      <c r="BT67" s="151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/>
      <c r="CE67" s="149"/>
      <c r="CF67" s="149"/>
      <c r="CG67" s="149"/>
      <c r="CH67" s="151"/>
      <c r="CI67" s="149"/>
      <c r="CJ67" s="149"/>
      <c r="CK67" s="149"/>
      <c r="CL67" s="149"/>
      <c r="CM67" s="149"/>
      <c r="CN67" s="149"/>
      <c r="CO67" s="149"/>
      <c r="CP67" s="151"/>
      <c r="CQ67" s="149"/>
      <c r="CR67" s="151"/>
    </row>
    <row r="68" spans="1:97" s="138" customFormat="1" ht="10.9" customHeight="1" x14ac:dyDescent="0.2">
      <c r="A68" s="175" t="s">
        <v>300</v>
      </c>
      <c r="B68" s="186" t="s">
        <v>524</v>
      </c>
      <c r="C68" s="187">
        <v>7.7471637017328433E-4</v>
      </c>
      <c r="D68" s="187">
        <v>6.6880103843233968E-4</v>
      </c>
      <c r="E68" s="187">
        <v>9.5512567286139217E-4</v>
      </c>
      <c r="F68" s="187">
        <v>2.8456119348008058E-3</v>
      </c>
      <c r="G68" s="187">
        <v>3.0575432059723943E-3</v>
      </c>
      <c r="H68" s="187">
        <v>1.8595539359344618E-3</v>
      </c>
      <c r="I68" s="187">
        <v>1.0091737671657464E-3</v>
      </c>
      <c r="J68" s="187">
        <v>1.3839818270183718E-3</v>
      </c>
      <c r="K68" s="187">
        <v>1.1666039703313123E-3</v>
      </c>
      <c r="L68" s="187">
        <v>7.1166750629327708E-4</v>
      </c>
      <c r="M68" s="187">
        <v>5.5069619151990122E-4</v>
      </c>
      <c r="N68" s="187">
        <v>1.3837642198871016E-3</v>
      </c>
      <c r="O68" s="187">
        <v>5.2615797450708622E-4</v>
      </c>
      <c r="P68" s="187">
        <v>5.3617168404514865E-4</v>
      </c>
      <c r="Q68" s="187">
        <v>7.2472099671799404E-4</v>
      </c>
      <c r="R68" s="187">
        <v>1.7045278458593964E-3</v>
      </c>
      <c r="S68" s="187">
        <v>1.3013461811297558E-3</v>
      </c>
      <c r="T68" s="187">
        <v>1.7153320389680518E-3</v>
      </c>
      <c r="U68" s="187">
        <v>9.379535892238205E-4</v>
      </c>
      <c r="V68" s="187">
        <v>9.1122977970244351E-4</v>
      </c>
      <c r="W68" s="187">
        <v>1.1811471700577489E-3</v>
      </c>
      <c r="X68" s="187">
        <v>6.1035002540342422E-4</v>
      </c>
      <c r="Y68" s="187">
        <v>5.6227629389050515E-4</v>
      </c>
      <c r="Z68" s="187">
        <v>9.4192910620602649E-4</v>
      </c>
      <c r="AA68" s="187">
        <v>1.164759813028997E-4</v>
      </c>
      <c r="AB68" s="187">
        <v>3.2213434459364313E-4</v>
      </c>
      <c r="AC68" s="187">
        <v>6.8402798082202259E-4</v>
      </c>
      <c r="AD68" s="187">
        <v>2.4489412058221922E-3</v>
      </c>
      <c r="AE68" s="187">
        <v>1.1023263550804378E-3</v>
      </c>
      <c r="AF68" s="187">
        <v>3.0687146189720322E-4</v>
      </c>
      <c r="AG68" s="187">
        <v>3.5180154133098281E-4</v>
      </c>
      <c r="AH68" s="187">
        <v>6.462427077845958E-4</v>
      </c>
      <c r="AI68" s="187">
        <v>7.178258622101575E-4</v>
      </c>
      <c r="AJ68" s="187">
        <v>1.0803179012978874E-3</v>
      </c>
      <c r="AK68" s="187">
        <v>1.0698219841039156E-3</v>
      </c>
      <c r="AL68" s="187">
        <v>5.8192174714648715E-4</v>
      </c>
      <c r="AM68" s="187">
        <v>1.8760879037722493E-3</v>
      </c>
      <c r="AN68" s="187">
        <v>1.3330558444103436E-3</v>
      </c>
      <c r="AO68" s="187">
        <v>1.1022168046962695E-3</v>
      </c>
      <c r="AP68" s="187">
        <v>5.3676278327625764E-4</v>
      </c>
      <c r="AQ68" s="187">
        <v>2.9622283629417881E-3</v>
      </c>
      <c r="AR68" s="187">
        <v>9.5521219910839209E-4</v>
      </c>
      <c r="AS68" s="187">
        <v>5.1548708187031339E-4</v>
      </c>
      <c r="AT68" s="187">
        <v>1.6038977119636109E-3</v>
      </c>
      <c r="AU68" s="187">
        <v>3.3137378917438838E-3</v>
      </c>
      <c r="AV68" s="187">
        <v>2.400275009847247E-3</v>
      </c>
      <c r="AW68" s="187">
        <v>3.9349693416364032E-3</v>
      </c>
      <c r="AX68" s="187">
        <v>6.4632854363895844E-4</v>
      </c>
      <c r="AY68" s="187">
        <v>2.4846879132839257E-3</v>
      </c>
      <c r="AZ68" s="187">
        <v>4.1345537831817113E-3</v>
      </c>
      <c r="BA68" s="187">
        <v>3.5506777754076894E-3</v>
      </c>
      <c r="BB68" s="187">
        <v>2.0678438564160563E-3</v>
      </c>
      <c r="BC68" s="187">
        <v>2.5470839270984474E-3</v>
      </c>
      <c r="BD68" s="187">
        <v>3.5769970792890477E-3</v>
      </c>
      <c r="BE68" s="187">
        <v>1.9913321315532763E-3</v>
      </c>
      <c r="BF68" s="187">
        <v>5.2982743101775897E-3</v>
      </c>
      <c r="BG68" s="187">
        <v>6.2986669637883751E-3</v>
      </c>
      <c r="BH68" s="187">
        <v>2.2124657793509239E-3</v>
      </c>
      <c r="BI68" s="187">
        <v>3.0256518226535649E-3</v>
      </c>
      <c r="BJ68" s="187">
        <v>1.5564993876088001E-3</v>
      </c>
      <c r="BK68" s="187">
        <v>2.925824238431492E-3</v>
      </c>
      <c r="BL68" s="187">
        <v>3.8998052726909129E-3</v>
      </c>
      <c r="BM68" s="187">
        <v>1.0006653628773357</v>
      </c>
      <c r="BN68" s="187">
        <v>1.2982597889151124E-3</v>
      </c>
      <c r="BO68" s="188">
        <v>1.1061633377855824</v>
      </c>
      <c r="BP68" s="149"/>
      <c r="BQ68" s="149"/>
      <c r="BR68" s="149"/>
      <c r="BS68" s="149"/>
      <c r="BT68" s="151"/>
      <c r="BU68" s="149"/>
      <c r="BV68" s="149"/>
      <c r="BW68" s="149"/>
      <c r="BX68" s="149"/>
      <c r="BY68" s="149"/>
      <c r="BZ68" s="149"/>
      <c r="CA68" s="149"/>
      <c r="CB68" s="149"/>
      <c r="CC68" s="149"/>
      <c r="CD68" s="149"/>
      <c r="CE68" s="149"/>
      <c r="CF68" s="149"/>
      <c r="CG68" s="149"/>
      <c r="CH68" s="151"/>
      <c r="CI68" s="149"/>
      <c r="CJ68" s="149"/>
      <c r="CK68" s="149"/>
      <c r="CL68" s="149"/>
      <c r="CM68" s="149"/>
      <c r="CN68" s="149"/>
      <c r="CO68" s="149"/>
      <c r="CP68" s="151"/>
      <c r="CQ68" s="149"/>
      <c r="CR68" s="151"/>
    </row>
    <row r="69" spans="1:97" s="138" customFormat="1" ht="10.9" customHeight="1" x14ac:dyDescent="0.2">
      <c r="A69" s="193" t="s">
        <v>462</v>
      </c>
      <c r="B69" s="186" t="s">
        <v>525</v>
      </c>
      <c r="C69" s="187">
        <v>6.5212968305157016E-3</v>
      </c>
      <c r="D69" s="187">
        <v>2.0001610131439684E-3</v>
      </c>
      <c r="E69" s="187">
        <v>2.0237991647522025E-3</v>
      </c>
      <c r="F69" s="187">
        <v>1.6891323878950751E-3</v>
      </c>
      <c r="G69" s="187">
        <v>5.0598540128830869E-3</v>
      </c>
      <c r="H69" s="187">
        <v>8.3142748185448759E-3</v>
      </c>
      <c r="I69" s="187">
        <v>1.2058481453316922E-2</v>
      </c>
      <c r="J69" s="187">
        <v>2.2256618232364474E-2</v>
      </c>
      <c r="K69" s="187">
        <v>1.0704793596503587E-2</v>
      </c>
      <c r="L69" s="187">
        <v>4.7267535665850959E-3</v>
      </c>
      <c r="M69" s="187">
        <v>7.9619282256353178E-3</v>
      </c>
      <c r="N69" s="187">
        <v>2.7519469631844136E-3</v>
      </c>
      <c r="O69" s="187">
        <v>4.9229030820287017E-3</v>
      </c>
      <c r="P69" s="187">
        <v>2.0551570458901068E-2</v>
      </c>
      <c r="Q69" s="187">
        <v>3.1311926133965507E-3</v>
      </c>
      <c r="R69" s="187">
        <v>4.4302769419915884E-3</v>
      </c>
      <c r="S69" s="187">
        <v>9.3591465117677537E-3</v>
      </c>
      <c r="T69" s="187">
        <v>4.0579871570677059E-3</v>
      </c>
      <c r="U69" s="187">
        <v>6.2571082335669669E-3</v>
      </c>
      <c r="V69" s="187">
        <v>4.9985114581688793E-3</v>
      </c>
      <c r="W69" s="187">
        <v>4.6124665632610385E-3</v>
      </c>
      <c r="X69" s="187">
        <v>1.0642004555989643E-3</v>
      </c>
      <c r="Y69" s="187">
        <v>1.9122502730359421E-3</v>
      </c>
      <c r="Z69" s="187">
        <v>5.9101612862932007E-3</v>
      </c>
      <c r="AA69" s="187">
        <v>6.455927918687024E-4</v>
      </c>
      <c r="AB69" s="187">
        <v>3.8676053448057088E-3</v>
      </c>
      <c r="AC69" s="187">
        <v>4.6441637862912845E-3</v>
      </c>
      <c r="AD69" s="187">
        <v>4.8163177268373738E-3</v>
      </c>
      <c r="AE69" s="187">
        <v>7.607616306326663E-3</v>
      </c>
      <c r="AF69" s="187">
        <v>6.0899882883035912E-3</v>
      </c>
      <c r="AG69" s="187">
        <v>5.8628151946066914E-3</v>
      </c>
      <c r="AH69" s="187">
        <v>5.4002842732991134E-3</v>
      </c>
      <c r="AI69" s="187">
        <v>4.6920373545218403E-3</v>
      </c>
      <c r="AJ69" s="187">
        <v>3.2612586762516917E-3</v>
      </c>
      <c r="AK69" s="187">
        <v>2.4909967561337607E-3</v>
      </c>
      <c r="AL69" s="187">
        <v>2.6843846405001214E-3</v>
      </c>
      <c r="AM69" s="187">
        <v>5.6435792482495339E-3</v>
      </c>
      <c r="AN69" s="187">
        <v>5.7109669784172487E-3</v>
      </c>
      <c r="AO69" s="187">
        <v>2.289569431272679E-2</v>
      </c>
      <c r="AP69" s="187">
        <v>4.9106779821055102E-3</v>
      </c>
      <c r="AQ69" s="187">
        <v>7.1285062884438189E-3</v>
      </c>
      <c r="AR69" s="187">
        <v>1.1886819378160145E-2</v>
      </c>
      <c r="AS69" s="187">
        <v>8.572504423435736E-3</v>
      </c>
      <c r="AT69" s="187">
        <v>9.9845285974599959E-3</v>
      </c>
      <c r="AU69" s="187">
        <v>2.3038732388954621E-2</v>
      </c>
      <c r="AV69" s="187">
        <v>8.4467611129636858E-3</v>
      </c>
      <c r="AW69" s="187">
        <v>6.2437788842146782E-3</v>
      </c>
      <c r="AX69" s="187">
        <v>1.8934231621610636E-3</v>
      </c>
      <c r="AY69" s="187">
        <v>1.1397586815376609E-2</v>
      </c>
      <c r="AZ69" s="187">
        <v>2.2387882416508697E-3</v>
      </c>
      <c r="BA69" s="187">
        <v>4.9548619749814381E-3</v>
      </c>
      <c r="BB69" s="187">
        <v>2.4661010355158963E-3</v>
      </c>
      <c r="BC69" s="187">
        <v>1.9300785901063286E-3</v>
      </c>
      <c r="BD69" s="187">
        <v>9.4516306537688385E-3</v>
      </c>
      <c r="BE69" s="187">
        <v>3.4860469329286601E-3</v>
      </c>
      <c r="BF69" s="187">
        <v>3.7171267234563945E-3</v>
      </c>
      <c r="BG69" s="187">
        <v>4.5304297206743525E-3</v>
      </c>
      <c r="BH69" s="187">
        <v>3.8510640548625771E-3</v>
      </c>
      <c r="BI69" s="187">
        <v>4.2523803171032005E-3</v>
      </c>
      <c r="BJ69" s="187">
        <v>4.083338141006288E-3</v>
      </c>
      <c r="BK69" s="187">
        <v>3.4750825204035215E-3</v>
      </c>
      <c r="BL69" s="187">
        <v>6.364462891442187E-3</v>
      </c>
      <c r="BM69" s="187">
        <v>3.4228751707805496E-3</v>
      </c>
      <c r="BN69" s="187">
        <v>1.0022312256777977</v>
      </c>
      <c r="BO69" s="188">
        <v>1.3975489286592979</v>
      </c>
      <c r="BP69" s="149"/>
      <c r="BQ69" s="149"/>
      <c r="BR69" s="149"/>
      <c r="BS69" s="149"/>
      <c r="BT69" s="151"/>
      <c r="BU69" s="149"/>
      <c r="BV69" s="149"/>
      <c r="BW69" s="149"/>
      <c r="BX69" s="149"/>
      <c r="BY69" s="149"/>
      <c r="BZ69" s="149"/>
      <c r="CA69" s="149"/>
      <c r="CB69" s="149"/>
      <c r="CC69" s="149"/>
      <c r="CD69" s="149"/>
      <c r="CE69" s="149"/>
      <c r="CF69" s="149"/>
      <c r="CG69" s="149"/>
      <c r="CH69" s="151"/>
      <c r="CI69" s="149"/>
      <c r="CJ69" s="149"/>
      <c r="CK69" s="149"/>
      <c r="CL69" s="149"/>
      <c r="CM69" s="149"/>
      <c r="CN69" s="149"/>
      <c r="CO69" s="149"/>
      <c r="CP69" s="151"/>
      <c r="CQ69" s="149"/>
      <c r="CR69" s="151"/>
    </row>
    <row r="70" spans="1:97" s="138" customFormat="1" ht="10.9" customHeight="1" x14ac:dyDescent="0.2">
      <c r="A70" s="199"/>
      <c r="B70" s="200" t="s">
        <v>330</v>
      </c>
      <c r="C70" s="201">
        <v>1.3663378511024438</v>
      </c>
      <c r="D70" s="201">
        <v>1.3554246743924241</v>
      </c>
      <c r="E70" s="201">
        <v>1.295299055232735</v>
      </c>
      <c r="F70" s="201">
        <v>1.2824107535377669</v>
      </c>
      <c r="G70" s="201">
        <v>1.2685129151989476</v>
      </c>
      <c r="H70" s="201">
        <v>1.1999745403765705</v>
      </c>
      <c r="I70" s="201">
        <v>1.3339405557878627</v>
      </c>
      <c r="J70" s="201">
        <v>1.3377327659201188</v>
      </c>
      <c r="K70" s="201">
        <v>1.4641171928015024</v>
      </c>
      <c r="L70" s="201">
        <v>1.2391501009192014</v>
      </c>
      <c r="M70" s="201">
        <v>1.4965197445603706</v>
      </c>
      <c r="N70" s="201">
        <v>1.3942370349797713</v>
      </c>
      <c r="O70" s="201">
        <v>1.2700923214094375</v>
      </c>
      <c r="P70" s="201">
        <v>1.4500242848626572</v>
      </c>
      <c r="Q70" s="201">
        <v>1.1798036158584575</v>
      </c>
      <c r="R70" s="201">
        <v>1.2160670886682459</v>
      </c>
      <c r="S70" s="201">
        <v>1.404218638570454</v>
      </c>
      <c r="T70" s="201">
        <v>1.3416279361639505</v>
      </c>
      <c r="U70" s="201">
        <v>1.5421041309072907</v>
      </c>
      <c r="V70" s="201">
        <v>1.4247036908444646</v>
      </c>
      <c r="W70" s="201">
        <v>1.3112090686938163</v>
      </c>
      <c r="X70" s="201">
        <v>1.2451998510125522</v>
      </c>
      <c r="Y70" s="201">
        <v>1.3322238619176066</v>
      </c>
      <c r="Z70" s="201">
        <v>1.237993720793618</v>
      </c>
      <c r="AA70" s="201">
        <v>1.1008741948403191</v>
      </c>
      <c r="AB70" s="201">
        <v>1.2856010600164867</v>
      </c>
      <c r="AC70" s="201">
        <v>1.2156030254358936</v>
      </c>
      <c r="AD70" s="201">
        <v>1.2885329362705098</v>
      </c>
      <c r="AE70" s="201">
        <v>1.3433412258721094</v>
      </c>
      <c r="AF70" s="201">
        <v>2.001874335331129</v>
      </c>
      <c r="AG70" s="201">
        <v>2.0799601732916817</v>
      </c>
      <c r="AH70" s="201">
        <v>1.2533874545982733</v>
      </c>
      <c r="AI70" s="201">
        <v>1.4554539479127044</v>
      </c>
      <c r="AJ70" s="201">
        <v>1.224729719468447</v>
      </c>
      <c r="AK70" s="201">
        <v>1.2489311051121603</v>
      </c>
      <c r="AL70" s="201">
        <v>1.2179559642876974</v>
      </c>
      <c r="AM70" s="201">
        <v>1.2946937290095712</v>
      </c>
      <c r="AN70" s="201">
        <v>1.6357870554402809</v>
      </c>
      <c r="AO70" s="201">
        <v>1.4068073731846746</v>
      </c>
      <c r="AP70" s="201">
        <v>1.3921632526171714</v>
      </c>
      <c r="AQ70" s="201">
        <v>1.4209718906617161</v>
      </c>
      <c r="AR70" s="201">
        <v>1.3930410040162333</v>
      </c>
      <c r="AS70" s="201">
        <v>1.3978814292608099</v>
      </c>
      <c r="AT70" s="201">
        <v>1.4318510496576464</v>
      </c>
      <c r="AU70" s="201">
        <v>1.2933571995003095</v>
      </c>
      <c r="AV70" s="201">
        <v>1.2618800673107602</v>
      </c>
      <c r="AW70" s="201">
        <v>1.2714352752208136</v>
      </c>
      <c r="AX70" s="201">
        <v>1.1884103962449297</v>
      </c>
      <c r="AY70" s="201">
        <v>1.3904468794289917</v>
      </c>
      <c r="AZ70" s="201">
        <v>1.1754873068526661</v>
      </c>
      <c r="BA70" s="201">
        <v>1.4681906172959867</v>
      </c>
      <c r="BB70" s="201">
        <v>1.3800466523020698</v>
      </c>
      <c r="BC70" s="201">
        <v>1.2419121944355522</v>
      </c>
      <c r="BD70" s="201">
        <v>1.2320142763307547</v>
      </c>
      <c r="BE70" s="201">
        <v>1.2319349206390751</v>
      </c>
      <c r="BF70" s="201">
        <v>1.1840551638582171</v>
      </c>
      <c r="BG70" s="201">
        <v>1.3107312810083038</v>
      </c>
      <c r="BH70" s="201">
        <v>1.2689457382833615</v>
      </c>
      <c r="BI70" s="201">
        <v>1.4763658593209152</v>
      </c>
      <c r="BJ70" s="201">
        <v>1.4228804495715361</v>
      </c>
      <c r="BK70" s="201">
        <v>1.2863774652750546</v>
      </c>
      <c r="BL70" s="201">
        <v>1.3022622846893772</v>
      </c>
      <c r="BM70" s="201">
        <v>1.5782745840855907</v>
      </c>
      <c r="BN70" s="201">
        <v>1.5377590895809425</v>
      </c>
      <c r="BO70" s="202">
        <v>1.3528302347192658</v>
      </c>
      <c r="BP70" s="149"/>
      <c r="BQ70" s="149"/>
      <c r="BR70" s="149"/>
      <c r="BS70" s="149"/>
      <c r="BT70" s="151"/>
      <c r="BU70" s="149"/>
      <c r="BV70" s="149"/>
      <c r="BW70" s="149"/>
      <c r="BX70" s="149"/>
      <c r="BY70" s="149"/>
      <c r="BZ70" s="149"/>
      <c r="CA70" s="149"/>
      <c r="CB70" s="149"/>
      <c r="CC70" s="149"/>
      <c r="CD70" s="149"/>
      <c r="CE70" s="149"/>
      <c r="CF70" s="149"/>
      <c r="CG70" s="149"/>
      <c r="CH70" s="151"/>
      <c r="CI70" s="149"/>
      <c r="CJ70" s="149"/>
      <c r="CK70" s="149"/>
      <c r="CL70" s="149"/>
      <c r="CM70" s="149"/>
      <c r="CN70" s="149"/>
      <c r="CO70" s="149"/>
      <c r="CP70" s="151"/>
      <c r="CQ70" s="149"/>
      <c r="CR70" s="151"/>
    </row>
    <row r="71" spans="1:97" s="138" customFormat="1" ht="10.9" customHeight="1" x14ac:dyDescent="0.2">
      <c r="A71" s="136"/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  <c r="BI71" s="144"/>
      <c r="BJ71" s="144"/>
      <c r="BK71" s="144"/>
      <c r="BL71" s="144"/>
      <c r="BM71" s="144"/>
      <c r="BN71" s="144"/>
      <c r="BO71" s="144"/>
      <c r="BP71" s="144"/>
      <c r="BQ71" s="144"/>
      <c r="BR71" s="144"/>
      <c r="BS71" s="144"/>
      <c r="BT71" s="144"/>
      <c r="BU71" s="144"/>
      <c r="BV71" s="144"/>
      <c r="BW71" s="144"/>
      <c r="BX71" s="144"/>
      <c r="BY71" s="144"/>
      <c r="BZ71" s="144"/>
      <c r="CA71" s="144"/>
      <c r="CB71" s="144"/>
      <c r="CC71" s="144"/>
      <c r="CD71" s="144"/>
      <c r="CE71" s="144"/>
      <c r="CF71" s="144"/>
      <c r="CG71" s="144"/>
      <c r="CH71" s="144"/>
      <c r="CI71" s="144"/>
      <c r="CJ71" s="144"/>
      <c r="CK71" s="144"/>
      <c r="CL71" s="144"/>
      <c r="CM71" s="144"/>
      <c r="CN71" s="144"/>
      <c r="CO71" s="144"/>
      <c r="CP71" s="145"/>
      <c r="CQ71" s="145"/>
      <c r="CR71" s="145"/>
    </row>
    <row r="72" spans="1:97" s="138" customFormat="1" ht="10.9" customHeight="1" x14ac:dyDescent="0.2">
      <c r="A72" s="136"/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  <c r="BK72" s="144"/>
      <c r="BL72" s="144"/>
      <c r="BM72" s="144"/>
      <c r="BN72" s="144"/>
      <c r="BO72" s="144"/>
      <c r="BP72" s="143"/>
      <c r="BQ72" s="144"/>
      <c r="BR72" s="144"/>
      <c r="BS72" s="144"/>
      <c r="BT72" s="144"/>
      <c r="BU72" s="144"/>
      <c r="BV72" s="144"/>
      <c r="BW72" s="144"/>
      <c r="BX72" s="144"/>
      <c r="BY72" s="144"/>
      <c r="BZ72" s="144"/>
      <c r="CA72" s="144"/>
      <c r="CB72" s="144"/>
      <c r="CC72" s="144"/>
      <c r="CD72" s="144"/>
      <c r="CE72" s="144"/>
      <c r="CF72" s="144"/>
      <c r="CG72" s="144"/>
      <c r="CH72" s="144"/>
      <c r="CI72" s="144"/>
      <c r="CJ72" s="144"/>
      <c r="CK72" s="144"/>
      <c r="CL72" s="144"/>
      <c r="CM72" s="144"/>
      <c r="CN72" s="144"/>
      <c r="CO72" s="144"/>
      <c r="CP72" s="144"/>
      <c r="CQ72" s="144"/>
      <c r="CR72" s="144"/>
      <c r="CS72" s="145"/>
    </row>
    <row r="73" spans="1:97" s="138" customFormat="1" ht="10.9" customHeight="1" x14ac:dyDescent="0.2">
      <c r="A73" s="136"/>
      <c r="BP73" s="139"/>
      <c r="CS73" s="139"/>
    </row>
    <row r="74" spans="1:97" s="138" customFormat="1" ht="10.9" customHeight="1" x14ac:dyDescent="0.2">
      <c r="A74" s="136"/>
      <c r="BP74" s="139"/>
      <c r="CS74" s="139"/>
    </row>
    <row r="75" spans="1:97" s="138" customFormat="1" ht="10.9" customHeight="1" x14ac:dyDescent="0.2">
      <c r="A75" s="136"/>
      <c r="BP75" s="139"/>
      <c r="CS75" s="139"/>
    </row>
    <row r="76" spans="1:97" s="138" customFormat="1" ht="10.9" customHeight="1" x14ac:dyDescent="0.2">
      <c r="A76" s="136"/>
      <c r="BP76" s="139"/>
      <c r="CS76" s="139"/>
    </row>
    <row r="77" spans="1:97" s="138" customFormat="1" ht="10.9" customHeight="1" x14ac:dyDescent="0.2">
      <c r="A77" s="136"/>
      <c r="BP77" s="139"/>
      <c r="CS77" s="139"/>
    </row>
    <row r="78" spans="1:97" s="138" customFormat="1" ht="10.9" customHeight="1" x14ac:dyDescent="0.2">
      <c r="A78" s="136"/>
      <c r="BP78" s="139"/>
      <c r="CS78" s="139"/>
    </row>
    <row r="79" spans="1:97" s="138" customFormat="1" ht="10.9" customHeight="1" x14ac:dyDescent="0.2">
      <c r="A79" s="136"/>
      <c r="BP79" s="139"/>
      <c r="CS79" s="139"/>
    </row>
    <row r="80" spans="1:97" s="138" customFormat="1" ht="10.9" customHeight="1" x14ac:dyDescent="0.2">
      <c r="A80" s="136"/>
      <c r="BP80" s="139"/>
      <c r="CS80" s="139"/>
    </row>
    <row r="81" spans="1:97" s="138" customFormat="1" ht="6.75" customHeight="1" x14ac:dyDescent="0.2">
      <c r="A81" s="136"/>
      <c r="BP81" s="139"/>
      <c r="CS81" s="139"/>
    </row>
  </sheetData>
  <phoneticPr fontId="4"/>
  <pageMargins left="0.78740157480314965" right="0.78740157480314965" top="0.98425196850393704" bottom="0.82677165354330717" header="0.51181102362204722" footer="0.19685039370078741"/>
  <pageSetup paperSize="9" scale="58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view="pageBreakPreview" zoomScale="130" zoomScaleNormal="100" zoomScaleSheetLayoutView="130" workbookViewId="0">
      <selection activeCell="A35" sqref="A35"/>
    </sheetView>
  </sheetViews>
  <sheetFormatPr defaultColWidth="9" defaultRowHeight="17.5" x14ac:dyDescent="0.2"/>
  <cols>
    <col min="1" max="1" width="10.36328125" style="2" customWidth="1"/>
    <col min="2" max="4" width="13.7265625" style="2" customWidth="1"/>
    <col min="5" max="16384" width="9" style="2"/>
  </cols>
  <sheetData>
    <row r="1" spans="1:13" ht="32" thickBot="1" x14ac:dyDescent="0.25">
      <c r="A1" s="134" t="s">
        <v>46</v>
      </c>
      <c r="E1" s="160"/>
      <c r="F1" s="160"/>
      <c r="G1" s="160"/>
      <c r="H1" s="330">
        <f>IF(H2&gt;H3,H3,H2)</f>
        <v>25</v>
      </c>
      <c r="I1" s="152" t="s">
        <v>336</v>
      </c>
      <c r="J1" s="153"/>
      <c r="K1" s="154"/>
    </row>
    <row r="2" spans="1:13" ht="23" thickBot="1" x14ac:dyDescent="0.8">
      <c r="A2" s="155" t="s">
        <v>338</v>
      </c>
      <c r="B2" s="156" t="s">
        <v>419</v>
      </c>
      <c r="C2" s="157" t="s">
        <v>340</v>
      </c>
      <c r="D2" s="158">
        <f ca="1">OFFSET(D6,H1,0)</f>
        <v>0.65816824510667427</v>
      </c>
      <c r="E2" s="616" t="str">
        <f ca="1">IF(H2&gt;H3,"← "&amp;OFFSET(A6,H3,0)&amp;"値を適用","")</f>
        <v/>
      </c>
      <c r="F2" s="617"/>
      <c r="G2" s="617"/>
      <c r="H2" s="331">
        <f>MATCH(B2,M7:M31,0)</f>
        <v>25</v>
      </c>
      <c r="I2" s="159" t="s">
        <v>341</v>
      </c>
      <c r="J2" s="160"/>
      <c r="K2" s="161"/>
    </row>
    <row r="3" spans="1:13" ht="31.5" x14ac:dyDescent="0.2">
      <c r="A3" s="134"/>
      <c r="E3" s="160"/>
      <c r="F3" s="160"/>
      <c r="G3" s="160"/>
      <c r="H3" s="332">
        <f>COUNT(C:C)</f>
        <v>25</v>
      </c>
      <c r="I3" s="162" t="s">
        <v>342</v>
      </c>
      <c r="J3" s="163"/>
      <c r="K3" s="164"/>
    </row>
    <row r="4" spans="1:13" ht="26" thickBot="1" x14ac:dyDescent="0.25">
      <c r="A4" s="1"/>
      <c r="D4" s="10" t="s">
        <v>47</v>
      </c>
      <c r="E4" s="160"/>
      <c r="F4" s="160"/>
      <c r="G4" s="160"/>
    </row>
    <row r="5" spans="1:13" ht="18.5" thickTop="1" thickBot="1" x14ac:dyDescent="0.25">
      <c r="A5" s="3"/>
      <c r="B5" s="4" t="s">
        <v>41</v>
      </c>
      <c r="C5" s="4" t="s">
        <v>42</v>
      </c>
      <c r="D5" s="4" t="s">
        <v>40</v>
      </c>
    </row>
    <row r="6" spans="1:13" ht="18.5" thickTop="1" thickBot="1" x14ac:dyDescent="0.25">
      <c r="A6" s="3"/>
      <c r="B6" s="4" t="s">
        <v>409</v>
      </c>
      <c r="C6" s="4" t="s">
        <v>410</v>
      </c>
      <c r="D6" s="4" t="s">
        <v>343</v>
      </c>
      <c r="M6" s="2" t="s">
        <v>337</v>
      </c>
    </row>
    <row r="7" spans="1:13" ht="18.5" hidden="1" thickTop="1" thickBot="1" x14ac:dyDescent="0.25">
      <c r="A7" s="5" t="s">
        <v>398</v>
      </c>
      <c r="B7" s="6">
        <v>329216</v>
      </c>
      <c r="C7" s="6">
        <v>460967</v>
      </c>
      <c r="D7" s="7">
        <f>B7/C7</f>
        <v>0.71418561415459236</v>
      </c>
      <c r="M7" s="2" t="s">
        <v>398</v>
      </c>
    </row>
    <row r="8" spans="1:13" ht="18.5" hidden="1" thickTop="1" thickBot="1" x14ac:dyDescent="0.25">
      <c r="A8" s="3" t="s">
        <v>399</v>
      </c>
      <c r="B8" s="8">
        <v>319159</v>
      </c>
      <c r="C8" s="8">
        <v>448136</v>
      </c>
      <c r="D8" s="9">
        <f t="shared" ref="D8:D31" si="0">B8/C8</f>
        <v>0.71219228091472231</v>
      </c>
      <c r="M8" s="2" t="s">
        <v>399</v>
      </c>
    </row>
    <row r="9" spans="1:13" ht="18.5" hidden="1" thickTop="1" thickBot="1" x14ac:dyDescent="0.25">
      <c r="A9" s="5" t="s">
        <v>400</v>
      </c>
      <c r="B9" s="6">
        <v>317178</v>
      </c>
      <c r="C9" s="6">
        <v>447722</v>
      </c>
      <c r="D9" s="7">
        <f t="shared" si="0"/>
        <v>0.70842621090766145</v>
      </c>
      <c r="M9" s="2" t="s">
        <v>400</v>
      </c>
    </row>
    <row r="10" spans="1:13" ht="18.5" hidden="1" thickTop="1" thickBot="1" x14ac:dyDescent="0.25">
      <c r="A10" s="3" t="s">
        <v>401</v>
      </c>
      <c r="B10" s="8">
        <v>307928</v>
      </c>
      <c r="C10" s="8">
        <v>434063</v>
      </c>
      <c r="D10" s="9">
        <f t="shared" si="0"/>
        <v>0.70940854207799331</v>
      </c>
      <c r="M10" s="2" t="s">
        <v>401</v>
      </c>
    </row>
    <row r="11" spans="1:13" ht="18.5" hidden="1" thickTop="1" thickBot="1" x14ac:dyDescent="0.25">
      <c r="A11" s="5" t="s">
        <v>402</v>
      </c>
      <c r="B11" s="6">
        <v>298655</v>
      </c>
      <c r="C11" s="6">
        <v>393015</v>
      </c>
      <c r="D11" s="7">
        <f t="shared" si="0"/>
        <v>0.75990738266987268</v>
      </c>
      <c r="M11" s="2" t="s">
        <v>402</v>
      </c>
    </row>
    <row r="12" spans="1:13" ht="18.5" hidden="1" thickTop="1" thickBot="1" x14ac:dyDescent="0.25">
      <c r="A12" s="3" t="s">
        <v>403</v>
      </c>
      <c r="B12" s="8">
        <v>302306</v>
      </c>
      <c r="C12" s="8">
        <v>406096</v>
      </c>
      <c r="D12" s="9">
        <f t="shared" si="0"/>
        <v>0.74442003861155981</v>
      </c>
      <c r="M12" s="2" t="s">
        <v>403</v>
      </c>
    </row>
    <row r="13" spans="1:13" ht="18.5" hidden="1" thickTop="1" thickBot="1" x14ac:dyDescent="0.25">
      <c r="A13" s="5" t="s">
        <v>404</v>
      </c>
      <c r="B13" s="6">
        <v>287905</v>
      </c>
      <c r="C13" s="6">
        <v>371479</v>
      </c>
      <c r="D13" s="7">
        <f t="shared" si="0"/>
        <v>0.77502362179288731</v>
      </c>
      <c r="M13" s="2" t="s">
        <v>404</v>
      </c>
    </row>
    <row r="14" spans="1:13" ht="18.5" thickTop="1" thickBot="1" x14ac:dyDescent="0.25">
      <c r="A14" s="3" t="s">
        <v>405</v>
      </c>
      <c r="B14" s="8">
        <v>284704</v>
      </c>
      <c r="C14" s="8">
        <v>378860</v>
      </c>
      <c r="D14" s="9">
        <f t="shared" si="0"/>
        <v>0.75147547906878531</v>
      </c>
      <c r="M14" s="2" t="s">
        <v>405</v>
      </c>
    </row>
    <row r="15" spans="1:13" ht="18.5" thickTop="1" thickBot="1" x14ac:dyDescent="0.25">
      <c r="A15" s="5" t="s">
        <v>406</v>
      </c>
      <c r="B15" s="6">
        <v>277349</v>
      </c>
      <c r="C15" s="6">
        <v>362790</v>
      </c>
      <c r="D15" s="7">
        <f t="shared" si="0"/>
        <v>0.76448909837647128</v>
      </c>
      <c r="M15" s="2" t="s">
        <v>406</v>
      </c>
    </row>
    <row r="16" spans="1:13" ht="18.5" thickTop="1" thickBot="1" x14ac:dyDescent="0.25">
      <c r="A16" s="3" t="s">
        <v>43</v>
      </c>
      <c r="B16" s="8">
        <v>288915</v>
      </c>
      <c r="C16" s="8">
        <v>398654</v>
      </c>
      <c r="D16" s="9">
        <f t="shared" si="0"/>
        <v>0.72472620367536766</v>
      </c>
      <c r="M16" s="2" t="s">
        <v>43</v>
      </c>
    </row>
    <row r="17" spans="1:13" ht="18.5" thickTop="1" thickBot="1" x14ac:dyDescent="0.25">
      <c r="A17" s="5" t="s">
        <v>44</v>
      </c>
      <c r="B17" s="6">
        <v>290969</v>
      </c>
      <c r="C17" s="6">
        <v>389713</v>
      </c>
      <c r="D17" s="7">
        <f t="shared" si="0"/>
        <v>0.7466237975125285</v>
      </c>
      <c r="M17" s="2" t="s">
        <v>44</v>
      </c>
    </row>
    <row r="18" spans="1:13" ht="18.5" thickTop="1" thickBot="1" x14ac:dyDescent="0.25">
      <c r="A18" s="3" t="s">
        <v>45</v>
      </c>
      <c r="B18" s="8">
        <v>301475</v>
      </c>
      <c r="C18" s="8">
        <v>393643</v>
      </c>
      <c r="D18" s="9">
        <f t="shared" si="0"/>
        <v>0.76585891277121654</v>
      </c>
      <c r="M18" s="2" t="s">
        <v>45</v>
      </c>
    </row>
    <row r="19" spans="1:13" ht="18.5" thickTop="1" thickBot="1" x14ac:dyDescent="0.25">
      <c r="A19" s="5" t="s">
        <v>333</v>
      </c>
      <c r="B19" s="6">
        <v>274329</v>
      </c>
      <c r="C19" s="6">
        <v>398141</v>
      </c>
      <c r="D19" s="7">
        <f t="shared" si="0"/>
        <v>0.68902474249072565</v>
      </c>
      <c r="M19" s="2" t="s">
        <v>333</v>
      </c>
    </row>
    <row r="20" spans="1:13" ht="18.5" thickTop="1" thickBot="1" x14ac:dyDescent="0.25">
      <c r="A20" s="3" t="s">
        <v>334</v>
      </c>
      <c r="B20" s="8">
        <v>319103</v>
      </c>
      <c r="C20" s="8">
        <v>421273</v>
      </c>
      <c r="D20" s="9">
        <f t="shared" si="0"/>
        <v>0.75747318247312312</v>
      </c>
      <c r="M20" s="2" t="s">
        <v>334</v>
      </c>
    </row>
    <row r="21" spans="1:13" ht="18.5" thickTop="1" thickBot="1" x14ac:dyDescent="0.25">
      <c r="A21" s="168" t="s">
        <v>339</v>
      </c>
      <c r="B21" s="169">
        <v>298650</v>
      </c>
      <c r="C21" s="169">
        <v>403812</v>
      </c>
      <c r="D21" s="170">
        <f t="shared" si="0"/>
        <v>0.73957683278357256</v>
      </c>
      <c r="M21" s="2" t="s">
        <v>339</v>
      </c>
    </row>
    <row r="22" spans="1:13" ht="18.5" thickTop="1" thickBot="1" x14ac:dyDescent="0.25">
      <c r="A22" s="3" t="s">
        <v>344</v>
      </c>
      <c r="B22" s="8">
        <v>297648</v>
      </c>
      <c r="C22" s="8">
        <v>405459</v>
      </c>
      <c r="D22" s="9">
        <f t="shared" si="0"/>
        <v>0.73410135180129188</v>
      </c>
      <c r="M22" s="2" t="s">
        <v>344</v>
      </c>
    </row>
    <row r="23" spans="1:13" ht="18.5" thickTop="1" thickBot="1" x14ac:dyDescent="0.25">
      <c r="A23" s="168" t="s">
        <v>345</v>
      </c>
      <c r="B23" s="169">
        <v>291773</v>
      </c>
      <c r="C23" s="169">
        <v>425560</v>
      </c>
      <c r="D23" s="170">
        <f t="shared" si="0"/>
        <v>0.68562129899426638</v>
      </c>
      <c r="M23" s="2" t="s">
        <v>345</v>
      </c>
    </row>
    <row r="24" spans="1:13" ht="18.5" thickTop="1" thickBot="1" x14ac:dyDescent="0.25">
      <c r="A24" s="3" t="s">
        <v>346</v>
      </c>
      <c r="B24" s="8">
        <v>282386</v>
      </c>
      <c r="C24" s="8">
        <v>387683</v>
      </c>
      <c r="D24" s="9">
        <f t="shared" si="0"/>
        <v>0.7283940745402816</v>
      </c>
      <c r="M24" s="2" t="s">
        <v>407</v>
      </c>
    </row>
    <row r="25" spans="1:13" ht="18.5" thickTop="1" thickBot="1" x14ac:dyDescent="0.25">
      <c r="A25" s="168" t="s">
        <v>397</v>
      </c>
      <c r="B25" s="169">
        <v>301276</v>
      </c>
      <c r="C25" s="169">
        <v>401120</v>
      </c>
      <c r="D25" s="170">
        <f t="shared" si="0"/>
        <v>0.75108695652173918</v>
      </c>
      <c r="M25" s="2" t="s">
        <v>408</v>
      </c>
    </row>
    <row r="26" spans="1:13" ht="18.5" thickTop="1" thickBot="1" x14ac:dyDescent="0.25">
      <c r="A26" s="3" t="s">
        <v>435</v>
      </c>
      <c r="B26" s="8">
        <v>295437</v>
      </c>
      <c r="C26" s="8">
        <v>408316</v>
      </c>
      <c r="D26" s="9">
        <f t="shared" si="0"/>
        <v>0.72354989762830746</v>
      </c>
      <c r="M26" s="2" t="s">
        <v>435</v>
      </c>
    </row>
    <row r="27" spans="1:13" ht="18.5" thickTop="1" thickBot="1" x14ac:dyDescent="0.25">
      <c r="A27" s="168" t="s">
        <v>587</v>
      </c>
      <c r="B27" s="166">
        <v>305062</v>
      </c>
      <c r="C27" s="166">
        <v>461647</v>
      </c>
      <c r="D27" s="170">
        <f t="shared" si="0"/>
        <v>0.66081226564886153</v>
      </c>
      <c r="M27" s="2" t="s">
        <v>587</v>
      </c>
    </row>
    <row r="28" spans="1:13" ht="18.5" thickTop="1" thickBot="1" x14ac:dyDescent="0.25">
      <c r="A28" s="3" t="s">
        <v>596</v>
      </c>
      <c r="B28" s="339">
        <v>296321</v>
      </c>
      <c r="C28" s="339">
        <v>474267</v>
      </c>
      <c r="D28" s="9">
        <f t="shared" ref="D28" si="1">B28/C28</f>
        <v>0.62479784593910181</v>
      </c>
      <c r="M28" s="2" t="s">
        <v>597</v>
      </c>
    </row>
    <row r="29" spans="1:13" ht="18.5" thickTop="1" thickBot="1" x14ac:dyDescent="0.25">
      <c r="A29" s="168" t="s">
        <v>598</v>
      </c>
      <c r="B29" s="166">
        <v>277611</v>
      </c>
      <c r="C29" s="166">
        <v>450485</v>
      </c>
      <c r="D29" s="170">
        <f t="shared" ref="D29" si="2">B29/C29</f>
        <v>0.61624915368991195</v>
      </c>
      <c r="M29" s="2" t="s">
        <v>599</v>
      </c>
    </row>
    <row r="30" spans="1:13" ht="18.5" thickTop="1" thickBot="1" x14ac:dyDescent="0.25">
      <c r="A30" s="3" t="s">
        <v>600</v>
      </c>
      <c r="B30" s="339">
        <v>317849</v>
      </c>
      <c r="C30" s="339">
        <v>472608</v>
      </c>
      <c r="D30" s="9">
        <f t="shared" ref="D30" si="3">B30/C30</f>
        <v>0.67254257227977521</v>
      </c>
      <c r="M30" s="2" t="s">
        <v>601</v>
      </c>
    </row>
    <row r="31" spans="1:13" ht="18.5" thickTop="1" thickBot="1" x14ac:dyDescent="0.25">
      <c r="A31" s="165" t="s">
        <v>418</v>
      </c>
      <c r="B31" s="166">
        <f>SUM(B26:B30)</f>
        <v>1492280</v>
      </c>
      <c r="C31" s="166">
        <f>SUM(C26:C30)</f>
        <v>2267323</v>
      </c>
      <c r="D31" s="170">
        <f t="shared" si="0"/>
        <v>0.65816824510667427</v>
      </c>
      <c r="M31" s="2" t="s">
        <v>419</v>
      </c>
    </row>
    <row r="32" spans="1:13" ht="18" thickTop="1" x14ac:dyDescent="0.2">
      <c r="A32" s="165"/>
      <c r="B32" s="166"/>
      <c r="C32" s="166"/>
      <c r="D32" s="167"/>
    </row>
    <row r="33" spans="1:1" x14ac:dyDescent="0.2">
      <c r="A33" s="2" t="s">
        <v>48</v>
      </c>
    </row>
    <row r="34" spans="1:1" x14ac:dyDescent="0.2">
      <c r="A34" s="2" t="s">
        <v>605</v>
      </c>
    </row>
  </sheetData>
  <mergeCells count="1">
    <mergeCell ref="E2:G2"/>
  </mergeCells>
  <phoneticPr fontId="4"/>
  <dataValidations count="1">
    <dataValidation type="list" allowBlank="1" showInputMessage="1" showErrorMessage="1" sqref="B2">
      <formula1>$M$7:$M$31</formula1>
    </dataValidation>
  </dataValidations>
  <pageMargins left="0.7" right="0.7" top="0.75" bottom="0.75" header="0.3" footer="0.3"/>
  <pageSetup paperSize="9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view="pageBreakPreview" zoomScale="115" zoomScaleNormal="100" zoomScaleSheetLayoutView="115" workbookViewId="0">
      <selection activeCell="G7" sqref="G7"/>
    </sheetView>
  </sheetViews>
  <sheetFormatPr defaultColWidth="9" defaultRowHeight="13" x14ac:dyDescent="0.2"/>
  <cols>
    <col min="1" max="1" width="25.6328125" style="12" customWidth="1"/>
    <col min="2" max="4" width="15.6328125" style="12" customWidth="1"/>
    <col min="5" max="16384" width="9" style="12"/>
  </cols>
  <sheetData>
    <row r="1" spans="1:4" ht="23.5" x14ac:dyDescent="0.2">
      <c r="A1" s="57" t="s">
        <v>99</v>
      </c>
      <c r="B1" s="57"/>
      <c r="D1" s="12" t="str">
        <f>'10波及計算'!A1</f>
        <v>《 道央圏 》</v>
      </c>
    </row>
    <row r="3" spans="1:4" ht="16.5" customHeight="1" x14ac:dyDescent="0.2">
      <c r="A3" s="618" t="s">
        <v>0</v>
      </c>
      <c r="B3" s="302" t="s">
        <v>100</v>
      </c>
      <c r="C3" s="302" t="s">
        <v>100</v>
      </c>
      <c r="D3" s="618" t="s">
        <v>84</v>
      </c>
    </row>
    <row r="4" spans="1:4" ht="16.5" customHeight="1" x14ac:dyDescent="0.2">
      <c r="A4" s="619"/>
      <c r="B4" s="304" t="s">
        <v>584</v>
      </c>
      <c r="C4" s="304" t="s">
        <v>594</v>
      </c>
      <c r="D4" s="619"/>
    </row>
    <row r="5" spans="1:4" ht="16.5" customHeight="1" x14ac:dyDescent="0.2">
      <c r="A5" s="300" t="s">
        <v>463</v>
      </c>
      <c r="B5" s="59">
        <v>46079</v>
      </c>
      <c r="C5" s="60">
        <f>'11取引基本表'!CS6</f>
        <v>197016</v>
      </c>
      <c r="D5" s="61">
        <f t="shared" ref="D5:D69" si="0">IF(ISERROR(B5/C5),"0",(B5/C5))</f>
        <v>0.23388455759938279</v>
      </c>
    </row>
    <row r="6" spans="1:4" ht="16.5" customHeight="1" x14ac:dyDescent="0.2">
      <c r="A6" s="300" t="s">
        <v>464</v>
      </c>
      <c r="B6" s="59">
        <v>1932</v>
      </c>
      <c r="C6" s="62">
        <f>'11取引基本表'!CS7</f>
        <v>25906</v>
      </c>
      <c r="D6" s="61">
        <f t="shared" si="0"/>
        <v>7.4577317995831088E-2</v>
      </c>
    </row>
    <row r="7" spans="1:4" ht="16.5" customHeight="1" x14ac:dyDescent="0.2">
      <c r="A7" s="300" t="s">
        <v>465</v>
      </c>
      <c r="B7" s="59">
        <v>9948</v>
      </c>
      <c r="C7" s="62">
        <f>'11取引基本表'!CS8</f>
        <v>113040</v>
      </c>
      <c r="D7" s="61">
        <f t="shared" si="0"/>
        <v>8.8004246284501056E-2</v>
      </c>
    </row>
    <row r="8" spans="1:4" ht="16.5" customHeight="1" x14ac:dyDescent="0.2">
      <c r="A8" s="300" t="s">
        <v>466</v>
      </c>
      <c r="B8" s="59">
        <v>9388</v>
      </c>
      <c r="C8" s="62">
        <f>'11取引基本表'!CS9</f>
        <v>34153</v>
      </c>
      <c r="D8" s="61">
        <f t="shared" si="0"/>
        <v>0.27488068398090942</v>
      </c>
    </row>
    <row r="9" spans="1:4" ht="16.5" customHeight="1" x14ac:dyDescent="0.2">
      <c r="A9" s="300" t="s">
        <v>467</v>
      </c>
      <c r="B9" s="59">
        <v>2195</v>
      </c>
      <c r="C9" s="62">
        <f>'11取引基本表'!CS10</f>
        <v>20629</v>
      </c>
      <c r="D9" s="61">
        <f t="shared" si="0"/>
        <v>0.10640360657327064</v>
      </c>
    </row>
    <row r="10" spans="1:4" ht="16.5" customHeight="1" x14ac:dyDescent="0.2">
      <c r="A10" s="300" t="s">
        <v>468</v>
      </c>
      <c r="B10" s="59">
        <v>6157</v>
      </c>
      <c r="C10" s="62">
        <f>'11取引基本表'!CS11</f>
        <v>49009</v>
      </c>
      <c r="D10" s="61">
        <f t="shared" si="0"/>
        <v>0.1256299863290416</v>
      </c>
    </row>
    <row r="11" spans="1:4" ht="16.5" customHeight="1" x14ac:dyDescent="0.2">
      <c r="A11" s="300" t="s">
        <v>469</v>
      </c>
      <c r="B11" s="59">
        <v>416</v>
      </c>
      <c r="C11" s="62">
        <f>'11取引基本表'!CS12</f>
        <v>23392</v>
      </c>
      <c r="D11" s="61">
        <f t="shared" si="0"/>
        <v>1.7783857729138167E-2</v>
      </c>
    </row>
    <row r="12" spans="1:4" ht="16.5" customHeight="1" x14ac:dyDescent="0.2">
      <c r="A12" s="300" t="s">
        <v>470</v>
      </c>
      <c r="B12" s="59">
        <v>867</v>
      </c>
      <c r="C12" s="62">
        <f>'11取引基本表'!CS13</f>
        <v>18153</v>
      </c>
      <c r="D12" s="61">
        <f t="shared" si="0"/>
        <v>4.7760700710626346E-2</v>
      </c>
    </row>
    <row r="13" spans="1:4" ht="16.5" customHeight="1" x14ac:dyDescent="0.2">
      <c r="A13" s="300" t="s">
        <v>471</v>
      </c>
      <c r="B13" s="59">
        <v>5603</v>
      </c>
      <c r="C13" s="62">
        <f>'11取引基本表'!CS14</f>
        <v>208171</v>
      </c>
      <c r="D13" s="61">
        <f t="shared" si="0"/>
        <v>2.6915372458219445E-2</v>
      </c>
    </row>
    <row r="14" spans="1:4" ht="16.5" customHeight="1" x14ac:dyDescent="0.2">
      <c r="A14" s="300" t="s">
        <v>472</v>
      </c>
      <c r="B14" s="59">
        <v>6798</v>
      </c>
      <c r="C14" s="62">
        <f>'11取引基本表'!CS15</f>
        <v>155942</v>
      </c>
      <c r="D14" s="61">
        <f t="shared" si="0"/>
        <v>4.3593130779392336E-2</v>
      </c>
    </row>
    <row r="15" spans="1:4" ht="16.5" customHeight="1" x14ac:dyDescent="0.2">
      <c r="A15" s="300" t="s">
        <v>473</v>
      </c>
      <c r="B15" s="59">
        <v>325</v>
      </c>
      <c r="C15" s="62">
        <f>'11取引基本表'!CS16</f>
        <v>60209</v>
      </c>
      <c r="D15" s="61">
        <f t="shared" si="0"/>
        <v>5.3978641066950127E-3</v>
      </c>
    </row>
    <row r="16" spans="1:4" ht="16.5" customHeight="1" x14ac:dyDescent="0.2">
      <c r="A16" s="300" t="s">
        <v>474</v>
      </c>
      <c r="B16" s="59">
        <v>24095</v>
      </c>
      <c r="C16" s="63">
        <f>'11取引基本表'!CS17</f>
        <v>240309</v>
      </c>
      <c r="D16" s="61">
        <f t="shared" si="0"/>
        <v>0.10026673990570474</v>
      </c>
    </row>
    <row r="17" spans="1:4" ht="16.5" customHeight="1" x14ac:dyDescent="0.2">
      <c r="A17" s="300" t="s">
        <v>475</v>
      </c>
      <c r="B17" s="59">
        <v>1838</v>
      </c>
      <c r="C17" s="263">
        <f>'11取引基本表'!CS18</f>
        <v>100094</v>
      </c>
      <c r="D17" s="61">
        <f t="shared" si="0"/>
        <v>1.8362739025316203E-2</v>
      </c>
    </row>
    <row r="18" spans="1:4" ht="16.5" customHeight="1" x14ac:dyDescent="0.2">
      <c r="A18" s="300" t="s">
        <v>348</v>
      </c>
      <c r="B18" s="59">
        <v>396</v>
      </c>
      <c r="C18" s="263">
        <f>'11取引基本表'!CS19</f>
        <v>91646</v>
      </c>
      <c r="D18" s="61">
        <f t="shared" si="0"/>
        <v>4.3209741832704101E-3</v>
      </c>
    </row>
    <row r="19" spans="1:4" ht="16.5" customHeight="1" x14ac:dyDescent="0.2">
      <c r="A19" s="300" t="s">
        <v>476</v>
      </c>
      <c r="B19" s="59">
        <v>89</v>
      </c>
      <c r="C19" s="263">
        <f>'11取引基本表'!CS20</f>
        <v>2093</v>
      </c>
      <c r="D19" s="61">
        <f t="shared" si="0"/>
        <v>4.2522694696607743E-2</v>
      </c>
    </row>
    <row r="20" spans="1:4" ht="16.5" customHeight="1" x14ac:dyDescent="0.2">
      <c r="A20" s="300" t="s">
        <v>477</v>
      </c>
      <c r="B20" s="59">
        <v>1723</v>
      </c>
      <c r="C20" s="263">
        <f>'11取引基本表'!CS21</f>
        <v>11657</v>
      </c>
      <c r="D20" s="61">
        <f t="shared" si="0"/>
        <v>0.14780818392382258</v>
      </c>
    </row>
    <row r="21" spans="1:4" ht="16.5" customHeight="1" x14ac:dyDescent="0.2">
      <c r="A21" s="300" t="s">
        <v>478</v>
      </c>
      <c r="B21" s="59">
        <v>2196</v>
      </c>
      <c r="C21" s="263">
        <f>'11取引基本表'!CS22</f>
        <v>47413</v>
      </c>
      <c r="D21" s="61">
        <f t="shared" si="0"/>
        <v>4.6316411110876761E-2</v>
      </c>
    </row>
    <row r="22" spans="1:4" ht="16.5" customHeight="1" x14ac:dyDescent="0.2">
      <c r="A22" s="300" t="s">
        <v>479</v>
      </c>
      <c r="B22" s="59">
        <v>2459</v>
      </c>
      <c r="C22" s="263">
        <f>'11取引基本表'!CS23</f>
        <v>26607</v>
      </c>
      <c r="D22" s="61">
        <f t="shared" si="0"/>
        <v>9.2419288157251853E-2</v>
      </c>
    </row>
    <row r="23" spans="1:4" ht="16.5" customHeight="1" x14ac:dyDescent="0.2">
      <c r="A23" s="300" t="s">
        <v>480</v>
      </c>
      <c r="B23" s="59">
        <v>2181</v>
      </c>
      <c r="C23" s="263">
        <f>'11取引基本表'!CS24</f>
        <v>299509</v>
      </c>
      <c r="D23" s="61">
        <f t="shared" si="0"/>
        <v>7.2819180725787877E-3</v>
      </c>
    </row>
    <row r="24" spans="1:4" ht="16.5" customHeight="1" x14ac:dyDescent="0.2">
      <c r="A24" s="300" t="s">
        <v>481</v>
      </c>
      <c r="B24" s="59">
        <v>1914</v>
      </c>
      <c r="C24" s="263">
        <f>'11取引基本表'!CS25</f>
        <v>52195</v>
      </c>
      <c r="D24" s="61">
        <f t="shared" si="0"/>
        <v>3.6670179135932561E-2</v>
      </c>
    </row>
    <row r="25" spans="1:4" ht="16.5" customHeight="1" x14ac:dyDescent="0.2">
      <c r="A25" s="300" t="s">
        <v>482</v>
      </c>
      <c r="B25" s="59">
        <v>6535</v>
      </c>
      <c r="C25" s="263">
        <f>'11取引基本表'!CS26</f>
        <v>79372</v>
      </c>
      <c r="D25" s="61">
        <f t="shared" si="0"/>
        <v>8.2333820490853193E-2</v>
      </c>
    </row>
    <row r="26" spans="1:4" ht="16.5" customHeight="1" x14ac:dyDescent="0.2">
      <c r="A26" s="300" t="s">
        <v>483</v>
      </c>
      <c r="B26" s="59">
        <v>222</v>
      </c>
      <c r="C26" s="263">
        <f>'11取引基本表'!CS27</f>
        <v>27722</v>
      </c>
      <c r="D26" s="61">
        <f t="shared" si="0"/>
        <v>8.008080225091984E-3</v>
      </c>
    </row>
    <row r="27" spans="1:4" ht="16.5" customHeight="1" x14ac:dyDescent="0.2">
      <c r="A27" s="300" t="s">
        <v>484</v>
      </c>
      <c r="B27" s="59">
        <v>363</v>
      </c>
      <c r="C27" s="263">
        <f>'11取引基本表'!CS28</f>
        <v>62162</v>
      </c>
      <c r="D27" s="61">
        <f t="shared" si="0"/>
        <v>5.8395804510794373E-3</v>
      </c>
    </row>
    <row r="28" spans="1:4" ht="16.5" customHeight="1" x14ac:dyDescent="0.2">
      <c r="A28" s="300" t="s">
        <v>485</v>
      </c>
      <c r="B28" s="59">
        <v>1686</v>
      </c>
      <c r="C28" s="263">
        <f>'11取引基本表'!CS29</f>
        <v>55903</v>
      </c>
      <c r="D28" s="61">
        <f t="shared" si="0"/>
        <v>3.0159383217358639E-2</v>
      </c>
    </row>
    <row r="29" spans="1:4" ht="16.5" customHeight="1" x14ac:dyDescent="0.2">
      <c r="A29" s="300" t="s">
        <v>486</v>
      </c>
      <c r="B29" s="59">
        <v>792</v>
      </c>
      <c r="C29" s="263">
        <f>'11取引基本表'!CS30</f>
        <v>1055269</v>
      </c>
      <c r="D29" s="61">
        <f t="shared" si="0"/>
        <v>7.5051953577713365E-4</v>
      </c>
    </row>
    <row r="30" spans="1:4" ht="16.5" customHeight="1" x14ac:dyDescent="0.2">
      <c r="A30" s="300" t="s">
        <v>487</v>
      </c>
      <c r="B30" s="59">
        <v>3806</v>
      </c>
      <c r="C30" s="263">
        <f>'11取引基本表'!CS31</f>
        <v>73078</v>
      </c>
      <c r="D30" s="61">
        <f t="shared" si="0"/>
        <v>5.2081337748706859E-2</v>
      </c>
    </row>
    <row r="31" spans="1:4" ht="16.5" customHeight="1" x14ac:dyDescent="0.2">
      <c r="A31" s="300" t="s">
        <v>488</v>
      </c>
      <c r="B31" s="59">
        <v>790</v>
      </c>
      <c r="C31" s="263">
        <f>'11取引基本表'!CS32</f>
        <v>9263</v>
      </c>
      <c r="D31" s="61">
        <f t="shared" si="0"/>
        <v>8.528554463996546E-2</v>
      </c>
    </row>
    <row r="32" spans="1:4" ht="16.5" customHeight="1" x14ac:dyDescent="0.2">
      <c r="A32" s="300" t="s">
        <v>489</v>
      </c>
      <c r="B32" s="59">
        <v>644</v>
      </c>
      <c r="C32" s="263">
        <f>'11取引基本表'!CS33</f>
        <v>6298</v>
      </c>
      <c r="D32" s="61">
        <f t="shared" si="0"/>
        <v>0.10225468402667513</v>
      </c>
    </row>
    <row r="33" spans="1:4" ht="16.5" customHeight="1" x14ac:dyDescent="0.2">
      <c r="A33" s="300" t="s">
        <v>490</v>
      </c>
      <c r="B33" s="59">
        <v>2768</v>
      </c>
      <c r="C33" s="263">
        <f>'11取引基本表'!CS34</f>
        <v>77118</v>
      </c>
      <c r="D33" s="61">
        <f t="shared" si="0"/>
        <v>3.5893047018854221E-2</v>
      </c>
    </row>
    <row r="34" spans="1:4" ht="16.5" customHeight="1" x14ac:dyDescent="0.2">
      <c r="A34" s="300" t="s">
        <v>491</v>
      </c>
      <c r="B34" s="59">
        <v>1466</v>
      </c>
      <c r="C34" s="263">
        <f>'11取引基本表'!CS35</f>
        <v>377265</v>
      </c>
      <c r="D34" s="61">
        <f t="shared" si="0"/>
        <v>3.885862722489497E-3</v>
      </c>
    </row>
    <row r="35" spans="1:4" ht="16.5" customHeight="1" x14ac:dyDescent="0.2">
      <c r="A35" s="300" t="s">
        <v>492</v>
      </c>
      <c r="B35" s="59">
        <v>3692</v>
      </c>
      <c r="C35" s="263">
        <f>'11取引基本表'!CS36</f>
        <v>362053</v>
      </c>
      <c r="D35" s="61">
        <f t="shared" si="0"/>
        <v>1.0197402037823192E-2</v>
      </c>
    </row>
    <row r="36" spans="1:4" ht="16.5" customHeight="1" x14ac:dyDescent="0.2">
      <c r="A36" s="300" t="s">
        <v>493</v>
      </c>
      <c r="B36" s="59">
        <v>397</v>
      </c>
      <c r="C36" s="263">
        <f>'11取引基本表'!CS37</f>
        <v>24743</v>
      </c>
      <c r="D36" s="61">
        <f t="shared" si="0"/>
        <v>1.6044942003799054E-2</v>
      </c>
    </row>
    <row r="37" spans="1:4" ht="16.5" customHeight="1" x14ac:dyDescent="0.2">
      <c r="A37" s="300" t="s">
        <v>494</v>
      </c>
      <c r="B37" s="59">
        <v>8777</v>
      </c>
      <c r="C37" s="263">
        <f>'11取引基本表'!CS38</f>
        <v>190610</v>
      </c>
      <c r="D37" s="61">
        <f t="shared" si="0"/>
        <v>4.6046902051308958E-2</v>
      </c>
    </row>
    <row r="38" spans="1:4" ht="16.5" customHeight="1" x14ac:dyDescent="0.2">
      <c r="A38" s="300" t="s">
        <v>495</v>
      </c>
      <c r="B38" s="59">
        <v>8711</v>
      </c>
      <c r="C38" s="263">
        <f>'11取引基本表'!CS39</f>
        <v>200444</v>
      </c>
      <c r="D38" s="61">
        <f t="shared" si="0"/>
        <v>4.3458522080980222E-2</v>
      </c>
    </row>
    <row r="39" spans="1:4" ht="16.5" customHeight="1" x14ac:dyDescent="0.2">
      <c r="A39" s="300" t="s">
        <v>496</v>
      </c>
      <c r="B39" s="59">
        <v>2427</v>
      </c>
      <c r="C39" s="263">
        <f>'11取引基本表'!CS40</f>
        <v>71551</v>
      </c>
      <c r="D39" s="61">
        <f t="shared" si="0"/>
        <v>3.3919861357633016E-2</v>
      </c>
    </row>
    <row r="40" spans="1:4" ht="16.5" customHeight="1" x14ac:dyDescent="0.2">
      <c r="A40" s="300" t="s">
        <v>497</v>
      </c>
      <c r="B40" s="59">
        <v>7536</v>
      </c>
      <c r="C40" s="263">
        <f>'11取引基本表'!CS41</f>
        <v>368013</v>
      </c>
      <c r="D40" s="61">
        <f t="shared" si="0"/>
        <v>2.0477537478295605E-2</v>
      </c>
    </row>
    <row r="41" spans="1:4" ht="16.5" customHeight="1" x14ac:dyDescent="0.2">
      <c r="A41" s="300" t="s">
        <v>498</v>
      </c>
      <c r="B41" s="59">
        <v>1817</v>
      </c>
      <c r="C41" s="263">
        <f>'11取引基本表'!CS42</f>
        <v>32470</v>
      </c>
      <c r="D41" s="61">
        <f t="shared" si="0"/>
        <v>5.5959347089621192E-2</v>
      </c>
    </row>
    <row r="42" spans="1:4" ht="16.5" customHeight="1" x14ac:dyDescent="0.2">
      <c r="A42" s="300" t="s">
        <v>499</v>
      </c>
      <c r="B42" s="59">
        <v>2930</v>
      </c>
      <c r="C42" s="263">
        <f>'11取引基本表'!CS43</f>
        <v>18337</v>
      </c>
      <c r="D42" s="61">
        <f t="shared" si="0"/>
        <v>0.15978622457326716</v>
      </c>
    </row>
    <row r="43" spans="1:4" ht="16.5" customHeight="1" x14ac:dyDescent="0.2">
      <c r="A43" s="300" t="s">
        <v>500</v>
      </c>
      <c r="B43" s="59">
        <v>41689</v>
      </c>
      <c r="C43" s="263">
        <f>'11取引基本表'!CS44</f>
        <v>844905</v>
      </c>
      <c r="D43" s="61">
        <f t="shared" si="0"/>
        <v>4.9341641959746954E-2</v>
      </c>
    </row>
    <row r="44" spans="1:4" ht="16.5" customHeight="1" x14ac:dyDescent="0.2">
      <c r="A44" s="300" t="s">
        <v>501</v>
      </c>
      <c r="B44" s="59">
        <v>13285</v>
      </c>
      <c r="C44" s="263">
        <f>'11取引基本表'!CS45</f>
        <v>247236</v>
      </c>
      <c r="D44" s="61">
        <f t="shared" si="0"/>
        <v>5.3734084033069618E-2</v>
      </c>
    </row>
    <row r="45" spans="1:4" ht="16.5" customHeight="1" x14ac:dyDescent="0.2">
      <c r="A45" s="300" t="s">
        <v>502</v>
      </c>
      <c r="B45" s="59">
        <v>45034</v>
      </c>
      <c r="C45" s="263">
        <f>'11取引基本表'!CS46</f>
        <v>412232</v>
      </c>
      <c r="D45" s="61">
        <f t="shared" si="0"/>
        <v>0.10924430902986668</v>
      </c>
    </row>
    <row r="46" spans="1:4" ht="16.5" customHeight="1" x14ac:dyDescent="0.2">
      <c r="A46" s="300" t="s">
        <v>503</v>
      </c>
      <c r="B46" s="59">
        <v>17809</v>
      </c>
      <c r="C46" s="263">
        <f>'11取引基本表'!CS47</f>
        <v>180075</v>
      </c>
      <c r="D46" s="61">
        <f t="shared" si="0"/>
        <v>9.8897681521588232E-2</v>
      </c>
    </row>
    <row r="47" spans="1:4" ht="16.5" customHeight="1" x14ac:dyDescent="0.2">
      <c r="A47" s="300" t="s">
        <v>504</v>
      </c>
      <c r="B47" s="59">
        <v>5542</v>
      </c>
      <c r="C47" s="263">
        <f>'11取引基本表'!CS48</f>
        <v>610709</v>
      </c>
      <c r="D47" s="61">
        <f t="shared" si="0"/>
        <v>9.074698424290456E-3</v>
      </c>
    </row>
    <row r="48" spans="1:4" ht="16.5" customHeight="1" x14ac:dyDescent="0.2">
      <c r="A48" s="300" t="s">
        <v>505</v>
      </c>
      <c r="B48" s="59">
        <v>3769</v>
      </c>
      <c r="C48" s="263">
        <f>'11取引基本表'!CS49</f>
        <v>228570</v>
      </c>
      <c r="D48" s="61">
        <f t="shared" si="0"/>
        <v>1.648947805923787E-2</v>
      </c>
    </row>
    <row r="49" spans="1:4" ht="16.5" customHeight="1" x14ac:dyDescent="0.2">
      <c r="A49" s="300" t="s">
        <v>506</v>
      </c>
      <c r="B49" s="59">
        <v>7693</v>
      </c>
      <c r="C49" s="263">
        <f>'11取引基本表'!CS50</f>
        <v>144127</v>
      </c>
      <c r="D49" s="61">
        <f t="shared" si="0"/>
        <v>5.3376535971747137E-2</v>
      </c>
    </row>
    <row r="50" spans="1:4" ht="16.5" customHeight="1" x14ac:dyDescent="0.2">
      <c r="A50" s="300" t="s">
        <v>507</v>
      </c>
      <c r="B50" s="59">
        <v>280129</v>
      </c>
      <c r="C50" s="263">
        <f>'11取引基本表'!CS51</f>
        <v>2471774</v>
      </c>
      <c r="D50" s="61">
        <f t="shared" si="0"/>
        <v>0.11333115406181957</v>
      </c>
    </row>
    <row r="51" spans="1:4" ht="16.5" customHeight="1" x14ac:dyDescent="0.2">
      <c r="A51" s="300" t="s">
        <v>508</v>
      </c>
      <c r="B51" s="59">
        <v>33448</v>
      </c>
      <c r="C51" s="263">
        <f>'11取引基本表'!CS52</f>
        <v>632938</v>
      </c>
      <c r="D51" s="61">
        <f t="shared" si="0"/>
        <v>5.2845618370203719E-2</v>
      </c>
    </row>
    <row r="52" spans="1:4" ht="16.5" customHeight="1" x14ac:dyDescent="0.2">
      <c r="A52" s="300" t="s">
        <v>509</v>
      </c>
      <c r="B52" s="59">
        <v>27716</v>
      </c>
      <c r="C52" s="263">
        <f>'11取引基本表'!CS53</f>
        <v>1960282</v>
      </c>
      <c r="D52" s="61">
        <f t="shared" si="0"/>
        <v>1.4138782073191511E-2</v>
      </c>
    </row>
    <row r="53" spans="1:4" ht="16.5" customHeight="1" x14ac:dyDescent="0.2">
      <c r="A53" s="300" t="s">
        <v>510</v>
      </c>
      <c r="B53" s="59">
        <v>94696</v>
      </c>
      <c r="C53" s="263">
        <f>'11取引基本表'!CS54</f>
        <v>1389445</v>
      </c>
      <c r="D53" s="61">
        <f t="shared" si="0"/>
        <v>6.815383120598513E-2</v>
      </c>
    </row>
    <row r="54" spans="1:4" ht="16.5" customHeight="1" x14ac:dyDescent="0.2">
      <c r="A54" s="300" t="s">
        <v>511</v>
      </c>
      <c r="B54" s="59">
        <v>8162</v>
      </c>
      <c r="C54" s="263">
        <f>'11取引基本表'!CS55</f>
        <v>41643</v>
      </c>
      <c r="D54" s="61">
        <f t="shared" si="0"/>
        <v>0.19599932761808708</v>
      </c>
    </row>
    <row r="55" spans="1:4" x14ac:dyDescent="0.2">
      <c r="A55" s="300" t="s">
        <v>512</v>
      </c>
      <c r="B55" s="59">
        <v>8899</v>
      </c>
      <c r="C55" s="263">
        <f>'11取引基本表'!CS56</f>
        <v>482920</v>
      </c>
      <c r="D55" s="61">
        <f t="shared" si="0"/>
        <v>1.8427482812888262E-2</v>
      </c>
    </row>
    <row r="56" spans="1:4" x14ac:dyDescent="0.2">
      <c r="A56" s="300" t="s">
        <v>513</v>
      </c>
      <c r="B56" s="59">
        <v>35497</v>
      </c>
      <c r="C56" s="263">
        <f>'11取引基本表'!CS57</f>
        <v>524047</v>
      </c>
      <c r="D56" s="61">
        <f t="shared" si="0"/>
        <v>6.7736290828876042E-2</v>
      </c>
    </row>
    <row r="57" spans="1:4" x14ac:dyDescent="0.2">
      <c r="A57" s="300" t="s">
        <v>514</v>
      </c>
      <c r="B57" s="59">
        <v>71042</v>
      </c>
      <c r="C57" s="263">
        <f>'11取引基本表'!CS58</f>
        <v>1529506</v>
      </c>
      <c r="D57" s="61">
        <f t="shared" si="0"/>
        <v>4.6447676570082107E-2</v>
      </c>
    </row>
    <row r="58" spans="1:4" x14ac:dyDescent="0.2">
      <c r="A58" s="300" t="s">
        <v>515</v>
      </c>
      <c r="B58" s="59">
        <v>81655</v>
      </c>
      <c r="C58" s="263">
        <f>'11取引基本表'!CS59</f>
        <v>779181</v>
      </c>
      <c r="D58" s="61">
        <f t="shared" si="0"/>
        <v>0.10479593316572144</v>
      </c>
    </row>
    <row r="59" spans="1:4" x14ac:dyDescent="0.2">
      <c r="A59" s="300" t="s">
        <v>516</v>
      </c>
      <c r="B59" s="59">
        <v>169951</v>
      </c>
      <c r="C59" s="263">
        <f>'11取引基本表'!CS60</f>
        <v>1836248</v>
      </c>
      <c r="D59" s="61">
        <f t="shared" si="0"/>
        <v>9.2553402372664254E-2</v>
      </c>
    </row>
    <row r="60" spans="1:4" x14ac:dyDescent="0.2">
      <c r="A60" s="131" t="s">
        <v>517</v>
      </c>
      <c r="B60" s="59">
        <v>54876</v>
      </c>
      <c r="C60" s="263">
        <f>'11取引基本表'!CS61</f>
        <v>244607</v>
      </c>
      <c r="D60" s="61">
        <f t="shared" si="0"/>
        <v>0.22434353881941235</v>
      </c>
    </row>
    <row r="61" spans="1:4" x14ac:dyDescent="0.2">
      <c r="A61" s="131" t="s">
        <v>518</v>
      </c>
      <c r="B61" s="59">
        <v>14149</v>
      </c>
      <c r="C61" s="263">
        <f>'11取引基本表'!CS62</f>
        <v>116256</v>
      </c>
      <c r="D61" s="61">
        <f t="shared" si="0"/>
        <v>0.12170554638040187</v>
      </c>
    </row>
    <row r="62" spans="1:4" x14ac:dyDescent="0.2">
      <c r="A62" s="131" t="s">
        <v>519</v>
      </c>
      <c r="B62" s="59">
        <v>150298</v>
      </c>
      <c r="C62" s="263">
        <f>'11取引基本表'!CS63</f>
        <v>1740135</v>
      </c>
      <c r="D62" s="61">
        <f t="shared" si="0"/>
        <v>8.6371459685599103E-2</v>
      </c>
    </row>
    <row r="63" spans="1:4" x14ac:dyDescent="0.2">
      <c r="A63" s="131" t="s">
        <v>520</v>
      </c>
      <c r="B63" s="59">
        <v>23284</v>
      </c>
      <c r="C63" s="263">
        <f>'11取引基本表'!CS64</f>
        <v>166714</v>
      </c>
      <c r="D63" s="61">
        <f t="shared" si="0"/>
        <v>0.13966433532876663</v>
      </c>
    </row>
    <row r="64" spans="1:4" x14ac:dyDescent="0.2">
      <c r="A64" s="131" t="s">
        <v>521</v>
      </c>
      <c r="B64" s="59">
        <v>92367</v>
      </c>
      <c r="C64" s="263">
        <f>'11取引基本表'!CS65</f>
        <v>447936</v>
      </c>
      <c r="D64" s="61">
        <f t="shared" si="0"/>
        <v>0.20620579725675098</v>
      </c>
    </row>
    <row r="65" spans="1:4" x14ac:dyDescent="0.2">
      <c r="A65" s="131" t="s">
        <v>522</v>
      </c>
      <c r="B65" s="59">
        <v>25118</v>
      </c>
      <c r="C65" s="263">
        <f>'11取引基本表'!CS66</f>
        <v>223156</v>
      </c>
      <c r="D65" s="61">
        <f t="shared" si="0"/>
        <v>0.11255803115309469</v>
      </c>
    </row>
    <row r="66" spans="1:4" x14ac:dyDescent="0.2">
      <c r="A66" s="131" t="s">
        <v>523</v>
      </c>
      <c r="B66" s="59">
        <v>57292</v>
      </c>
      <c r="C66" s="263">
        <f>'11取引基本表'!CS67</f>
        <v>251328</v>
      </c>
      <c r="D66" s="61">
        <f t="shared" si="0"/>
        <v>0.22795709192768016</v>
      </c>
    </row>
    <row r="67" spans="1:4" x14ac:dyDescent="0.2">
      <c r="A67" s="131" t="s">
        <v>524</v>
      </c>
      <c r="B67" s="59">
        <v>0</v>
      </c>
      <c r="C67" s="263">
        <f>'11取引基本表'!CS68</f>
        <v>32559</v>
      </c>
      <c r="D67" s="61">
        <f t="shared" si="0"/>
        <v>0</v>
      </c>
    </row>
    <row r="68" spans="1:4" x14ac:dyDescent="0.2">
      <c r="A68" s="131" t="s">
        <v>424</v>
      </c>
      <c r="B68" s="59">
        <f>SUM(B5:B67)</f>
        <v>1545358</v>
      </c>
      <c r="C68" s="305">
        <f>SUM(C5:C67)</f>
        <v>22407343</v>
      </c>
      <c r="D68" s="61">
        <f t="shared" si="0"/>
        <v>6.896658831883816E-2</v>
      </c>
    </row>
    <row r="69" spans="1:4" x14ac:dyDescent="0.2">
      <c r="A69" s="132" t="s">
        <v>425</v>
      </c>
      <c r="B69" s="303">
        <v>264</v>
      </c>
      <c r="C69" s="306">
        <f>'11取引基本表'!CS69</f>
        <v>114484</v>
      </c>
      <c r="D69" s="61">
        <f t="shared" si="0"/>
        <v>2.3059990915761156E-3</v>
      </c>
    </row>
    <row r="70" spans="1:4" x14ac:dyDescent="0.2">
      <c r="A70" s="132" t="s">
        <v>426</v>
      </c>
      <c r="B70" s="303">
        <f>B68+B69</f>
        <v>1545622</v>
      </c>
      <c r="C70" s="303">
        <f>C68+C69</f>
        <v>22521827</v>
      </c>
      <c r="D70" s="307">
        <f t="shared" ref="D70" si="1">IF(ISERROR(B70/C70),"0",(B70/C70))</f>
        <v>6.8627736106844264E-2</v>
      </c>
    </row>
    <row r="71" spans="1:4" x14ac:dyDescent="0.2">
      <c r="B71" s="58">
        <f>SUM(B68:B69)-B70</f>
        <v>0</v>
      </c>
      <c r="C71" s="58">
        <f>SUM(C68:C69)-C70</f>
        <v>0</v>
      </c>
    </row>
  </sheetData>
  <mergeCells count="2">
    <mergeCell ref="D3:D4"/>
    <mergeCell ref="A3:A4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>&amp;C&amp;P/&amp;N&amp;R&amp;F/&amp;A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view="pageBreakPreview" zoomScaleNormal="100" zoomScaleSheetLayoutView="100" workbookViewId="0">
      <selection activeCell="K31" sqref="K31"/>
    </sheetView>
  </sheetViews>
  <sheetFormatPr defaultColWidth="9" defaultRowHeight="13" x14ac:dyDescent="0.2"/>
  <cols>
    <col min="1" max="1" width="25.6328125" style="12" customWidth="1"/>
    <col min="2" max="4" width="15.6328125" style="12" customWidth="1"/>
    <col min="5" max="16384" width="9" style="12"/>
  </cols>
  <sheetData>
    <row r="1" spans="1:4" ht="23.5" x14ac:dyDescent="0.2">
      <c r="A1" s="57" t="s">
        <v>422</v>
      </c>
      <c r="B1" s="57"/>
      <c r="D1" s="12" t="str">
        <f>'10波及計算'!A1</f>
        <v>《 道央圏 》</v>
      </c>
    </row>
    <row r="3" spans="1:4" ht="16.5" customHeight="1" x14ac:dyDescent="0.2">
      <c r="A3" s="618" t="s">
        <v>0</v>
      </c>
      <c r="B3" s="302" t="s">
        <v>100</v>
      </c>
      <c r="C3" s="302" t="s">
        <v>100</v>
      </c>
      <c r="D3" s="618" t="s">
        <v>423</v>
      </c>
    </row>
    <row r="4" spans="1:4" ht="16.5" customHeight="1" x14ac:dyDescent="0.2">
      <c r="A4" s="619"/>
      <c r="B4" s="304" t="s">
        <v>585</v>
      </c>
      <c r="C4" s="304" t="s">
        <v>594</v>
      </c>
      <c r="D4" s="619"/>
    </row>
    <row r="5" spans="1:4" ht="16.5" customHeight="1" x14ac:dyDescent="0.2">
      <c r="A5" s="300" t="s">
        <v>463</v>
      </c>
      <c r="B5" s="59">
        <v>13373</v>
      </c>
      <c r="C5" s="60">
        <f>'20就業誘発係数'!C5</f>
        <v>197016</v>
      </c>
      <c r="D5" s="61">
        <f t="shared" ref="D5:D69" si="0">IF(ISERROR(B5/C5),"0",(B5/C5))</f>
        <v>6.7877735818410681E-2</v>
      </c>
    </row>
    <row r="6" spans="1:4" ht="16.5" customHeight="1" x14ac:dyDescent="0.2">
      <c r="A6" s="300" t="s">
        <v>464</v>
      </c>
      <c r="B6" s="59">
        <v>583</v>
      </c>
      <c r="C6" s="62">
        <f>'20就業誘発係数'!C6</f>
        <v>25906</v>
      </c>
      <c r="D6" s="61">
        <f t="shared" si="0"/>
        <v>2.2504439126071179E-2</v>
      </c>
    </row>
    <row r="7" spans="1:4" ht="16.5" customHeight="1" x14ac:dyDescent="0.2">
      <c r="A7" s="300" t="s">
        <v>465</v>
      </c>
      <c r="B7" s="59">
        <v>3677</v>
      </c>
      <c r="C7" s="62">
        <f>'20就業誘発係数'!C7</f>
        <v>113040</v>
      </c>
      <c r="D7" s="61">
        <f t="shared" si="0"/>
        <v>3.2528308563340408E-2</v>
      </c>
    </row>
    <row r="8" spans="1:4" ht="16.5" customHeight="1" x14ac:dyDescent="0.2">
      <c r="A8" s="300" t="s">
        <v>466</v>
      </c>
      <c r="B8" s="59">
        <v>7837</v>
      </c>
      <c r="C8" s="62">
        <f>'20就業誘発係数'!C8</f>
        <v>34153</v>
      </c>
      <c r="D8" s="61">
        <f t="shared" si="0"/>
        <v>0.22946739671478347</v>
      </c>
    </row>
    <row r="9" spans="1:4" ht="16.5" customHeight="1" x14ac:dyDescent="0.2">
      <c r="A9" s="300" t="s">
        <v>467</v>
      </c>
      <c r="B9" s="59">
        <v>2126</v>
      </c>
      <c r="C9" s="62">
        <f>'20就業誘発係数'!C9</f>
        <v>20629</v>
      </c>
      <c r="D9" s="61">
        <f t="shared" si="0"/>
        <v>0.10305880071743662</v>
      </c>
    </row>
    <row r="10" spans="1:4" ht="16.5" customHeight="1" x14ac:dyDescent="0.2">
      <c r="A10" s="300" t="s">
        <v>468</v>
      </c>
      <c r="B10" s="59">
        <v>1825</v>
      </c>
      <c r="C10" s="62">
        <f>'20就業誘発係数'!C10</f>
        <v>49009</v>
      </c>
      <c r="D10" s="61">
        <f t="shared" si="0"/>
        <v>3.7238058315819542E-2</v>
      </c>
    </row>
    <row r="11" spans="1:4" ht="16.5" customHeight="1" x14ac:dyDescent="0.2">
      <c r="A11" s="300" t="s">
        <v>469</v>
      </c>
      <c r="B11" s="59">
        <v>416</v>
      </c>
      <c r="C11" s="62">
        <f>'20就業誘発係数'!C11</f>
        <v>23392</v>
      </c>
      <c r="D11" s="61">
        <f t="shared" si="0"/>
        <v>1.7783857729138167E-2</v>
      </c>
    </row>
    <row r="12" spans="1:4" ht="16.5" customHeight="1" x14ac:dyDescent="0.2">
      <c r="A12" s="300" t="s">
        <v>470</v>
      </c>
      <c r="B12" s="59">
        <v>865</v>
      </c>
      <c r="C12" s="62">
        <f>'20就業誘発係数'!C12</f>
        <v>18153</v>
      </c>
      <c r="D12" s="61">
        <f t="shared" si="0"/>
        <v>4.765052608384289E-2</v>
      </c>
    </row>
    <row r="13" spans="1:4" ht="16.5" customHeight="1" x14ac:dyDescent="0.2">
      <c r="A13" s="300" t="s">
        <v>471</v>
      </c>
      <c r="B13" s="59">
        <v>5427</v>
      </c>
      <c r="C13" s="62">
        <f>'20就業誘発係数'!C13</f>
        <v>208171</v>
      </c>
      <c r="D13" s="61">
        <f t="shared" si="0"/>
        <v>2.6069913676736913E-2</v>
      </c>
    </row>
    <row r="14" spans="1:4" ht="16.5" customHeight="1" x14ac:dyDescent="0.2">
      <c r="A14" s="300" t="s">
        <v>472</v>
      </c>
      <c r="B14" s="59">
        <v>6632</v>
      </c>
      <c r="C14" s="62">
        <f>'20就業誘発係数'!C14</f>
        <v>155942</v>
      </c>
      <c r="D14" s="61">
        <f t="shared" si="0"/>
        <v>4.2528632440266251E-2</v>
      </c>
    </row>
    <row r="15" spans="1:4" ht="16.5" customHeight="1" x14ac:dyDescent="0.2">
      <c r="A15" s="300" t="s">
        <v>473</v>
      </c>
      <c r="B15" s="59">
        <v>316</v>
      </c>
      <c r="C15" s="62">
        <f>'20就業誘発係数'!C15</f>
        <v>60209</v>
      </c>
      <c r="D15" s="61">
        <f t="shared" si="0"/>
        <v>5.2483847929711506E-3</v>
      </c>
    </row>
    <row r="16" spans="1:4" ht="16.5" customHeight="1" x14ac:dyDescent="0.2">
      <c r="A16" s="300" t="s">
        <v>474</v>
      </c>
      <c r="B16" s="59">
        <v>23767</v>
      </c>
      <c r="C16" s="63">
        <f>'20就業誘発係数'!C16</f>
        <v>240309</v>
      </c>
      <c r="D16" s="61">
        <f t="shared" si="0"/>
        <v>9.8901830559820894E-2</v>
      </c>
    </row>
    <row r="17" spans="1:4" ht="16.5" customHeight="1" x14ac:dyDescent="0.2">
      <c r="A17" s="300" t="s">
        <v>475</v>
      </c>
      <c r="B17" s="59">
        <v>1814</v>
      </c>
      <c r="C17" s="263">
        <f>'20就業誘発係数'!C17</f>
        <v>100094</v>
      </c>
      <c r="D17" s="61">
        <f t="shared" si="0"/>
        <v>1.8122964413451355E-2</v>
      </c>
    </row>
    <row r="18" spans="1:4" ht="16.5" customHeight="1" x14ac:dyDescent="0.2">
      <c r="A18" s="300" t="s">
        <v>348</v>
      </c>
      <c r="B18" s="59">
        <v>390</v>
      </c>
      <c r="C18" s="263">
        <f>'20就業誘発係数'!C18</f>
        <v>91646</v>
      </c>
      <c r="D18" s="61">
        <f t="shared" si="0"/>
        <v>4.2555048774632828E-3</v>
      </c>
    </row>
    <row r="19" spans="1:4" ht="16.5" customHeight="1" x14ac:dyDescent="0.2">
      <c r="A19" s="300" t="s">
        <v>476</v>
      </c>
      <c r="B19" s="59">
        <v>66</v>
      </c>
      <c r="C19" s="263">
        <f>'20就業誘発係数'!C19</f>
        <v>2093</v>
      </c>
      <c r="D19" s="61">
        <f t="shared" si="0"/>
        <v>3.1533683707596752E-2</v>
      </c>
    </row>
    <row r="20" spans="1:4" ht="16.5" customHeight="1" x14ac:dyDescent="0.2">
      <c r="A20" s="300" t="s">
        <v>477</v>
      </c>
      <c r="B20" s="59">
        <v>1312</v>
      </c>
      <c r="C20" s="263">
        <f>'20就業誘発係数'!C20</f>
        <v>11657</v>
      </c>
      <c r="D20" s="61">
        <f t="shared" si="0"/>
        <v>0.11255039890194733</v>
      </c>
    </row>
    <row r="21" spans="1:4" ht="16.5" customHeight="1" x14ac:dyDescent="0.2">
      <c r="A21" s="300" t="s">
        <v>478</v>
      </c>
      <c r="B21" s="59">
        <v>2130</v>
      </c>
      <c r="C21" s="263">
        <f>'20就業誘発係数'!C21</f>
        <v>47413</v>
      </c>
      <c r="D21" s="61">
        <f t="shared" si="0"/>
        <v>4.4924387826123638E-2</v>
      </c>
    </row>
    <row r="22" spans="1:4" ht="16.5" customHeight="1" x14ac:dyDescent="0.2">
      <c r="A22" s="300" t="s">
        <v>479</v>
      </c>
      <c r="B22" s="59">
        <v>2137</v>
      </c>
      <c r="C22" s="263">
        <f>'20就業誘発係数'!C22</f>
        <v>26607</v>
      </c>
      <c r="D22" s="61">
        <f t="shared" si="0"/>
        <v>8.0317209756830904E-2</v>
      </c>
    </row>
    <row r="23" spans="1:4" ht="16.5" customHeight="1" x14ac:dyDescent="0.2">
      <c r="A23" s="300" t="s">
        <v>480</v>
      </c>
      <c r="B23" s="59">
        <v>2126</v>
      </c>
      <c r="C23" s="263">
        <f>'20就業誘発係数'!C23</f>
        <v>299509</v>
      </c>
      <c r="D23" s="61">
        <f t="shared" si="0"/>
        <v>7.0982841917939027E-3</v>
      </c>
    </row>
    <row r="24" spans="1:4" ht="16.5" customHeight="1" x14ac:dyDescent="0.2">
      <c r="A24" s="300" t="s">
        <v>481</v>
      </c>
      <c r="B24" s="59">
        <v>1727</v>
      </c>
      <c r="C24" s="263">
        <f>'20就業誘発係数'!C24</f>
        <v>52195</v>
      </c>
      <c r="D24" s="61">
        <f t="shared" si="0"/>
        <v>3.3087460484720756E-2</v>
      </c>
    </row>
    <row r="25" spans="1:4" ht="16.5" customHeight="1" x14ac:dyDescent="0.2">
      <c r="A25" s="300" t="s">
        <v>482</v>
      </c>
      <c r="B25" s="59">
        <v>6316</v>
      </c>
      <c r="C25" s="263">
        <f>'20就業誘発係数'!C25</f>
        <v>79372</v>
      </c>
      <c r="D25" s="61">
        <f t="shared" si="0"/>
        <v>7.9574661089552995E-2</v>
      </c>
    </row>
    <row r="26" spans="1:4" ht="16.5" customHeight="1" x14ac:dyDescent="0.2">
      <c r="A26" s="300" t="s">
        <v>483</v>
      </c>
      <c r="B26" s="59">
        <v>222</v>
      </c>
      <c r="C26" s="263">
        <f>'20就業誘発係数'!C26</f>
        <v>27722</v>
      </c>
      <c r="D26" s="61">
        <f t="shared" si="0"/>
        <v>8.008080225091984E-3</v>
      </c>
    </row>
    <row r="27" spans="1:4" ht="16.5" customHeight="1" x14ac:dyDescent="0.2">
      <c r="A27" s="300" t="s">
        <v>484</v>
      </c>
      <c r="B27" s="59">
        <v>356</v>
      </c>
      <c r="C27" s="263">
        <f>'20就業誘発係数'!C27</f>
        <v>62162</v>
      </c>
      <c r="D27" s="61">
        <f t="shared" si="0"/>
        <v>5.726971461664683E-3</v>
      </c>
    </row>
    <row r="28" spans="1:4" ht="16.5" customHeight="1" x14ac:dyDescent="0.2">
      <c r="A28" s="300" t="s">
        <v>485</v>
      </c>
      <c r="B28" s="59">
        <v>1666</v>
      </c>
      <c r="C28" s="263">
        <f>'20就業誘発係数'!C28</f>
        <v>55903</v>
      </c>
      <c r="D28" s="61">
        <f t="shared" si="0"/>
        <v>2.980162066436506E-2</v>
      </c>
    </row>
    <row r="29" spans="1:4" ht="16.5" customHeight="1" x14ac:dyDescent="0.2">
      <c r="A29" s="300" t="s">
        <v>486</v>
      </c>
      <c r="B29" s="59">
        <v>785</v>
      </c>
      <c r="C29" s="263">
        <f>'20就業誘発係数'!C29</f>
        <v>1055269</v>
      </c>
      <c r="D29" s="61">
        <f t="shared" si="0"/>
        <v>7.4388615604172969E-4</v>
      </c>
    </row>
    <row r="30" spans="1:4" ht="16.5" customHeight="1" x14ac:dyDescent="0.2">
      <c r="A30" s="300" t="s">
        <v>487</v>
      </c>
      <c r="B30" s="59">
        <v>3754</v>
      </c>
      <c r="C30" s="263">
        <f>'20就業誘発係数'!C30</f>
        <v>73078</v>
      </c>
      <c r="D30" s="61">
        <f t="shared" si="0"/>
        <v>5.1369769287610501E-2</v>
      </c>
    </row>
    <row r="31" spans="1:4" ht="16.5" customHeight="1" x14ac:dyDescent="0.2">
      <c r="A31" s="300" t="s">
        <v>488</v>
      </c>
      <c r="B31" s="59">
        <v>735</v>
      </c>
      <c r="C31" s="263">
        <f>'20就業誘発係数'!C31</f>
        <v>9263</v>
      </c>
      <c r="D31" s="61">
        <f t="shared" si="0"/>
        <v>7.934794343085394E-2</v>
      </c>
    </row>
    <row r="32" spans="1:4" ht="16.5" customHeight="1" x14ac:dyDescent="0.2">
      <c r="A32" s="300" t="s">
        <v>489</v>
      </c>
      <c r="B32" s="59">
        <v>559</v>
      </c>
      <c r="C32" s="263">
        <f>'20就業誘発係数'!C32</f>
        <v>6298</v>
      </c>
      <c r="D32" s="61">
        <f t="shared" si="0"/>
        <v>8.8758335979676084E-2</v>
      </c>
    </row>
    <row r="33" spans="1:4" ht="16.5" customHeight="1" x14ac:dyDescent="0.2">
      <c r="A33" s="300" t="s">
        <v>490</v>
      </c>
      <c r="B33" s="59">
        <v>2752</v>
      </c>
      <c r="C33" s="263">
        <f>'20就業誘発係数'!C33</f>
        <v>77118</v>
      </c>
      <c r="D33" s="61">
        <f t="shared" si="0"/>
        <v>3.568557275862963E-2</v>
      </c>
    </row>
    <row r="34" spans="1:4" ht="16.5" customHeight="1" x14ac:dyDescent="0.2">
      <c r="A34" s="300" t="s">
        <v>491</v>
      </c>
      <c r="B34" s="59">
        <v>1466</v>
      </c>
      <c r="C34" s="263">
        <f>'20就業誘発係数'!C34</f>
        <v>377265</v>
      </c>
      <c r="D34" s="61">
        <f t="shared" si="0"/>
        <v>3.885862722489497E-3</v>
      </c>
    </row>
    <row r="35" spans="1:4" x14ac:dyDescent="0.2">
      <c r="A35" s="300" t="s">
        <v>492</v>
      </c>
      <c r="B35" s="59">
        <v>3637</v>
      </c>
      <c r="C35" s="263">
        <f>'20就業誘発係数'!C35</f>
        <v>362053</v>
      </c>
      <c r="D35" s="61">
        <f t="shared" si="0"/>
        <v>1.0045490577346411E-2</v>
      </c>
    </row>
    <row r="36" spans="1:4" x14ac:dyDescent="0.2">
      <c r="A36" s="300" t="s">
        <v>493</v>
      </c>
      <c r="B36" s="59">
        <v>386</v>
      </c>
      <c r="C36" s="263">
        <f>'20就業誘発係数'!C36</f>
        <v>24743</v>
      </c>
      <c r="D36" s="61">
        <f t="shared" si="0"/>
        <v>1.560037182233359E-2</v>
      </c>
    </row>
    <row r="37" spans="1:4" x14ac:dyDescent="0.2">
      <c r="A37" s="300" t="s">
        <v>494</v>
      </c>
      <c r="B37" s="59">
        <v>8291</v>
      </c>
      <c r="C37" s="263">
        <f>'20就業誘発係数'!C37</f>
        <v>190610</v>
      </c>
      <c r="D37" s="61">
        <f t="shared" si="0"/>
        <v>4.349719322176171E-2</v>
      </c>
    </row>
    <row r="38" spans="1:4" x14ac:dyDescent="0.2">
      <c r="A38" s="300" t="s">
        <v>495</v>
      </c>
      <c r="B38" s="59">
        <v>8656</v>
      </c>
      <c r="C38" s="263">
        <f>'20就業誘発係数'!C38</f>
        <v>200444</v>
      </c>
      <c r="D38" s="61">
        <f t="shared" si="0"/>
        <v>4.3184131228672346E-2</v>
      </c>
    </row>
    <row r="39" spans="1:4" x14ac:dyDescent="0.2">
      <c r="A39" s="300" t="s">
        <v>496</v>
      </c>
      <c r="B39" s="59">
        <v>2419</v>
      </c>
      <c r="C39" s="263">
        <f>'20就業誘発係数'!C39</f>
        <v>71551</v>
      </c>
      <c r="D39" s="61">
        <f t="shared" si="0"/>
        <v>3.3808052997162864E-2</v>
      </c>
    </row>
    <row r="40" spans="1:4" x14ac:dyDescent="0.2">
      <c r="A40" s="300" t="s">
        <v>497</v>
      </c>
      <c r="B40" s="59">
        <v>7518</v>
      </c>
      <c r="C40" s="263">
        <f>'20就業誘発係数'!C40</f>
        <v>368013</v>
      </c>
      <c r="D40" s="61">
        <f t="shared" si="0"/>
        <v>2.0428626162662732E-2</v>
      </c>
    </row>
    <row r="41" spans="1:4" x14ac:dyDescent="0.2">
      <c r="A41" s="300" t="s">
        <v>498</v>
      </c>
      <c r="B41" s="59">
        <v>1472</v>
      </c>
      <c r="C41" s="263">
        <f>'20就業誘発係数'!C41</f>
        <v>32470</v>
      </c>
      <c r="D41" s="61">
        <f t="shared" si="0"/>
        <v>4.5334154604250075E-2</v>
      </c>
    </row>
    <row r="42" spans="1:4" x14ac:dyDescent="0.2">
      <c r="A42" s="300" t="s">
        <v>499</v>
      </c>
      <c r="B42" s="59">
        <v>2733</v>
      </c>
      <c r="C42" s="263">
        <f>'20就業誘発係数'!C42</f>
        <v>18337</v>
      </c>
      <c r="D42" s="61">
        <f t="shared" si="0"/>
        <v>0.14904291868898947</v>
      </c>
    </row>
    <row r="43" spans="1:4" x14ac:dyDescent="0.2">
      <c r="A43" s="300" t="s">
        <v>500</v>
      </c>
      <c r="B43" s="59">
        <v>37955</v>
      </c>
      <c r="C43" s="263">
        <f>'20就業誘発係数'!C43</f>
        <v>844905</v>
      </c>
      <c r="D43" s="61">
        <f t="shared" si="0"/>
        <v>4.4922210189311224E-2</v>
      </c>
    </row>
    <row r="44" spans="1:4" x14ac:dyDescent="0.2">
      <c r="A44" s="300" t="s">
        <v>501</v>
      </c>
      <c r="B44" s="59">
        <v>12073</v>
      </c>
      <c r="C44" s="263">
        <f>'20就業誘発係数'!C44</f>
        <v>247236</v>
      </c>
      <c r="D44" s="61">
        <f t="shared" si="0"/>
        <v>4.8831885324143731E-2</v>
      </c>
    </row>
    <row r="45" spans="1:4" x14ac:dyDescent="0.2">
      <c r="A45" s="300" t="s">
        <v>502</v>
      </c>
      <c r="B45" s="59">
        <v>40731</v>
      </c>
      <c r="C45" s="263">
        <f>'20就業誘発係数'!C45</f>
        <v>412232</v>
      </c>
      <c r="D45" s="61">
        <f t="shared" si="0"/>
        <v>9.8806012148498906E-2</v>
      </c>
    </row>
    <row r="46" spans="1:4" x14ac:dyDescent="0.2">
      <c r="A46" s="300" t="s">
        <v>503</v>
      </c>
      <c r="B46" s="59">
        <v>16044</v>
      </c>
      <c r="C46" s="263">
        <f>'20就業誘発係数'!C46</f>
        <v>180075</v>
      </c>
      <c r="D46" s="61">
        <f t="shared" si="0"/>
        <v>8.9096209912536445E-2</v>
      </c>
    </row>
    <row r="47" spans="1:4" x14ac:dyDescent="0.2">
      <c r="A47" s="300" t="s">
        <v>504</v>
      </c>
      <c r="B47" s="59">
        <v>5541</v>
      </c>
      <c r="C47" s="263">
        <f>'20就業誘発係数'!C47</f>
        <v>610709</v>
      </c>
      <c r="D47" s="61">
        <f t="shared" si="0"/>
        <v>9.0730609832178656E-3</v>
      </c>
    </row>
    <row r="48" spans="1:4" x14ac:dyDescent="0.2">
      <c r="A48" s="300" t="s">
        <v>505</v>
      </c>
      <c r="B48" s="59">
        <v>3769</v>
      </c>
      <c r="C48" s="263">
        <f>'20就業誘発係数'!C48</f>
        <v>228570</v>
      </c>
      <c r="D48" s="61">
        <f t="shared" si="0"/>
        <v>1.648947805923787E-2</v>
      </c>
    </row>
    <row r="49" spans="1:4" x14ac:dyDescent="0.2">
      <c r="A49" s="300" t="s">
        <v>506</v>
      </c>
      <c r="B49" s="59">
        <v>7631</v>
      </c>
      <c r="C49" s="263">
        <f>'20就業誘発係数'!C49</f>
        <v>144127</v>
      </c>
      <c r="D49" s="61">
        <f t="shared" si="0"/>
        <v>5.2946359807669624E-2</v>
      </c>
    </row>
    <row r="50" spans="1:4" x14ac:dyDescent="0.2">
      <c r="A50" s="300" t="s">
        <v>507</v>
      </c>
      <c r="B50" s="59">
        <v>271714</v>
      </c>
      <c r="C50" s="263">
        <f>'20就業誘発係数'!C50</f>
        <v>2471774</v>
      </c>
      <c r="D50" s="61">
        <f t="shared" si="0"/>
        <v>0.10992671660111321</v>
      </c>
    </row>
    <row r="51" spans="1:4" x14ac:dyDescent="0.2">
      <c r="A51" s="300" t="s">
        <v>508</v>
      </c>
      <c r="B51" s="59">
        <v>32112</v>
      </c>
      <c r="C51" s="263">
        <f>'20就業誘発係数'!C51</f>
        <v>632938</v>
      </c>
      <c r="D51" s="61">
        <f t="shared" si="0"/>
        <v>5.0734827107868384E-2</v>
      </c>
    </row>
    <row r="52" spans="1:4" x14ac:dyDescent="0.2">
      <c r="A52" s="300" t="s">
        <v>509</v>
      </c>
      <c r="B52" s="59">
        <v>23243</v>
      </c>
      <c r="C52" s="263">
        <f>'20就業誘発係数'!C52</f>
        <v>1960282</v>
      </c>
      <c r="D52" s="61">
        <f t="shared" si="0"/>
        <v>1.1856967517938745E-2</v>
      </c>
    </row>
    <row r="53" spans="1:4" x14ac:dyDescent="0.2">
      <c r="A53" s="300" t="s">
        <v>510</v>
      </c>
      <c r="B53" s="59">
        <v>91899</v>
      </c>
      <c r="C53" s="263">
        <f>'20就業誘発係数'!C53</f>
        <v>1389445</v>
      </c>
      <c r="D53" s="61">
        <f t="shared" si="0"/>
        <v>6.6140797224791187E-2</v>
      </c>
    </row>
    <row r="54" spans="1:4" x14ac:dyDescent="0.2">
      <c r="A54" s="300" t="s">
        <v>511</v>
      </c>
      <c r="B54" s="59">
        <v>8102</v>
      </c>
      <c r="C54" s="263">
        <f>'20就業誘発係数'!C54</f>
        <v>41643</v>
      </c>
      <c r="D54" s="61">
        <f t="shared" si="0"/>
        <v>0.19455850923324447</v>
      </c>
    </row>
    <row r="55" spans="1:4" x14ac:dyDescent="0.2">
      <c r="A55" s="300" t="s">
        <v>512</v>
      </c>
      <c r="B55" s="59">
        <v>8853</v>
      </c>
      <c r="C55" s="263">
        <f>'20就業誘発係数'!C55</f>
        <v>482920</v>
      </c>
      <c r="D55" s="61">
        <f t="shared" si="0"/>
        <v>1.8332228940611282E-2</v>
      </c>
    </row>
    <row r="56" spans="1:4" x14ac:dyDescent="0.2">
      <c r="A56" s="300" t="s">
        <v>513</v>
      </c>
      <c r="B56" s="59">
        <v>33316</v>
      </c>
      <c r="C56" s="263">
        <f>'20就業誘発係数'!C56</f>
        <v>524047</v>
      </c>
      <c r="D56" s="61">
        <f t="shared" si="0"/>
        <v>6.3574450383267145E-2</v>
      </c>
    </row>
    <row r="57" spans="1:4" x14ac:dyDescent="0.2">
      <c r="A57" s="300" t="s">
        <v>514</v>
      </c>
      <c r="B57" s="59">
        <v>71042</v>
      </c>
      <c r="C57" s="263">
        <f>'20就業誘発係数'!C57</f>
        <v>1529506</v>
      </c>
      <c r="D57" s="61">
        <f t="shared" si="0"/>
        <v>4.6447676570082107E-2</v>
      </c>
    </row>
    <row r="58" spans="1:4" x14ac:dyDescent="0.2">
      <c r="A58" s="300" t="s">
        <v>515</v>
      </c>
      <c r="B58" s="59">
        <v>81523</v>
      </c>
      <c r="C58" s="263">
        <f>'20就業誘発係数'!C58</f>
        <v>779181</v>
      </c>
      <c r="D58" s="61">
        <f t="shared" si="0"/>
        <v>0.10462652451740995</v>
      </c>
    </row>
    <row r="59" spans="1:4" x14ac:dyDescent="0.2">
      <c r="A59" s="300" t="s">
        <v>516</v>
      </c>
      <c r="B59" s="59">
        <v>163452</v>
      </c>
      <c r="C59" s="263">
        <f>'20就業誘発係数'!C59</f>
        <v>1836248</v>
      </c>
      <c r="D59" s="61">
        <f t="shared" si="0"/>
        <v>8.9014120097067495E-2</v>
      </c>
    </row>
    <row r="60" spans="1:4" x14ac:dyDescent="0.2">
      <c r="A60" s="131" t="s">
        <v>517</v>
      </c>
      <c r="B60" s="59">
        <v>54876</v>
      </c>
      <c r="C60" s="263">
        <f>'20就業誘発係数'!C60</f>
        <v>244607</v>
      </c>
      <c r="D60" s="61">
        <f t="shared" si="0"/>
        <v>0.22434353881941235</v>
      </c>
    </row>
    <row r="61" spans="1:4" x14ac:dyDescent="0.2">
      <c r="A61" s="131" t="s">
        <v>518</v>
      </c>
      <c r="B61" s="59">
        <v>13535</v>
      </c>
      <c r="C61" s="263">
        <f>'20就業誘発係数'!C61</f>
        <v>116256</v>
      </c>
      <c r="D61" s="61">
        <f t="shared" si="0"/>
        <v>0.11642409854115056</v>
      </c>
    </row>
    <row r="62" spans="1:4" x14ac:dyDescent="0.2">
      <c r="A62" s="131" t="s">
        <v>519</v>
      </c>
      <c r="B62" s="59">
        <v>134191</v>
      </c>
      <c r="C62" s="263">
        <f>'20就業誘発係数'!C62</f>
        <v>1740135</v>
      </c>
      <c r="D62" s="61">
        <f t="shared" si="0"/>
        <v>7.7115281285647375E-2</v>
      </c>
    </row>
    <row r="63" spans="1:4" x14ac:dyDescent="0.2">
      <c r="A63" s="131" t="s">
        <v>520</v>
      </c>
      <c r="B63" s="59">
        <v>22385</v>
      </c>
      <c r="C63" s="263">
        <f>'20就業誘発係数'!C63</f>
        <v>166714</v>
      </c>
      <c r="D63" s="61">
        <f t="shared" si="0"/>
        <v>0.13427186678983169</v>
      </c>
    </row>
    <row r="64" spans="1:4" x14ac:dyDescent="0.2">
      <c r="A64" s="131" t="s">
        <v>521</v>
      </c>
      <c r="B64" s="59">
        <v>80230</v>
      </c>
      <c r="C64" s="263">
        <f>'20就業誘発係数'!C64</f>
        <v>447936</v>
      </c>
      <c r="D64" s="61">
        <f t="shared" si="0"/>
        <v>0.17911040862980426</v>
      </c>
    </row>
    <row r="65" spans="1:4" x14ac:dyDescent="0.2">
      <c r="A65" s="131" t="s">
        <v>522</v>
      </c>
      <c r="B65" s="59">
        <v>24411</v>
      </c>
      <c r="C65" s="263">
        <f>'20就業誘発係数'!C65</f>
        <v>223156</v>
      </c>
      <c r="D65" s="61">
        <f t="shared" si="0"/>
        <v>0.10938984387603291</v>
      </c>
    </row>
    <row r="66" spans="1:4" x14ac:dyDescent="0.2">
      <c r="A66" s="131" t="s">
        <v>523</v>
      </c>
      <c r="B66" s="59">
        <v>41624</v>
      </c>
      <c r="C66" s="263">
        <f>'20就業誘発係数'!C66</f>
        <v>251328</v>
      </c>
      <c r="D66" s="61">
        <f t="shared" ref="D66" si="1">IF(ISERROR(B66/C66),"0",(B66/C66))</f>
        <v>0.16561624649859943</v>
      </c>
    </row>
    <row r="67" spans="1:4" x14ac:dyDescent="0.2">
      <c r="A67" s="131" t="s">
        <v>524</v>
      </c>
      <c r="B67" s="59">
        <v>0</v>
      </c>
      <c r="C67" s="263">
        <f>'20就業誘発係数'!C67</f>
        <v>32559</v>
      </c>
      <c r="D67" s="61">
        <f t="shared" si="0"/>
        <v>0</v>
      </c>
    </row>
    <row r="68" spans="1:4" x14ac:dyDescent="0.2">
      <c r="A68" s="131" t="s">
        <v>424</v>
      </c>
      <c r="B68" s="59">
        <f>SUM(B5:B67)</f>
        <v>1412521</v>
      </c>
      <c r="C68" s="305">
        <f>SUM(C5:C67)</f>
        <v>22407343</v>
      </c>
      <c r="D68" s="61">
        <f t="shared" si="0"/>
        <v>6.3038308468790785E-2</v>
      </c>
    </row>
    <row r="69" spans="1:4" x14ac:dyDescent="0.2">
      <c r="A69" s="132" t="s">
        <v>425</v>
      </c>
      <c r="B69" s="303">
        <v>263</v>
      </c>
      <c r="C69" s="306">
        <f>'20就業誘発係数'!C69</f>
        <v>114484</v>
      </c>
      <c r="D69" s="61">
        <f t="shared" si="0"/>
        <v>2.2972642465322666E-3</v>
      </c>
    </row>
    <row r="70" spans="1:4" x14ac:dyDescent="0.2">
      <c r="A70" s="132" t="s">
        <v>426</v>
      </c>
      <c r="B70" s="303">
        <f>B68+B69</f>
        <v>1412784</v>
      </c>
      <c r="C70" s="303">
        <f>C68+C69</f>
        <v>22521827</v>
      </c>
      <c r="D70" s="307">
        <f t="shared" ref="D70" si="2">IF(ISERROR(B70/C70),"0",(B70/C70))</f>
        <v>6.272954676367952E-2</v>
      </c>
    </row>
    <row r="71" spans="1:4" x14ac:dyDescent="0.2">
      <c r="B71" s="58">
        <f>SUM(B68:B69)-B70</f>
        <v>0</v>
      </c>
      <c r="C71" s="58">
        <f>SUM(C68:C69)-C70</f>
        <v>0</v>
      </c>
    </row>
  </sheetData>
  <mergeCells count="2">
    <mergeCell ref="A3:A4"/>
    <mergeCell ref="D3:D4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>&amp;C&amp;P/&amp;N&amp;R&amp;F/&amp;A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01総括</vt:lpstr>
      <vt:lpstr>02フロー図</vt:lpstr>
      <vt:lpstr>10波及計算</vt:lpstr>
      <vt:lpstr>11取引基本表</vt:lpstr>
      <vt:lpstr>12投入係数表</vt:lpstr>
      <vt:lpstr>13逆行列係数表</vt:lpstr>
      <vt:lpstr>13消費性向</vt:lpstr>
      <vt:lpstr>20就業誘発係数</vt:lpstr>
      <vt:lpstr>30雇用誘発係数</vt:lpstr>
      <vt:lpstr>'01総括'!Print_Area</vt:lpstr>
      <vt:lpstr>'02フロー図'!Print_Area</vt:lpstr>
      <vt:lpstr>'10波及計算'!Print_Area</vt:lpstr>
      <vt:lpstr>'13消費性向'!Print_Area</vt:lpstr>
      <vt:lpstr>'20就業誘発係数'!Print_Area</vt:lpstr>
      <vt:lpstr>'30雇用誘発係数'!Print_Area</vt:lpstr>
      <vt:lpstr>'10波及計算'!Print_Titles</vt:lpstr>
      <vt:lpstr>'11取引基本表'!Print_Titles</vt:lpstr>
      <vt:lpstr>'12投入係数表'!Print_Titles</vt:lpstr>
      <vt:lpstr>'13逆行列係数表'!Print_Titles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058152</dc:creator>
  <cp:lastModifiedBy>本局</cp:lastModifiedBy>
  <cp:lastPrinted>2023-09-14T09:21:16Z</cp:lastPrinted>
  <dcterms:created xsi:type="dcterms:W3CDTF">2011-12-02T01:36:41Z</dcterms:created>
  <dcterms:modified xsi:type="dcterms:W3CDTF">2023-09-14T09:25:24Z</dcterms:modified>
</cp:coreProperties>
</file>