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7（マージン欄数式修正後）\"/>
    </mc:Choice>
  </mc:AlternateContent>
  <bookViews>
    <workbookView xWindow="60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'10波及計算'!$A$1:$AN$83</definedName>
    <definedName name="_xlnm.Print_Area" localSheetId="6">'13消費性向'!$A$1:$G$34</definedName>
    <definedName name="_xlnm.Print_Area" localSheetId="7">'20就業誘発係数'!$A$1:$D$70</definedName>
    <definedName name="_xlnm.Print_Area" localSheetId="8">'30雇用誘発係数'!$A$1:$D$70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1" i="1" l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31" i="12" l="1"/>
  <c r="B31" i="12"/>
  <c r="D30" i="12"/>
  <c r="D29" i="12" l="1"/>
  <c r="D28" i="12"/>
  <c r="H70" i="1" l="1"/>
  <c r="D27" i="12"/>
  <c r="W70" i="1" l="1"/>
  <c r="P71" i="1"/>
  <c r="P70" i="1"/>
  <c r="Y70" i="1" s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8" i="1" l="1" a="1"/>
  <c r="M9" i="1" s="1"/>
  <c r="K8" i="1" a="1"/>
  <c r="K10" i="1" s="1"/>
  <c r="M70" i="1" l="1"/>
  <c r="M54" i="1"/>
  <c r="M38" i="1"/>
  <c r="M22" i="1"/>
  <c r="M69" i="1"/>
  <c r="M61" i="1"/>
  <c r="M53" i="1"/>
  <c r="M45" i="1"/>
  <c r="M37" i="1"/>
  <c r="M29" i="1"/>
  <c r="M21" i="1"/>
  <c r="M13" i="1"/>
  <c r="M56" i="1"/>
  <c r="M31" i="1"/>
  <c r="M64" i="1"/>
  <c r="M48" i="1"/>
  <c r="M40" i="1"/>
  <c r="M32" i="1"/>
  <c r="M24" i="1"/>
  <c r="M16" i="1"/>
  <c r="M8" i="1"/>
  <c r="M71" i="1"/>
  <c r="M63" i="1"/>
  <c r="M55" i="1"/>
  <c r="M47" i="1"/>
  <c r="M39" i="1"/>
  <c r="M23" i="1"/>
  <c r="M15" i="1"/>
  <c r="M62" i="1"/>
  <c r="M46" i="1"/>
  <c r="M30" i="1"/>
  <c r="M14" i="1"/>
  <c r="M68" i="1"/>
  <c r="M60" i="1"/>
  <c r="M52" i="1"/>
  <c r="M44" i="1"/>
  <c r="M36" i="1"/>
  <c r="M28" i="1"/>
  <c r="M20" i="1"/>
  <c r="M12" i="1"/>
  <c r="M67" i="1"/>
  <c r="M59" i="1"/>
  <c r="M51" i="1"/>
  <c r="M43" i="1"/>
  <c r="M35" i="1"/>
  <c r="M27" i="1"/>
  <c r="M19" i="1"/>
  <c r="M11" i="1"/>
  <c r="M66" i="1"/>
  <c r="M58" i="1"/>
  <c r="M50" i="1"/>
  <c r="M42" i="1"/>
  <c r="M34" i="1"/>
  <c r="M26" i="1"/>
  <c r="M18" i="1"/>
  <c r="M10" i="1"/>
  <c r="M65" i="1"/>
  <c r="M57" i="1"/>
  <c r="M49" i="1"/>
  <c r="M41" i="1"/>
  <c r="M33" i="1"/>
  <c r="M25" i="1"/>
  <c r="M17" i="1"/>
  <c r="K65" i="1"/>
  <c r="K57" i="1"/>
  <c r="K49" i="1"/>
  <c r="K41" i="1"/>
  <c r="K33" i="1"/>
  <c r="K25" i="1"/>
  <c r="K17" i="1"/>
  <c r="K9" i="1"/>
  <c r="K64" i="1"/>
  <c r="K56" i="1"/>
  <c r="K48" i="1"/>
  <c r="K40" i="1"/>
  <c r="K32" i="1"/>
  <c r="K24" i="1"/>
  <c r="K8" i="1"/>
  <c r="K71" i="1"/>
  <c r="K63" i="1"/>
  <c r="K55" i="1"/>
  <c r="K47" i="1"/>
  <c r="K39" i="1"/>
  <c r="K31" i="1"/>
  <c r="K23" i="1"/>
  <c r="K15" i="1"/>
  <c r="K16" i="1"/>
  <c r="K70" i="1"/>
  <c r="K62" i="1"/>
  <c r="K54" i="1"/>
  <c r="K46" i="1"/>
  <c r="K38" i="1"/>
  <c r="K30" i="1"/>
  <c r="K22" i="1"/>
  <c r="K14" i="1"/>
  <c r="K69" i="1"/>
  <c r="K61" i="1"/>
  <c r="K53" i="1"/>
  <c r="K45" i="1"/>
  <c r="K37" i="1"/>
  <c r="K29" i="1"/>
  <c r="K21" i="1"/>
  <c r="K13" i="1"/>
  <c r="K68" i="1"/>
  <c r="K60" i="1"/>
  <c r="K52" i="1"/>
  <c r="K44" i="1"/>
  <c r="K36" i="1"/>
  <c r="K28" i="1"/>
  <c r="K20" i="1"/>
  <c r="K12" i="1"/>
  <c r="K67" i="1"/>
  <c r="K59" i="1"/>
  <c r="K51" i="1"/>
  <c r="K43" i="1"/>
  <c r="K35" i="1"/>
  <c r="K27" i="1"/>
  <c r="K19" i="1"/>
  <c r="K11" i="1"/>
  <c r="K66" i="1"/>
  <c r="K58" i="1"/>
  <c r="K50" i="1"/>
  <c r="K42" i="1"/>
  <c r="K34" i="1"/>
  <c r="K26" i="1"/>
  <c r="K18" i="1"/>
  <c r="I71" i="1"/>
  <c r="I70" i="1"/>
  <c r="J70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N70" i="1" l="1"/>
  <c r="L70" i="1"/>
  <c r="B68" i="13"/>
  <c r="C67" i="7"/>
  <c r="C66" i="7"/>
  <c r="C66" i="13" s="1"/>
  <c r="D66" i="13" s="1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9" i="7"/>
  <c r="D66" i="7" l="1"/>
  <c r="D31" i="12"/>
  <c r="D26" i="12"/>
  <c r="D69" i="7" l="1"/>
  <c r="D67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/>
  <c r="B68" i="7"/>
  <c r="C69" i="13" l="1"/>
  <c r="D69" i="13" s="1"/>
  <c r="C19" i="13"/>
  <c r="D19" i="13" s="1"/>
  <c r="C35" i="13"/>
  <c r="D35" i="13" s="1"/>
  <c r="C51" i="13"/>
  <c r="D51" i="13" s="1"/>
  <c r="C68" i="7"/>
  <c r="C70" i="7" s="1"/>
  <c r="D6" i="7"/>
  <c r="C14" i="13"/>
  <c r="D14" i="13" s="1"/>
  <c r="C30" i="13"/>
  <c r="D30" i="13" s="1"/>
  <c r="C46" i="13"/>
  <c r="D46" i="13" s="1"/>
  <c r="C54" i="13"/>
  <c r="D54" i="13" s="1"/>
  <c r="C7" i="13"/>
  <c r="D7" i="13" s="1"/>
  <c r="C15" i="13"/>
  <c r="D15" i="13" s="1"/>
  <c r="C23" i="13"/>
  <c r="D23" i="13" s="1"/>
  <c r="C31" i="13"/>
  <c r="D31" i="13" s="1"/>
  <c r="C39" i="13"/>
  <c r="D39" i="13" s="1"/>
  <c r="C47" i="13"/>
  <c r="D47" i="13" s="1"/>
  <c r="C55" i="13"/>
  <c r="D55" i="13" s="1"/>
  <c r="C63" i="13"/>
  <c r="D63" i="13" s="1"/>
  <c r="C11" i="13"/>
  <c r="D11" i="13" s="1"/>
  <c r="C27" i="13"/>
  <c r="D27" i="13" s="1"/>
  <c r="C59" i="13"/>
  <c r="D59" i="13" s="1"/>
  <c r="C6" i="13"/>
  <c r="D6" i="13" s="1"/>
  <c r="C22" i="13"/>
  <c r="D22" i="13" s="1"/>
  <c r="C38" i="13"/>
  <c r="D38" i="13" s="1"/>
  <c r="C62" i="13"/>
  <c r="D62" i="13" s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9" i="13"/>
  <c r="D9" i="13" s="1"/>
  <c r="C17" i="13"/>
  <c r="D17" i="13" s="1"/>
  <c r="C25" i="13"/>
  <c r="D25" i="13" s="1"/>
  <c r="C33" i="13"/>
  <c r="D33" i="13" s="1"/>
  <c r="C41" i="13"/>
  <c r="D41" i="13" s="1"/>
  <c r="C49" i="13"/>
  <c r="D49" i="13" s="1"/>
  <c r="C57" i="13"/>
  <c r="D57" i="13" s="1"/>
  <c r="C65" i="13"/>
  <c r="D65" i="13" s="1"/>
  <c r="C10" i="13"/>
  <c r="D10" i="13" s="1"/>
  <c r="C18" i="13"/>
  <c r="D18" i="13" s="1"/>
  <c r="C26" i="13"/>
  <c r="D26" i="13" s="1"/>
  <c r="C34" i="13"/>
  <c r="D34" i="13" s="1"/>
  <c r="C42" i="13"/>
  <c r="D42" i="13" s="1"/>
  <c r="C50" i="13"/>
  <c r="D50" i="13" s="1"/>
  <c r="C58" i="13"/>
  <c r="D58" i="13" s="1"/>
  <c r="C67" i="13"/>
  <c r="D67" i="13" s="1"/>
  <c r="B70" i="13"/>
  <c r="C12" i="13"/>
  <c r="D12" i="13" s="1"/>
  <c r="C20" i="13"/>
  <c r="D20" i="13" s="1"/>
  <c r="C28" i="13"/>
  <c r="D28" i="13" s="1"/>
  <c r="C36" i="13"/>
  <c r="D36" i="13" s="1"/>
  <c r="C44" i="13"/>
  <c r="D44" i="13" s="1"/>
  <c r="C52" i="13"/>
  <c r="D52" i="13" s="1"/>
  <c r="C60" i="13"/>
  <c r="D60" i="13" s="1"/>
  <c r="C43" i="13"/>
  <c r="D43" i="13" s="1"/>
  <c r="C5" i="13"/>
  <c r="D5" i="13" s="1"/>
  <c r="C13" i="13"/>
  <c r="D13" i="13" s="1"/>
  <c r="C21" i="13"/>
  <c r="D21" i="13" s="1"/>
  <c r="C29" i="13"/>
  <c r="D29" i="13" s="1"/>
  <c r="C37" i="13"/>
  <c r="D37" i="13" s="1"/>
  <c r="C45" i="13"/>
  <c r="D45" i="13" s="1"/>
  <c r="C53" i="13"/>
  <c r="D53" i="13" s="1"/>
  <c r="C61" i="13"/>
  <c r="D61" i="13" s="1"/>
  <c r="B70" i="7"/>
  <c r="D70" i="7" l="1"/>
  <c r="C71" i="7"/>
  <c r="D68" i="7"/>
  <c r="AG70" i="1" s="1"/>
  <c r="B71" i="13"/>
  <c r="C68" i="13"/>
  <c r="B71" i="7"/>
  <c r="C70" i="13" l="1"/>
  <c r="D68" i="13"/>
  <c r="AK70" i="1" s="1"/>
  <c r="C10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71" i="13" l="1"/>
  <c r="D70" i="13"/>
  <c r="C103" i="1"/>
  <c r="Y71" i="1" l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H71" i="1" l="1"/>
  <c r="H69" i="1"/>
  <c r="H65" i="1"/>
  <c r="H61" i="1"/>
  <c r="H58" i="1"/>
  <c r="H57" i="1"/>
  <c r="H55" i="1"/>
  <c r="H52" i="1"/>
  <c r="C72" i="1"/>
  <c r="H13" i="1" l="1"/>
  <c r="H17" i="1"/>
  <c r="H21" i="1"/>
  <c r="H29" i="1"/>
  <c r="H33" i="1"/>
  <c r="H41" i="1"/>
  <c r="H20" i="1"/>
  <c r="H10" i="1"/>
  <c r="H26" i="1"/>
  <c r="H42" i="1"/>
  <c r="H63" i="1"/>
  <c r="H67" i="1"/>
  <c r="H51" i="1"/>
  <c r="F72" i="1"/>
  <c r="H53" i="1" s="1"/>
  <c r="H32" i="1"/>
  <c r="H36" i="1"/>
  <c r="H9" i="1"/>
  <c r="H28" i="1"/>
  <c r="H25" i="1"/>
  <c r="H60" i="1"/>
  <c r="H64" i="1"/>
  <c r="H68" i="1"/>
  <c r="H38" i="1"/>
  <c r="H15" i="1"/>
  <c r="H19" i="1"/>
  <c r="H37" i="1"/>
  <c r="H44" i="1"/>
  <c r="H48" i="1"/>
  <c r="H22" i="1"/>
  <c r="H45" i="1"/>
  <c r="H49" i="1"/>
  <c r="H31" i="1"/>
  <c r="H35" i="1"/>
  <c r="H54" i="1"/>
  <c r="H12" i="1"/>
  <c r="H16" i="1"/>
  <c r="H11" i="1"/>
  <c r="H18" i="1"/>
  <c r="H27" i="1"/>
  <c r="H34" i="1"/>
  <c r="H43" i="1"/>
  <c r="H50" i="1"/>
  <c r="H59" i="1"/>
  <c r="H66" i="1"/>
  <c r="H8" i="1"/>
  <c r="H90" i="1" s="1"/>
  <c r="E60" i="9" s="1"/>
  <c r="H24" i="1"/>
  <c r="H40" i="1"/>
  <c r="H14" i="1"/>
  <c r="H23" i="1"/>
  <c r="H30" i="1"/>
  <c r="H39" i="1"/>
  <c r="H46" i="1"/>
  <c r="H62" i="1"/>
  <c r="H47" i="1"/>
  <c r="H95" i="1" s="1"/>
  <c r="E65" i="9" s="1"/>
  <c r="G72" i="1"/>
  <c r="H56" i="1" s="1"/>
  <c r="A4" i="10" l="1"/>
  <c r="A1" i="1" s="1"/>
  <c r="D1" i="7" l="1"/>
  <c r="D1" i="13"/>
  <c r="W14" i="1"/>
  <c r="W71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2" i="1" s="1"/>
  <c r="H72" i="1" l="1"/>
  <c r="T3" i="1" l="1"/>
  <c r="H102" i="1"/>
  <c r="E72" i="9" s="1"/>
  <c r="H91" i="1"/>
  <c r="E61" i="9" s="1"/>
  <c r="H92" i="1"/>
  <c r="E62" i="9" s="1"/>
  <c r="H93" i="1"/>
  <c r="E63" i="9" s="1"/>
  <c r="H94" i="1"/>
  <c r="E64" i="9" s="1"/>
  <c r="H96" i="1"/>
  <c r="E66" i="9" s="1"/>
  <c r="H97" i="1"/>
  <c r="E67" i="9" s="1"/>
  <c r="H98" i="1"/>
  <c r="E68" i="9" s="1"/>
  <c r="H99" i="1"/>
  <c r="E69" i="9" s="1"/>
  <c r="H100" i="1"/>
  <c r="E70" i="9" s="1"/>
  <c r="H101" i="1"/>
  <c r="E71" i="9" s="1"/>
  <c r="H103" i="1" l="1"/>
  <c r="E73" i="9"/>
  <c r="L46" i="10" l="1"/>
  <c r="J71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O8" i="1" s="1" a="1"/>
  <c r="O8" i="1" l="1"/>
  <c r="O15" i="1"/>
  <c r="O70" i="1"/>
  <c r="Q70" i="1" s="1"/>
  <c r="O28" i="1"/>
  <c r="O34" i="1"/>
  <c r="O25" i="1"/>
  <c r="O38" i="1"/>
  <c r="O52" i="1"/>
  <c r="O74" i="1"/>
  <c r="O56" i="1"/>
  <c r="O18" i="1"/>
  <c r="O14" i="1"/>
  <c r="O58" i="1"/>
  <c r="O48" i="1"/>
  <c r="O51" i="1"/>
  <c r="O63" i="1"/>
  <c r="O75" i="1"/>
  <c r="O32" i="1"/>
  <c r="O37" i="1"/>
  <c r="O55" i="1"/>
  <c r="O10" i="1"/>
  <c r="O49" i="1"/>
  <c r="O43" i="1"/>
  <c r="O41" i="1"/>
  <c r="O72" i="1"/>
  <c r="O23" i="1"/>
  <c r="O68" i="1"/>
  <c r="O62" i="1"/>
  <c r="O46" i="1"/>
  <c r="O20" i="1"/>
  <c r="O17" i="1"/>
  <c r="O36" i="1"/>
  <c r="O69" i="1"/>
  <c r="O61" i="1"/>
  <c r="O57" i="1"/>
  <c r="O31" i="1"/>
  <c r="O71" i="1"/>
  <c r="O78" i="1"/>
  <c r="O33" i="1"/>
  <c r="O22" i="1"/>
  <c r="O30" i="1"/>
  <c r="O67" i="1"/>
  <c r="O73" i="1"/>
  <c r="O9" i="1"/>
  <c r="O77" i="1"/>
  <c r="O12" i="1"/>
  <c r="O42" i="1"/>
  <c r="O40" i="1"/>
  <c r="O53" i="1"/>
  <c r="O65" i="1"/>
  <c r="O26" i="1"/>
  <c r="O35" i="1"/>
  <c r="O45" i="1"/>
  <c r="O24" i="1"/>
  <c r="O19" i="1"/>
  <c r="O80" i="1"/>
  <c r="O76" i="1"/>
  <c r="O27" i="1"/>
  <c r="O39" i="1"/>
  <c r="O54" i="1"/>
  <c r="O44" i="1"/>
  <c r="O59" i="1"/>
  <c r="O21" i="1"/>
  <c r="O29" i="1"/>
  <c r="O16" i="1"/>
  <c r="O66" i="1"/>
  <c r="O13" i="1"/>
  <c r="O60" i="1"/>
  <c r="O11" i="1"/>
  <c r="O79" i="1"/>
  <c r="O47" i="1"/>
  <c r="O50" i="1"/>
  <c r="O64" i="1"/>
  <c r="AG15" i="1"/>
  <c r="AK15" i="1"/>
  <c r="AK32" i="1"/>
  <c r="AG32" i="1"/>
  <c r="AG64" i="1"/>
  <c r="AK64" i="1"/>
  <c r="AG31" i="1"/>
  <c r="AK31" i="1"/>
  <c r="AK40" i="1"/>
  <c r="AG40" i="1"/>
  <c r="AK41" i="1"/>
  <c r="AG41" i="1"/>
  <c r="AK49" i="1"/>
  <c r="AG49" i="1"/>
  <c r="AG57" i="1"/>
  <c r="AK57" i="1"/>
  <c r="AK65" i="1"/>
  <c r="AG65" i="1"/>
  <c r="AG39" i="1"/>
  <c r="AK39" i="1"/>
  <c r="AK33" i="1"/>
  <c r="AG33" i="1"/>
  <c r="AK34" i="1"/>
  <c r="AG34" i="1"/>
  <c r="AK42" i="1"/>
  <c r="AG42" i="1"/>
  <c r="AK50" i="1"/>
  <c r="AG50" i="1"/>
  <c r="AK58" i="1"/>
  <c r="AG58" i="1"/>
  <c r="AK66" i="1"/>
  <c r="AG66" i="1"/>
  <c r="AK47" i="1"/>
  <c r="AG47" i="1"/>
  <c r="AK16" i="1"/>
  <c r="AG16" i="1"/>
  <c r="AK9" i="1"/>
  <c r="AG9" i="1"/>
  <c r="AK43" i="1"/>
  <c r="AG43" i="1"/>
  <c r="AK59" i="1"/>
  <c r="AG59" i="1"/>
  <c r="U100" i="1" s="1"/>
  <c r="G132" i="9" s="1"/>
  <c r="AK67" i="1"/>
  <c r="AG67" i="1"/>
  <c r="AG63" i="1"/>
  <c r="AK63" i="1"/>
  <c r="AG56" i="1"/>
  <c r="AK56" i="1"/>
  <c r="AK10" i="1"/>
  <c r="AG10" i="1"/>
  <c r="AG11" i="1"/>
  <c r="AK11" i="1"/>
  <c r="AG12" i="1"/>
  <c r="U91" i="1" s="1"/>
  <c r="G123" i="9" s="1"/>
  <c r="AK12" i="1"/>
  <c r="Y91" i="1" s="1"/>
  <c r="S123" i="9" s="1"/>
  <c r="AG36" i="1"/>
  <c r="AK36" i="1"/>
  <c r="AG44" i="1"/>
  <c r="AK44" i="1"/>
  <c r="AK60" i="1"/>
  <c r="AG60" i="1"/>
  <c r="AK68" i="1"/>
  <c r="AG68" i="1"/>
  <c r="AK23" i="1"/>
  <c r="AG23" i="1"/>
  <c r="AK48" i="1"/>
  <c r="AG48" i="1"/>
  <c r="AK25" i="1"/>
  <c r="AG25" i="1"/>
  <c r="AK18" i="1"/>
  <c r="AG18" i="1"/>
  <c r="AK19" i="1"/>
  <c r="AG19" i="1"/>
  <c r="AK35" i="1"/>
  <c r="AG35" i="1"/>
  <c r="AG20" i="1"/>
  <c r="AK20" i="1"/>
  <c r="AG21" i="1"/>
  <c r="AK21" i="1"/>
  <c r="AG29" i="1"/>
  <c r="AK29" i="1"/>
  <c r="AG37" i="1"/>
  <c r="AK37" i="1"/>
  <c r="AG45" i="1"/>
  <c r="AK45" i="1"/>
  <c r="AG53" i="1"/>
  <c r="AK53" i="1"/>
  <c r="AK61" i="1"/>
  <c r="AG61" i="1"/>
  <c r="AK69" i="1"/>
  <c r="AG69" i="1"/>
  <c r="AK24" i="1"/>
  <c r="AG24" i="1"/>
  <c r="AK17" i="1"/>
  <c r="AG17" i="1"/>
  <c r="AK26" i="1"/>
  <c r="AG26" i="1"/>
  <c r="AK27" i="1"/>
  <c r="AG27" i="1"/>
  <c r="AK51" i="1"/>
  <c r="AG51" i="1"/>
  <c r="AG28" i="1"/>
  <c r="AK28" i="1"/>
  <c r="AG14" i="1"/>
  <c r="U93" i="1" s="1"/>
  <c r="G125" i="9" s="1"/>
  <c r="AK14" i="1"/>
  <c r="Y93" i="1" s="1"/>
  <c r="S125" i="9" s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1" i="1"/>
  <c r="Y102" i="1" s="1"/>
  <c r="S134" i="9" s="1"/>
  <c r="AG71" i="1"/>
  <c r="U102" i="1" s="1"/>
  <c r="G134" i="9" s="1"/>
  <c r="AK8" i="1"/>
  <c r="AG8" i="1"/>
  <c r="AG55" i="1"/>
  <c r="AK55" i="1"/>
  <c r="AG52" i="1"/>
  <c r="AK52" i="1"/>
  <c r="AG13" i="1"/>
  <c r="U92" i="1" s="1"/>
  <c r="AK13" i="1"/>
  <c r="Y92" i="1" s="1"/>
  <c r="I92" i="1"/>
  <c r="I62" i="9" s="1"/>
  <c r="I91" i="1"/>
  <c r="I61" i="9" s="1"/>
  <c r="I102" i="1"/>
  <c r="I72" i="9" s="1"/>
  <c r="I97" i="1"/>
  <c r="I67" i="9" s="1"/>
  <c r="I100" i="1"/>
  <c r="I70" i="9" s="1"/>
  <c r="J72" i="1"/>
  <c r="I98" i="1"/>
  <c r="I68" i="9" s="1"/>
  <c r="H104" i="1"/>
  <c r="K8" i="10"/>
  <c r="L74" i="10" s="1"/>
  <c r="I93" i="1"/>
  <c r="I63" i="9" s="1"/>
  <c r="I95" i="1"/>
  <c r="I65" i="9" s="1"/>
  <c r="I96" i="1"/>
  <c r="I66" i="9" s="1"/>
  <c r="I101" i="1"/>
  <c r="I71" i="9" s="1"/>
  <c r="I94" i="1"/>
  <c r="I64" i="9" s="1"/>
  <c r="I99" i="1"/>
  <c r="I69" i="9" s="1"/>
  <c r="I90" i="1"/>
  <c r="I60" i="9" s="1"/>
  <c r="N9" i="1"/>
  <c r="L9" i="1"/>
  <c r="N11" i="1"/>
  <c r="L11" i="1"/>
  <c r="N13" i="1"/>
  <c r="Q92" i="1" s="1"/>
  <c r="L13" i="1"/>
  <c r="M92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1" i="1" s="1"/>
  <c r="L12" i="1"/>
  <c r="M91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1" i="1"/>
  <c r="Q102" i="1" s="1"/>
  <c r="L71" i="1"/>
  <c r="M102" i="1" s="1"/>
  <c r="Y100" i="1" l="1"/>
  <c r="S132" i="9" s="1"/>
  <c r="Q97" i="1"/>
  <c r="Y97" i="1"/>
  <c r="S129" i="9" s="1"/>
  <c r="U97" i="1"/>
  <c r="G129" i="9" s="1"/>
  <c r="U90" i="1"/>
  <c r="G122" i="9" s="1"/>
  <c r="U99" i="1"/>
  <c r="G131" i="9" s="1"/>
  <c r="Y98" i="1"/>
  <c r="S130" i="9" s="1"/>
  <c r="U98" i="1"/>
  <c r="G130" i="9" s="1"/>
  <c r="Y96" i="1"/>
  <c r="S128" i="9" s="1"/>
  <c r="Y95" i="1"/>
  <c r="S127" i="9" s="1"/>
  <c r="U95" i="1"/>
  <c r="G127" i="9" s="1"/>
  <c r="Y90" i="1"/>
  <c r="S122" i="9" s="1"/>
  <c r="U96" i="1"/>
  <c r="G128" i="9" s="1"/>
  <c r="U101" i="1"/>
  <c r="G133" i="9" s="1"/>
  <c r="U94" i="1"/>
  <c r="G126" i="9" s="1"/>
  <c r="Y101" i="1"/>
  <c r="S133" i="9" s="1"/>
  <c r="Y94" i="1"/>
  <c r="S126" i="9" s="1"/>
  <c r="Y99" i="1"/>
  <c r="S131" i="9" s="1"/>
  <c r="M97" i="1"/>
  <c r="S124" i="9"/>
  <c r="G124" i="9"/>
  <c r="AK72" i="1"/>
  <c r="AG72" i="1"/>
  <c r="Q37" i="1"/>
  <c r="Q44" i="1"/>
  <c r="Q38" i="1"/>
  <c r="Q43" i="1"/>
  <c r="Q63" i="1"/>
  <c r="Q11" i="1"/>
  <c r="Q21" i="1"/>
  <c r="Q31" i="1"/>
  <c r="Q42" i="1"/>
  <c r="Q69" i="1"/>
  <c r="Q12" i="1"/>
  <c r="Q71" i="1"/>
  <c r="Q53" i="1"/>
  <c r="Q60" i="1"/>
  <c r="Q55" i="1"/>
  <c r="Q23" i="1"/>
  <c r="Q62" i="1"/>
  <c r="Q30" i="1"/>
  <c r="Q66" i="1"/>
  <c r="Q34" i="1"/>
  <c r="Q67" i="1"/>
  <c r="Q35" i="1"/>
  <c r="Q10" i="1"/>
  <c r="Q65" i="1"/>
  <c r="Q49" i="1"/>
  <c r="Q33" i="1"/>
  <c r="Q17" i="1"/>
  <c r="AA13" i="10"/>
  <c r="Q56" i="1"/>
  <c r="Q40" i="1"/>
  <c r="Q24" i="1"/>
  <c r="Q8" i="1"/>
  <c r="M100" i="1"/>
  <c r="Q47" i="1"/>
  <c r="Q15" i="1"/>
  <c r="Q54" i="1"/>
  <c r="Q22" i="1"/>
  <c r="Q58" i="1"/>
  <c r="Q26" i="1"/>
  <c r="Q59" i="1"/>
  <c r="Q27" i="1"/>
  <c r="Q61" i="1"/>
  <c r="Q45" i="1"/>
  <c r="Q29" i="1"/>
  <c r="Q13" i="1"/>
  <c r="Q68" i="1"/>
  <c r="Q52" i="1"/>
  <c r="Q36" i="1"/>
  <c r="K23" i="10"/>
  <c r="Q39" i="1"/>
  <c r="Q46" i="1"/>
  <c r="Q14" i="1"/>
  <c r="Q50" i="1"/>
  <c r="Q18" i="1"/>
  <c r="Q51" i="1"/>
  <c r="Q19" i="1"/>
  <c r="Q57" i="1"/>
  <c r="Q41" i="1"/>
  <c r="Q25" i="1"/>
  <c r="Q9" i="1"/>
  <c r="Q64" i="1"/>
  <c r="Q48" i="1"/>
  <c r="Q32" i="1"/>
  <c r="Q100" i="1"/>
  <c r="N72" i="1"/>
  <c r="L72" i="1"/>
  <c r="I104" i="1"/>
  <c r="K13" i="10"/>
  <c r="P74" i="10" s="1"/>
  <c r="M90" i="1"/>
  <c r="I103" i="1"/>
  <c r="Q101" i="1"/>
  <c r="Q96" i="1"/>
  <c r="Q95" i="1"/>
  <c r="Q93" i="1"/>
  <c r="Q99" i="1"/>
  <c r="Q98" i="1"/>
  <c r="Q94" i="1"/>
  <c r="M101" i="1"/>
  <c r="M96" i="1"/>
  <c r="M95" i="1"/>
  <c r="M93" i="1"/>
  <c r="Q90" i="1"/>
  <c r="M99" i="1"/>
  <c r="M98" i="1"/>
  <c r="M94" i="1"/>
  <c r="Q16" i="1"/>
  <c r="Q20" i="1"/>
  <c r="Q28" i="1"/>
  <c r="R8" i="1" l="1" a="1"/>
  <c r="R8" i="1" s="1"/>
  <c r="U103" i="1"/>
  <c r="G135" i="9"/>
  <c r="Y103" i="1"/>
  <c r="N73" i="1"/>
  <c r="Q72" i="1"/>
  <c r="C30" i="10" s="1"/>
  <c r="K30" i="10" s="1"/>
  <c r="Q103" i="1"/>
  <c r="AA15" i="10"/>
  <c r="M104" i="1"/>
  <c r="U12" i="10"/>
  <c r="P75" i="10" s="1"/>
  <c r="I73" i="9"/>
  <c r="Q104" i="1"/>
  <c r="M103" i="1"/>
  <c r="R67" i="1" l="1"/>
  <c r="R31" i="1"/>
  <c r="R64" i="1"/>
  <c r="R24" i="1"/>
  <c r="R17" i="1"/>
  <c r="R38" i="1"/>
  <c r="R39" i="1"/>
  <c r="R69" i="1"/>
  <c r="R14" i="1"/>
  <c r="R20" i="1"/>
  <c r="R30" i="1"/>
  <c r="R36" i="1"/>
  <c r="R52" i="1"/>
  <c r="R68" i="1"/>
  <c r="R58" i="1"/>
  <c r="R32" i="1"/>
  <c r="R12" i="1"/>
  <c r="AH12" i="1" s="1"/>
  <c r="V91" i="1" s="1"/>
  <c r="J123" i="9" s="1"/>
  <c r="R44" i="1"/>
  <c r="R40" i="1"/>
  <c r="R27" i="1"/>
  <c r="R18" i="1"/>
  <c r="R51" i="1"/>
  <c r="R60" i="1"/>
  <c r="R43" i="1"/>
  <c r="R11" i="1"/>
  <c r="R61" i="1"/>
  <c r="R22" i="1"/>
  <c r="R41" i="1"/>
  <c r="R57" i="1"/>
  <c r="R37" i="1"/>
  <c r="R29" i="1"/>
  <c r="R16" i="1"/>
  <c r="R25" i="1"/>
  <c r="R62" i="1"/>
  <c r="R63" i="1"/>
  <c r="R10" i="1"/>
  <c r="R46" i="1"/>
  <c r="R13" i="1"/>
  <c r="R42" i="1"/>
  <c r="R45" i="1"/>
  <c r="R28" i="1"/>
  <c r="R19" i="1"/>
  <c r="R15" i="1"/>
  <c r="R55" i="1"/>
  <c r="R21" i="1"/>
  <c r="R47" i="1"/>
  <c r="R65" i="1"/>
  <c r="R71" i="1"/>
  <c r="R53" i="1"/>
  <c r="R59" i="1"/>
  <c r="R66" i="1"/>
  <c r="R9" i="1"/>
  <c r="R34" i="1"/>
  <c r="R26" i="1"/>
  <c r="R49" i="1"/>
  <c r="R50" i="1"/>
  <c r="R35" i="1"/>
  <c r="R70" i="1"/>
  <c r="AH70" i="1" s="1"/>
  <c r="R54" i="1"/>
  <c r="R23" i="1"/>
  <c r="R48" i="1"/>
  <c r="R33" i="1"/>
  <c r="R56" i="1"/>
  <c r="K43" i="10"/>
  <c r="P76" i="10"/>
  <c r="J91" i="1"/>
  <c r="M61" i="9" s="1"/>
  <c r="AA14" i="10"/>
  <c r="H35" i="9"/>
  <c r="W77" i="9"/>
  <c r="T12" i="1" l="1"/>
  <c r="V12" i="1" s="1"/>
  <c r="AL70" i="1"/>
  <c r="AL12" i="1"/>
  <c r="Z91" i="1" s="1"/>
  <c r="V123" i="9" s="1"/>
  <c r="S70" i="1"/>
  <c r="T70" i="1"/>
  <c r="V70" i="1" s="1"/>
  <c r="AH69" i="1"/>
  <c r="AL69" i="1"/>
  <c r="AL14" i="1"/>
  <c r="AH14" i="1"/>
  <c r="AH20" i="1"/>
  <c r="AL20" i="1"/>
  <c r="AL26" i="1"/>
  <c r="AH26" i="1"/>
  <c r="AH28" i="1"/>
  <c r="AL28" i="1"/>
  <c r="AL30" i="1"/>
  <c r="AH30" i="1"/>
  <c r="AH32" i="1"/>
  <c r="AL32" i="1"/>
  <c r="AL34" i="1"/>
  <c r="AH34" i="1"/>
  <c r="AH36" i="1"/>
  <c r="AL36" i="1"/>
  <c r="AL38" i="1"/>
  <c r="AH38" i="1"/>
  <c r="AH40" i="1"/>
  <c r="AL40" i="1"/>
  <c r="AL42" i="1"/>
  <c r="AH42" i="1"/>
  <c r="AH65" i="1"/>
  <c r="AL65" i="1"/>
  <c r="AL22" i="1"/>
  <c r="AH22" i="1"/>
  <c r="AH44" i="1"/>
  <c r="AL44" i="1"/>
  <c r="AL46" i="1"/>
  <c r="AH46" i="1"/>
  <c r="AH48" i="1"/>
  <c r="AL48" i="1"/>
  <c r="AL50" i="1"/>
  <c r="AH50" i="1"/>
  <c r="AH52" i="1"/>
  <c r="AL52" i="1"/>
  <c r="AL54" i="1"/>
  <c r="AH54" i="1"/>
  <c r="AH56" i="1"/>
  <c r="AL56" i="1"/>
  <c r="AL58" i="1"/>
  <c r="AH58" i="1"/>
  <c r="AL71" i="1"/>
  <c r="Z102" i="1" s="1"/>
  <c r="V134" i="9" s="1"/>
  <c r="AH71" i="1"/>
  <c r="V102" i="1" s="1"/>
  <c r="J134" i="9" s="1"/>
  <c r="AL10" i="1"/>
  <c r="AH10" i="1"/>
  <c r="AH9" i="1"/>
  <c r="AL9" i="1"/>
  <c r="AH13" i="1"/>
  <c r="V92" i="1" s="1"/>
  <c r="J124" i="9" s="1"/>
  <c r="AL13" i="1"/>
  <c r="Z92" i="1" s="1"/>
  <c r="V124" i="9" s="1"/>
  <c r="AH17" i="1"/>
  <c r="AL17" i="1"/>
  <c r="AH21" i="1"/>
  <c r="AL21" i="1"/>
  <c r="AH59" i="1"/>
  <c r="AL59" i="1"/>
  <c r="AH25" i="1"/>
  <c r="AL25" i="1"/>
  <c r="AH55" i="1"/>
  <c r="AL55" i="1"/>
  <c r="AH23" i="1"/>
  <c r="AL23" i="1"/>
  <c r="AH39" i="1"/>
  <c r="AL39" i="1"/>
  <c r="AL18" i="1"/>
  <c r="AH18" i="1"/>
  <c r="AH24" i="1"/>
  <c r="AL24" i="1"/>
  <c r="AH60" i="1"/>
  <c r="AL60" i="1"/>
  <c r="AH64" i="1"/>
  <c r="AL64" i="1"/>
  <c r="AH68" i="1"/>
  <c r="AL68" i="1"/>
  <c r="AH27" i="1"/>
  <c r="AL27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61" i="1"/>
  <c r="AL61" i="1"/>
  <c r="AH8" i="1"/>
  <c r="AL8" i="1"/>
  <c r="AH16" i="1"/>
  <c r="AL16" i="1"/>
  <c r="AL62" i="1"/>
  <c r="AH62" i="1"/>
  <c r="AL66" i="1"/>
  <c r="AH66" i="1"/>
  <c r="AH11" i="1"/>
  <c r="AL11" i="1"/>
  <c r="AH43" i="1"/>
  <c r="AL43" i="1"/>
  <c r="AH45" i="1"/>
  <c r="AL45" i="1"/>
  <c r="AH19" i="1"/>
  <c r="AL19" i="1"/>
  <c r="AH49" i="1"/>
  <c r="AL49" i="1"/>
  <c r="AH35" i="1"/>
  <c r="AL35" i="1"/>
  <c r="AH53" i="1"/>
  <c r="AL53" i="1"/>
  <c r="AH51" i="1"/>
  <c r="AL51" i="1"/>
  <c r="AH57" i="1"/>
  <c r="AL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T46" i="1"/>
  <c r="V46" i="1" s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1" i="1"/>
  <c r="R102" i="1" s="1"/>
  <c r="T8" i="1"/>
  <c r="V8" i="1" s="1"/>
  <c r="S9" i="1"/>
  <c r="T10" i="1"/>
  <c r="V10" i="1" s="1"/>
  <c r="T11" i="1"/>
  <c r="V11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100" i="1"/>
  <c r="M70" i="9" s="1"/>
  <c r="S24" i="1"/>
  <c r="T25" i="1"/>
  <c r="V25" i="1" s="1"/>
  <c r="S26" i="1"/>
  <c r="S55" i="1"/>
  <c r="S58" i="1"/>
  <c r="T19" i="1"/>
  <c r="V19" i="1" s="1"/>
  <c r="S20" i="1"/>
  <c r="S46" i="1"/>
  <c r="J97" i="1"/>
  <c r="M67" i="9" s="1"/>
  <c r="S35" i="1"/>
  <c r="T22" i="1"/>
  <c r="V22" i="1" s="1"/>
  <c r="J98" i="1"/>
  <c r="M68" i="9" s="1"/>
  <c r="T26" i="1"/>
  <c r="V26" i="1" s="1"/>
  <c r="S59" i="1"/>
  <c r="T17" i="1"/>
  <c r="V17" i="1" s="1"/>
  <c r="T16" i="1"/>
  <c r="V16" i="1" s="1"/>
  <c r="S13" i="1"/>
  <c r="N92" i="1" s="1"/>
  <c r="T36" i="1"/>
  <c r="V36" i="1" s="1"/>
  <c r="S8" i="1"/>
  <c r="T27" i="1"/>
  <c r="V27" i="1" s="1"/>
  <c r="T18" i="1"/>
  <c r="V18" i="1" s="1"/>
  <c r="T39" i="1"/>
  <c r="V39" i="1" s="1"/>
  <c r="S25" i="1"/>
  <c r="J92" i="1"/>
  <c r="M62" i="9" s="1"/>
  <c r="J93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4" i="1"/>
  <c r="M64" i="9" s="1"/>
  <c r="R72" i="1"/>
  <c r="J104" i="1" s="1"/>
  <c r="S71" i="1"/>
  <c r="N102" i="1" s="1"/>
  <c r="S47" i="1"/>
  <c r="S60" i="1"/>
  <c r="J102" i="1"/>
  <c r="M72" i="9" s="1"/>
  <c r="T32" i="1"/>
  <c r="V32" i="1" s="1"/>
  <c r="J95" i="1"/>
  <c r="M65" i="9" s="1"/>
  <c r="V71" i="1"/>
  <c r="T30" i="1"/>
  <c r="V30" i="1" s="1"/>
  <c r="T34" i="1"/>
  <c r="V34" i="1" s="1"/>
  <c r="S40" i="1"/>
  <c r="T33" i="1"/>
  <c r="V33" i="1" s="1"/>
  <c r="S29" i="1"/>
  <c r="S23" i="1"/>
  <c r="S69" i="1"/>
  <c r="J90" i="1"/>
  <c r="M60" i="9" s="1"/>
  <c r="S15" i="1"/>
  <c r="S28" i="1"/>
  <c r="R91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1" i="1" s="1"/>
  <c r="J101" i="1"/>
  <c r="M71" i="9" s="1"/>
  <c r="S57" i="1"/>
  <c r="T66" i="1"/>
  <c r="V66" i="1" s="1"/>
  <c r="S67" i="1"/>
  <c r="S44" i="1"/>
  <c r="J96" i="1"/>
  <c r="M66" i="9" s="1"/>
  <c r="J99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7" i="1" l="1"/>
  <c r="V99" i="1"/>
  <c r="J131" i="9" s="1"/>
  <c r="Z97" i="1"/>
  <c r="V129" i="9" s="1"/>
  <c r="V97" i="1"/>
  <c r="J129" i="9" s="1"/>
  <c r="Z100" i="1"/>
  <c r="V132" i="9" s="1"/>
  <c r="V100" i="1"/>
  <c r="J132" i="9" s="1"/>
  <c r="Z99" i="1"/>
  <c r="V131" i="9" s="1"/>
  <c r="V98" i="1"/>
  <c r="J130" i="9" s="1"/>
  <c r="V95" i="1"/>
  <c r="J127" i="9" s="1"/>
  <c r="Z96" i="1"/>
  <c r="V128" i="9" s="1"/>
  <c r="Z98" i="1"/>
  <c r="V130" i="9" s="1"/>
  <c r="Z95" i="1"/>
  <c r="V127" i="9" s="1"/>
  <c r="N100" i="1"/>
  <c r="V96" i="1"/>
  <c r="J128" i="9" s="1"/>
  <c r="R92" i="1"/>
  <c r="Z101" i="1"/>
  <c r="V133" i="9" s="1"/>
  <c r="V101" i="1"/>
  <c r="J133" i="9" s="1"/>
  <c r="Z94" i="1"/>
  <c r="V126" i="9" s="1"/>
  <c r="V93" i="1"/>
  <c r="J125" i="9" s="1"/>
  <c r="V94" i="1"/>
  <c r="J126" i="9" s="1"/>
  <c r="Z93" i="1"/>
  <c r="V125" i="9" s="1"/>
  <c r="Z90" i="1"/>
  <c r="V90" i="1"/>
  <c r="AH72" i="1"/>
  <c r="AL72" i="1"/>
  <c r="K34" i="10"/>
  <c r="T74" i="10" s="1"/>
  <c r="R93" i="1"/>
  <c r="N93" i="1"/>
  <c r="N90" i="1"/>
  <c r="R98" i="1"/>
  <c r="R99" i="1"/>
  <c r="N96" i="1"/>
  <c r="N98" i="1"/>
  <c r="N99" i="1"/>
  <c r="R100" i="1"/>
  <c r="V62" i="1"/>
  <c r="R90" i="1"/>
  <c r="V9" i="1"/>
  <c r="N95" i="1"/>
  <c r="R97" i="1"/>
  <c r="V56" i="1"/>
  <c r="S72" i="1"/>
  <c r="N104" i="1" s="1"/>
  <c r="N94" i="1"/>
  <c r="T72" i="1"/>
  <c r="V72" i="1" s="1"/>
  <c r="R95" i="1"/>
  <c r="R94" i="1"/>
  <c r="J103" i="1"/>
  <c r="N101" i="1"/>
  <c r="R96" i="1"/>
  <c r="R101" i="1"/>
  <c r="X8" i="1" l="1"/>
  <c r="X70" i="1"/>
  <c r="Z70" i="1" s="1"/>
  <c r="V122" i="9"/>
  <c r="Z103" i="1"/>
  <c r="J122" i="9"/>
  <c r="V103" i="1"/>
  <c r="AA33" i="10"/>
  <c r="T75" i="10" s="1"/>
  <c r="N103" i="1"/>
  <c r="R104" i="1"/>
  <c r="M73" i="9"/>
  <c r="W78" i="9" s="1"/>
  <c r="AA35" i="10"/>
  <c r="T76" i="10" s="1"/>
  <c r="X37" i="1"/>
  <c r="Z37" i="1" s="1"/>
  <c r="R103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1" i="1"/>
  <c r="Z71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2" i="1"/>
  <c r="AA8" i="1" l="1"/>
  <c r="AA16" i="1"/>
  <c r="AA24" i="1"/>
  <c r="AB24" i="1" s="1"/>
  <c r="AE24" i="1" s="1"/>
  <c r="AA32" i="1"/>
  <c r="AA40" i="1"/>
  <c r="AA48" i="1"/>
  <c r="AA56" i="1"/>
  <c r="AA64" i="1"/>
  <c r="AA9" i="1"/>
  <c r="AA17" i="1"/>
  <c r="AA25" i="1"/>
  <c r="AA33" i="1"/>
  <c r="AA41" i="1"/>
  <c r="AA49" i="1"/>
  <c r="AA57" i="1"/>
  <c r="AA65" i="1"/>
  <c r="AA23" i="1"/>
  <c r="AA63" i="1"/>
  <c r="AA10" i="1"/>
  <c r="AA18" i="1"/>
  <c r="AA26" i="1"/>
  <c r="AA34" i="1"/>
  <c r="AA42" i="1"/>
  <c r="AA50" i="1"/>
  <c r="AA58" i="1"/>
  <c r="AA66" i="1"/>
  <c r="AA12" i="1"/>
  <c r="AA20" i="1"/>
  <c r="AA28" i="1"/>
  <c r="AA36" i="1"/>
  <c r="AA44" i="1"/>
  <c r="AA52" i="1"/>
  <c r="AA68" i="1"/>
  <c r="AA22" i="1"/>
  <c r="AA46" i="1"/>
  <c r="AA62" i="1"/>
  <c r="AA15" i="1"/>
  <c r="AA31" i="1"/>
  <c r="AA39" i="1"/>
  <c r="AA55" i="1"/>
  <c r="AA71" i="1"/>
  <c r="AA11" i="1"/>
  <c r="AA19" i="1"/>
  <c r="AA27" i="1"/>
  <c r="AA35" i="1"/>
  <c r="AA43" i="1"/>
  <c r="AA51" i="1"/>
  <c r="AA59" i="1"/>
  <c r="AA67" i="1"/>
  <c r="AA60" i="1"/>
  <c r="AA14" i="1"/>
  <c r="AA38" i="1"/>
  <c r="AA54" i="1"/>
  <c r="AA70" i="1"/>
  <c r="AA13" i="1"/>
  <c r="AA21" i="1"/>
  <c r="AA29" i="1"/>
  <c r="AA37" i="1"/>
  <c r="AA45" i="1"/>
  <c r="AA53" i="1"/>
  <c r="AA61" i="1"/>
  <c r="AA69" i="1"/>
  <c r="AA30" i="1"/>
  <c r="AA47" i="1"/>
  <c r="Z72" i="1"/>
  <c r="C58" i="10" s="1"/>
  <c r="K58" i="10" s="1"/>
  <c r="AM70" i="1" l="1"/>
  <c r="AN70" i="1" s="1"/>
  <c r="AD70" i="1"/>
  <c r="AC70" i="1"/>
  <c r="AF70" i="1" s="1"/>
  <c r="AB70" i="1"/>
  <c r="AE70" i="1" s="1"/>
  <c r="AI70" i="1"/>
  <c r="AJ70" i="1" s="1"/>
  <c r="AI71" i="1"/>
  <c r="W102" i="1" s="1"/>
  <c r="AM71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7" i="1" s="1"/>
  <c r="AM52" i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W96" i="1" s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W93" i="1" s="1"/>
  <c r="AM14" i="1"/>
  <c r="AA93" i="1" s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2" i="1" s="1"/>
  <c r="AM13" i="1"/>
  <c r="AA92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1" i="1" s="1"/>
  <c r="AM12" i="1"/>
  <c r="AA91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54" i="1"/>
  <c r="AE54" i="1" s="1"/>
  <c r="AB69" i="1"/>
  <c r="AE69" i="1" s="1"/>
  <c r="AC53" i="1"/>
  <c r="AF53" i="1" s="1"/>
  <c r="AC37" i="1"/>
  <c r="AF37" i="1" s="1"/>
  <c r="AC21" i="1"/>
  <c r="AF21" i="1" s="1"/>
  <c r="AC68" i="1"/>
  <c r="AF68" i="1" s="1"/>
  <c r="AD20" i="1"/>
  <c r="AC67" i="1"/>
  <c r="AF67" i="1" s="1"/>
  <c r="AB51" i="1"/>
  <c r="AE51" i="1" s="1"/>
  <c r="AC35" i="1"/>
  <c r="AF35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23" i="1"/>
  <c r="AF23" i="1" s="1"/>
  <c r="AC22" i="1"/>
  <c r="AF22" i="1" s="1"/>
  <c r="AD36" i="1"/>
  <c r="AC19" i="1"/>
  <c r="AF19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2" i="1"/>
  <c r="Q62" i="9" s="1"/>
  <c r="U62" i="9" s="1"/>
  <c r="AD60" i="1"/>
  <c r="AB44" i="1"/>
  <c r="AE44" i="1" s="1"/>
  <c r="AB28" i="1"/>
  <c r="AE28" i="1" s="1"/>
  <c r="K91" i="1"/>
  <c r="Q61" i="9" s="1"/>
  <c r="U61" i="9" s="1"/>
  <c r="AB39" i="1"/>
  <c r="AE39" i="1" s="1"/>
  <c r="AC38" i="1"/>
  <c r="AF38" i="1" s="1"/>
  <c r="AC52" i="1"/>
  <c r="AF52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100" i="1"/>
  <c r="Q70" i="9" s="1"/>
  <c r="U70" i="9" s="1"/>
  <c r="AC71" i="1"/>
  <c r="AF71" i="1" s="1"/>
  <c r="K102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1" i="1" s="1"/>
  <c r="P91" i="1" s="1"/>
  <c r="Y61" i="9" s="1"/>
  <c r="AC62" i="1"/>
  <c r="AF62" i="1" s="1"/>
  <c r="AC63" i="1"/>
  <c r="AF63" i="1" s="1"/>
  <c r="AC60" i="1"/>
  <c r="AF60" i="1" s="1"/>
  <c r="AC13" i="1"/>
  <c r="S92" i="1" s="1"/>
  <c r="T92" i="1" s="1"/>
  <c r="AC62" i="9" s="1"/>
  <c r="AC12" i="1"/>
  <c r="S91" i="1" s="1"/>
  <c r="T91" i="1" s="1"/>
  <c r="AC61" i="9" s="1"/>
  <c r="AB46" i="1"/>
  <c r="AE46" i="1" s="1"/>
  <c r="AD52" i="1"/>
  <c r="K99" i="1"/>
  <c r="Q69" i="9" s="1"/>
  <c r="U69" i="9" s="1"/>
  <c r="AD12" i="1"/>
  <c r="K95" i="1"/>
  <c r="Q65" i="9" s="1"/>
  <c r="U65" i="9" s="1"/>
  <c r="AC15" i="1"/>
  <c r="AF15" i="1" s="1"/>
  <c r="AB38" i="1"/>
  <c r="AE38" i="1" s="1"/>
  <c r="AD46" i="1"/>
  <c r="AB13" i="1"/>
  <c r="O92" i="1" s="1"/>
  <c r="P92" i="1" s="1"/>
  <c r="Y62" i="9" s="1"/>
  <c r="AD37" i="1"/>
  <c r="AB63" i="1"/>
  <c r="AE63" i="1" s="1"/>
  <c r="AD22" i="1"/>
  <c r="AC51" i="1"/>
  <c r="AF51" i="1" s="1"/>
  <c r="AC28" i="1"/>
  <c r="AF28" i="1" s="1"/>
  <c r="K101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1" i="1"/>
  <c r="AE71" i="1" s="1"/>
  <c r="AD21" i="1"/>
  <c r="AB23" i="1"/>
  <c r="AE23" i="1" s="1"/>
  <c r="K98" i="1"/>
  <c r="Q68" i="9" s="1"/>
  <c r="U68" i="9" s="1"/>
  <c r="K97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4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6" i="1"/>
  <c r="Q66" i="9" s="1"/>
  <c r="U66" i="9" s="1"/>
  <c r="AD34" i="1"/>
  <c r="AD35" i="1"/>
  <c r="AB64" i="1"/>
  <c r="AE64" i="1" s="1"/>
  <c r="AD71" i="1"/>
  <c r="AB41" i="1"/>
  <c r="AE41" i="1" s="1"/>
  <c r="AB22" i="1"/>
  <c r="AE22" i="1" s="1"/>
  <c r="AB37" i="1"/>
  <c r="AE37" i="1" s="1"/>
  <c r="AB59" i="1"/>
  <c r="AE59" i="1" s="1"/>
  <c r="AD43" i="1"/>
  <c r="AD54" i="1"/>
  <c r="K93" i="1"/>
  <c r="Q63" i="9" s="1"/>
  <c r="U63" i="9" s="1"/>
  <c r="AC25" i="1"/>
  <c r="AF25" i="1" s="1"/>
  <c r="AA72" i="1"/>
  <c r="K62" i="10" s="1"/>
  <c r="K90" i="1"/>
  <c r="Q60" i="9" s="1"/>
  <c r="U60" i="9" s="1"/>
  <c r="AC8" i="1"/>
  <c r="AF8" i="1" s="1"/>
  <c r="AA96" i="1" l="1"/>
  <c r="Y128" i="9" s="1"/>
  <c r="W100" i="1"/>
  <c r="X100" i="1" s="1"/>
  <c r="AA97" i="1"/>
  <c r="Y129" i="9" s="1"/>
  <c r="AA90" i="1"/>
  <c r="Y122" i="9" s="1"/>
  <c r="AA95" i="1"/>
  <c r="Y127" i="9" s="1"/>
  <c r="W95" i="1"/>
  <c r="X95" i="1" s="1"/>
  <c r="AA98" i="1"/>
  <c r="AB98" i="1" s="1"/>
  <c r="W98" i="1"/>
  <c r="M130" i="9" s="1"/>
  <c r="X74" i="10"/>
  <c r="AB74" i="10" s="1"/>
  <c r="C103" i="9"/>
  <c r="C101" i="9"/>
  <c r="L92" i="1"/>
  <c r="W90" i="1"/>
  <c r="M122" i="9" s="1"/>
  <c r="M124" i="9"/>
  <c r="M125" i="9"/>
  <c r="Y123" i="9"/>
  <c r="Y125" i="9"/>
  <c r="M134" i="9"/>
  <c r="Y124" i="9"/>
  <c r="M123" i="9"/>
  <c r="M128" i="9"/>
  <c r="M129" i="9"/>
  <c r="AJ53" i="1"/>
  <c r="AJ52" i="1"/>
  <c r="AB92" i="1"/>
  <c r="AB93" i="1"/>
  <c r="AB96" i="1"/>
  <c r="AJ13" i="1"/>
  <c r="AN53" i="1"/>
  <c r="AB91" i="1"/>
  <c r="AN49" i="1"/>
  <c r="AN52" i="1"/>
  <c r="AN14" i="1"/>
  <c r="AN12" i="1"/>
  <c r="AJ12" i="1"/>
  <c r="AA99" i="1"/>
  <c r="AN45" i="1"/>
  <c r="AJ60" i="1"/>
  <c r="W101" i="1"/>
  <c r="AN13" i="1"/>
  <c r="AJ45" i="1"/>
  <c r="AJ14" i="1"/>
  <c r="AJ49" i="1"/>
  <c r="AN59" i="1"/>
  <c r="AA100" i="1"/>
  <c r="AN60" i="1"/>
  <c r="AA101" i="1"/>
  <c r="AN71" i="1"/>
  <c r="AA102" i="1"/>
  <c r="X102" i="1"/>
  <c r="AJ59" i="1"/>
  <c r="AJ71" i="1"/>
  <c r="AA94" i="1"/>
  <c r="X91" i="1"/>
  <c r="X92" i="1"/>
  <c r="X93" i="1"/>
  <c r="W94" i="1"/>
  <c r="X96" i="1"/>
  <c r="X97" i="1"/>
  <c r="W99" i="1"/>
  <c r="O102" i="1"/>
  <c r="P102" i="1" s="1"/>
  <c r="Y72" i="9" s="1"/>
  <c r="C100" i="9"/>
  <c r="L91" i="1"/>
  <c r="C99" i="9"/>
  <c r="AM72" i="1"/>
  <c r="AN8" i="1"/>
  <c r="AI72" i="1"/>
  <c r="AJ8" i="1"/>
  <c r="S102" i="1"/>
  <c r="T102" i="1" s="1"/>
  <c r="AC72" i="9" s="1"/>
  <c r="L100" i="1"/>
  <c r="C108" i="9"/>
  <c r="C110" i="9"/>
  <c r="L102" i="1"/>
  <c r="AE12" i="1"/>
  <c r="L101" i="1"/>
  <c r="C109" i="9"/>
  <c r="O93" i="1"/>
  <c r="P93" i="1" s="1"/>
  <c r="Y63" i="9" s="1"/>
  <c r="S93" i="1"/>
  <c r="T93" i="1" s="1"/>
  <c r="AC63" i="9" s="1"/>
  <c r="S100" i="1"/>
  <c r="T100" i="1" s="1"/>
  <c r="AC70" i="9" s="1"/>
  <c r="S99" i="1"/>
  <c r="T99" i="1" s="1"/>
  <c r="AC69" i="9" s="1"/>
  <c r="S98" i="1"/>
  <c r="T98" i="1" s="1"/>
  <c r="AC68" i="9" s="1"/>
  <c r="L99" i="1"/>
  <c r="S101" i="1"/>
  <c r="T101" i="1" s="1"/>
  <c r="AC71" i="9" s="1"/>
  <c r="L95" i="1"/>
  <c r="O95" i="1"/>
  <c r="P95" i="1" s="1"/>
  <c r="Y65" i="9" s="1"/>
  <c r="AF12" i="1"/>
  <c r="AF13" i="1"/>
  <c r="O101" i="1"/>
  <c r="P101" i="1" s="1"/>
  <c r="Y71" i="9" s="1"/>
  <c r="S95" i="1"/>
  <c r="T95" i="1" s="1"/>
  <c r="AC65" i="9" s="1"/>
  <c r="C107" i="9"/>
  <c r="S96" i="1"/>
  <c r="T96" i="1" s="1"/>
  <c r="AC66" i="9" s="1"/>
  <c r="AE13" i="1"/>
  <c r="L96" i="1"/>
  <c r="C104" i="9"/>
  <c r="O98" i="1"/>
  <c r="P98" i="1" s="1"/>
  <c r="Y68" i="9" s="1"/>
  <c r="AD72" i="1"/>
  <c r="L104" i="1" s="1"/>
  <c r="O90" i="1"/>
  <c r="P90" i="1" s="1"/>
  <c r="Y60" i="9" s="1"/>
  <c r="O100" i="1"/>
  <c r="P100" i="1" s="1"/>
  <c r="Y70" i="9" s="1"/>
  <c r="S97" i="1"/>
  <c r="T97" i="1" s="1"/>
  <c r="AC67" i="9" s="1"/>
  <c r="AC72" i="1"/>
  <c r="S104" i="1" s="1"/>
  <c r="C106" i="9"/>
  <c r="L98" i="1"/>
  <c r="C102" i="9"/>
  <c r="O96" i="1"/>
  <c r="P96" i="1" s="1"/>
  <c r="Y66" i="9" s="1"/>
  <c r="AB72" i="1"/>
  <c r="O104" i="1" s="1"/>
  <c r="K103" i="1"/>
  <c r="S90" i="1"/>
  <c r="T90" i="1" s="1"/>
  <c r="AC60" i="9" s="1"/>
  <c r="L93" i="1"/>
  <c r="AE56" i="1"/>
  <c r="O97" i="1"/>
  <c r="P97" i="1" s="1"/>
  <c r="Y67" i="9" s="1"/>
  <c r="S94" i="1"/>
  <c r="T94" i="1" s="1"/>
  <c r="AC64" i="9" s="1"/>
  <c r="O99" i="1"/>
  <c r="P99" i="1" s="1"/>
  <c r="Y69" i="9" s="1"/>
  <c r="O94" i="1"/>
  <c r="P94" i="1" s="1"/>
  <c r="Y64" i="9" s="1"/>
  <c r="L94" i="1"/>
  <c r="C105" i="9"/>
  <c r="L97" i="1"/>
  <c r="K104" i="1"/>
  <c r="L90" i="1"/>
  <c r="C98" i="9"/>
  <c r="M132" i="9" l="1"/>
  <c r="AB97" i="1"/>
  <c r="AB95" i="1"/>
  <c r="AB90" i="1"/>
  <c r="M127" i="9"/>
  <c r="Y130" i="9"/>
  <c r="X98" i="1"/>
  <c r="X90" i="1"/>
  <c r="P129" i="9"/>
  <c r="C148" i="9" s="1"/>
  <c r="P124" i="9"/>
  <c r="C143" i="9" s="1"/>
  <c r="P123" i="9"/>
  <c r="C142" i="9" s="1"/>
  <c r="Y134" i="9"/>
  <c r="P128" i="9"/>
  <c r="C147" i="9" s="1"/>
  <c r="Y126" i="9"/>
  <c r="Y132" i="9"/>
  <c r="M131" i="9"/>
  <c r="P131" i="9" s="1"/>
  <c r="C150" i="9" s="1"/>
  <c r="M126" i="9"/>
  <c r="P126" i="9" s="1"/>
  <c r="C145" i="9" s="1"/>
  <c r="P122" i="9"/>
  <c r="C141" i="9" s="1"/>
  <c r="Y133" i="9"/>
  <c r="M133" i="9"/>
  <c r="P133" i="9" s="1"/>
  <c r="C152" i="9" s="1"/>
  <c r="Y131" i="9"/>
  <c r="AB128" i="9"/>
  <c r="D147" i="9" s="1"/>
  <c r="AB124" i="9"/>
  <c r="D143" i="9" s="1"/>
  <c r="AB123" i="9"/>
  <c r="D142" i="9" s="1"/>
  <c r="AB129" i="9"/>
  <c r="D148" i="9" s="1"/>
  <c r="AB127" i="9"/>
  <c r="D146" i="9" s="1"/>
  <c r="AB102" i="1"/>
  <c r="AB101" i="1"/>
  <c r="AB99" i="1"/>
  <c r="AB100" i="1"/>
  <c r="AB94" i="1"/>
  <c r="AB122" i="9"/>
  <c r="D141" i="9" s="1"/>
  <c r="P127" i="9"/>
  <c r="C146" i="9" s="1"/>
  <c r="AN72" i="1"/>
  <c r="W103" i="1"/>
  <c r="AJ72" i="1"/>
  <c r="AA103" i="1"/>
  <c r="X101" i="1"/>
  <c r="P132" i="9" s="1"/>
  <c r="C151" i="9" s="1"/>
  <c r="X94" i="1"/>
  <c r="X99" i="1"/>
  <c r="P130" i="9" s="1"/>
  <c r="C149" i="9" s="1"/>
  <c r="AE72" i="1"/>
  <c r="P104" i="1" s="1"/>
  <c r="AF72" i="1"/>
  <c r="T104" i="1" s="1"/>
  <c r="AA63" i="10"/>
  <c r="X76" i="10" s="1"/>
  <c r="AB76" i="10" s="1"/>
  <c r="AC73" i="9"/>
  <c r="C79" i="9" s="1"/>
  <c r="L103" i="1"/>
  <c r="Y73" i="9"/>
  <c r="C78" i="9" s="1"/>
  <c r="AA61" i="10"/>
  <c r="X75" i="10" s="1"/>
  <c r="AB75" i="10" s="1"/>
  <c r="S103" i="1"/>
  <c r="T103" i="1" s="1"/>
  <c r="U73" i="9"/>
  <c r="C77" i="9" s="1"/>
  <c r="Q73" i="9"/>
  <c r="H37" i="9" s="1"/>
  <c r="H38" i="9" s="1"/>
  <c r="O27" i="9" s="1"/>
  <c r="O103" i="1"/>
  <c r="P103" i="1" s="1"/>
  <c r="Y135" i="9" l="1"/>
  <c r="AB37" i="9" s="1"/>
  <c r="M135" i="9"/>
  <c r="W37" i="9" s="1"/>
  <c r="AB126" i="9"/>
  <c r="D145" i="9" s="1"/>
  <c r="AB131" i="9"/>
  <c r="D150" i="9" s="1"/>
  <c r="AB132" i="9"/>
  <c r="D151" i="9" s="1"/>
  <c r="AB125" i="9"/>
  <c r="D144" i="9" s="1"/>
  <c r="AB130" i="9"/>
  <c r="D149" i="9" s="1"/>
  <c r="AB133" i="9"/>
  <c r="D152" i="9" s="1"/>
  <c r="AB103" i="1"/>
  <c r="AB104" i="1"/>
  <c r="P125" i="9"/>
  <c r="C144" i="9" s="1"/>
  <c r="X104" i="1"/>
  <c r="X103" i="1"/>
  <c r="J135" i="9" s="1"/>
  <c r="W36" i="9" s="1"/>
  <c r="M38" i="9"/>
  <c r="O28" i="9" s="1"/>
  <c r="R38" i="9"/>
  <c r="W79" i="9"/>
  <c r="V135" i="9" l="1"/>
  <c r="AB36" i="9" s="1"/>
  <c r="AB134" i="9"/>
  <c r="S135" i="9"/>
  <c r="AB35" i="9" s="1"/>
  <c r="P134" i="9"/>
  <c r="W35" i="9"/>
  <c r="AB38" i="9" l="1"/>
  <c r="P135" i="9"/>
  <c r="C153" i="9"/>
  <c r="AB135" i="9"/>
  <c r="D153" i="9"/>
  <c r="W38" i="9"/>
  <c r="O29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<sst xmlns="http://schemas.openxmlformats.org/spreadsheetml/2006/main" count="1781" uniqueCount="607">
  <si>
    <t>部門分類</t>
    <rPh sb="0" eb="2">
      <t>ブモン</t>
    </rPh>
    <rPh sb="2" eb="4">
      <t>ブンルイ</t>
    </rPh>
    <phoneticPr fontId="4"/>
  </si>
  <si>
    <t>精穀・製粉</t>
  </si>
  <si>
    <t>紙加工品</t>
  </si>
  <si>
    <t>化学肥料</t>
  </si>
  <si>
    <t>ゴム製品</t>
  </si>
  <si>
    <t>銑鉄・粗鋼</t>
  </si>
  <si>
    <t>建設補修</t>
  </si>
  <si>
    <t>金融・保険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</si>
  <si>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</si>
  <si>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</si>
  <si>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</si>
  <si>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</si>
  <si>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</si>
  <si>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</si>
  <si>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</si>
  <si>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</si>
  <si>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</si>
  <si>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</si>
  <si>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</si>
  <si>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</si>
  <si>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</si>
  <si>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</si>
  <si>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</si>
  <si>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</si>
  <si>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</si>
  <si>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</si>
  <si>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</si>
  <si>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</si>
  <si>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</si>
  <si>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</si>
  <si>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</si>
  <si>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</si>
  <si>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</si>
  <si>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</si>
  <si>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</si>
  <si>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</si>
  <si>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</si>
  <si>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</si>
  <si>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</si>
  <si>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</si>
  <si>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</si>
  <si>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</si>
  <si>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</si>
  <si>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</si>
  <si>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</si>
  <si>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</si>
  <si>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</si>
  <si>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</si>
  <si>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</si>
  <si>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</si>
  <si>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</si>
  <si>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</si>
  <si>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</si>
  <si>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</si>
  <si>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</si>
  <si>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</si>
  <si>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</si>
  <si>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</si>
  <si>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</si>
  <si>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</si>
  <si>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</si>
  <si>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</si>
  <si>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</si>
  <si>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</si>
  <si>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</si>
  <si>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</si>
  <si>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</si>
  <si>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</si>
  <si>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</si>
  <si>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</si>
  <si>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</si>
  <si>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</si>
  <si>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</si>
  <si>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</si>
  <si>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</si>
  <si>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</si>
  <si>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</si>
  <si>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</si>
  <si>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</si>
  <si>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</si>
  <si>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</si>
  <si>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</si>
  <si>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</si>
  <si>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</si>
  <si>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</si>
  <si>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</si>
  <si>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</si>
  <si>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</si>
  <si>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</si>
  <si>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</si>
  <si>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</si>
  <si>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</si>
  <si>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</si>
  <si>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</si>
  <si>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</si>
  <si>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</si>
  <si>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</si>
  <si>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</si>
  <si>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</si>
  <si>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</si>
  <si>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</si>
  <si>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</si>
  <si>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</si>
  <si>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</si>
  <si>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</si>
  <si>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</si>
  <si>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</si>
  <si>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</si>
  <si>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</si>
  <si>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</si>
  <si>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</si>
  <si>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</si>
  <si>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</si>
  <si>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</si>
  <si>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</si>
  <si>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</si>
  <si>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</si>
  <si>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</si>
  <si>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</si>
  <si>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</si>
  <si>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</si>
  <si>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</si>
  <si>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</si>
  <si>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</si>
  <si>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</si>
  <si>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</si>
  <si>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</si>
  <si>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</si>
  <si>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</si>
  <si>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</si>
  <si>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</si>
  <si>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</si>
  <si>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</si>
  <si>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</si>
  <si>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</si>
  <si>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</si>
  <si>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</si>
  <si>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</si>
  <si>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</si>
  <si>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</si>
  <si>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</si>
  <si>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</si>
  <si>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</si>
  <si>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</si>
  <si>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</si>
  <si>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</si>
  <si>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</si>
  <si>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</si>
  <si>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</si>
  <si>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</si>
  <si>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</si>
  <si>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</si>
  <si>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</si>
  <si>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</si>
  <si>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</si>
  <si>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</si>
  <si>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</si>
  <si>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</si>
  <si>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</si>
  <si>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</si>
  <si>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</si>
  <si>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</si>
  <si>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</si>
  <si>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</si>
  <si>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</si>
  <si>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</si>
  <si>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</si>
  <si>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</si>
  <si>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</si>
  <si>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</si>
  <si>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</si>
  <si>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</si>
  <si>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</si>
  <si>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</si>
  <si>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</si>
  <si>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</si>
  <si>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</si>
  <si>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</si>
  <si>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</si>
  <si>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</si>
  <si>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</si>
  <si>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</si>
  <si>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</si>
  <si>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</si>
  <si>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</si>
  <si>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</si>
  <si>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</si>
  <si>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</si>
  <si>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</si>
  <si>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</si>
  <si>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</si>
  <si>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</si>
  <si>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</si>
  <si>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</si>
  <si>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</si>
  <si>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</si>
  <si>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</si>
  <si>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</si>
  <si>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</si>
  <si>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</si>
  <si>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</si>
  <si>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</si>
  <si>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</si>
  <si>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</si>
  <si>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</si>
  <si>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</si>
  <si>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</si>
  <si>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</si>
  <si>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</si>
  <si>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</si>
  <si>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</si>
  <si>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</si>
  <si>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</si>
  <si>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</si>
  <si>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</si>
  <si>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</si>
  <si>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</si>
  <si>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</si>
  <si>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</si>
  <si>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</si>
  <si>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</si>
  <si>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</si>
  <si>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</si>
  <si>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</si>
  <si>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</si>
  <si>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</si>
  <si>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</si>
  <si>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</si>
  <si>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</si>
  <si>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</si>
  <si>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</si>
  <si>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</si>
  <si>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</si>
  <si>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</si>
  <si>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</si>
  <si>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</si>
  <si>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</si>
  <si>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</si>
  <si>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</si>
  <si>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</si>
  <si>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</si>
  <si>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</si>
  <si>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</si>
  <si>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</si>
  <si>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</si>
  <si>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</si>
  <si>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</si>
  <si>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</si>
  <si>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</si>
  <si>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</si>
  <si>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</si>
  <si>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</si>
  <si>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</si>
  <si>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</si>
  <si>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</si>
  <si>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</si>
  <si>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</si>
  <si>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</si>
  <si>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</si>
  <si>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</si>
  <si>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</si>
  <si>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</si>
  <si>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</si>
  <si>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</si>
  <si>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</si>
  <si>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</si>
  <si>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</si>
  <si>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</si>
  <si>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</si>
  <si>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</si>
  <si>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</si>
  <si>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</si>
  <si>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</si>
  <si>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</si>
  <si>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</si>
  <si>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</si>
  <si>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</si>
  <si>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</si>
  <si>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</si>
  <si>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</si>
  <si>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</si>
  <si>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</si>
  <si>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</si>
  <si>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</si>
  <si>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</si>
  <si>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</si>
  <si>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不動産</t>
  </si>
  <si>
    <t>５２</t>
  </si>
  <si>
    <t>５３</t>
  </si>
  <si>
    <t>通信・放送</t>
  </si>
  <si>
    <t>５４</t>
  </si>
  <si>
    <t>５５</t>
  </si>
  <si>
    <t>５６</t>
  </si>
  <si>
    <t>教育・研究</t>
  </si>
  <si>
    <t>５７</t>
  </si>
  <si>
    <t>５８</t>
  </si>
  <si>
    <t>５９</t>
  </si>
  <si>
    <t>６０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</si>
  <si>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</si>
  <si>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</si>
  <si>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</si>
  <si>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</si>
  <si>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</si>
  <si>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水　産</t>
  </si>
  <si>
    <t>その他の</t>
  </si>
  <si>
    <t>化      学</t>
  </si>
  <si>
    <t>内生部門</t>
    <rPh sb="2" eb="4">
      <t>ブモン</t>
    </rPh>
    <phoneticPr fontId="5"/>
  </si>
  <si>
    <t>サービス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</si>
  <si>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</si>
  <si>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</si>
  <si>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</si>
  <si>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</si>
  <si>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</si>
  <si>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</si>
  <si>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</si>
  <si>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</si>
  <si>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</si>
  <si>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</si>
  <si>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</si>
  <si>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</si>
  <si>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</si>
  <si>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</si>
  <si>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</si>
  <si>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</si>
  <si>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</si>
  <si>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</si>
  <si>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</si>
  <si>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</si>
  <si>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</si>
  <si>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</si>
  <si>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</si>
  <si>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</si>
  <si>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 xml:space="preserve"> </t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</si>
  <si>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</si>
  <si>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</si>
  <si>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</si>
  <si>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</si>
  <si>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</si>
  <si>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</si>
  <si>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</si>
  <si>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</si>
  <si>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</si>
  <si>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</si>
  <si>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</si>
  <si>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計</t>
    <phoneticPr fontId="5"/>
  </si>
  <si>
    <t>飼料・有機質肥料（別掲を除く。）・たばこ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</si>
  <si>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</si>
  <si>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</si>
  <si>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</si>
  <si>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分</t>
    <rPh sb="0" eb="1">
      <t>ブン</t>
    </rPh>
    <phoneticPr fontId="4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</si>
  <si>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</si>
  <si>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</si>
  <si>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</si>
  <si>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</si>
  <si>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</si>
  <si>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</si>
  <si>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</si>
  <si>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</si>
  <si>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</si>
  <si>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</si>
  <si>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</si>
  <si>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</si>
  <si>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</si>
  <si>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</si>
  <si>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</si>
  <si>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</si>
  <si>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</si>
  <si>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</si>
  <si>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</si>
  <si>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</si>
  <si>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</si>
  <si>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</si>
  <si>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</si>
  <si>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</si>
  <si>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</si>
  <si>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</si>
  <si>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</si>
  <si>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</si>
  <si>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</si>
  <si>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</si>
  <si>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</si>
  <si>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</si>
  <si>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</si>
  <si>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</si>
  <si>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</si>
  <si>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</si>
  <si>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</si>
  <si>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</si>
  <si>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</si>
  <si>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</si>
  <si>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</si>
  <si>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</si>
  <si>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</si>
  <si>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</si>
  <si>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</si>
  <si>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</si>
  <si>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</si>
  <si>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</si>
  <si>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</si>
  <si>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</si>
  <si>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</si>
  <si>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</si>
  <si>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</si>
  <si>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</si>
  <si>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</si>
  <si>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</si>
  <si>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</si>
  <si>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</si>
  <si>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</si>
  <si>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</si>
  <si>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</si>
  <si>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</si>
  <si>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</si>
  <si>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</si>
  <si>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</si>
  <si>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</si>
  <si>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</si>
  <si>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</si>
  <si>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</si>
  <si>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</si>
  <si>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</si>
  <si>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</si>
  <si>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</si>
  <si>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</si>
  <si>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</si>
  <si>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</si>
  <si>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</si>
  <si>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</si>
  <si>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</si>
  <si>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</si>
  <si>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</si>
  <si>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</si>
  <si>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</si>
  <si>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用いて経済波及効果を分析。</t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</si>
  <si>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</si>
  <si>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</si>
  <si>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</si>
  <si>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</si>
  <si>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</si>
  <si>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</si>
  <si>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</si>
  <si>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</si>
  <si>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</si>
  <si>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</si>
  <si>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</si>
  <si>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</si>
  <si>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</si>
  <si>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</si>
  <si>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</si>
  <si>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</si>
  <si>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</si>
  <si>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</si>
  <si>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</si>
  <si>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</si>
  <si>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</si>
  <si>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</si>
  <si>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</si>
  <si>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</si>
  <si>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６４</t>
  </si>
  <si>
    <t>食用耕種農業</t>
    <rPh sb="0" eb="2">
      <t>ショクヨウ</t>
    </rPh>
    <rPh sb="2" eb="4">
      <t>コウシュ</t>
    </rPh>
    <rPh sb="4" eb="6">
      <t>ノウギョウ</t>
    </rPh>
    <phoneticPr fontId="6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</si>
  <si>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6"/>
  </si>
  <si>
    <t>畜産</t>
    <rPh sb="0" eb="2">
      <t>チクサン</t>
    </rPh>
    <phoneticPr fontId="6"/>
  </si>
  <si>
    <t>農業サービス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</si>
  <si>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</si>
  <si>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</si>
  <si>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石炭・原油・天然ガス</t>
    <rPh sb="0" eb="2">
      <t>セキタン</t>
    </rPh>
    <phoneticPr fontId="6"/>
  </si>
  <si>
    <t>その他の鉱業</t>
    <rPh sb="2" eb="3">
      <t>タ</t>
    </rPh>
    <rPh sb="4" eb="6">
      <t>コウギョウ</t>
    </rPh>
    <phoneticPr fontId="6"/>
  </si>
  <si>
    <t>畜産食料品</t>
    <rPh sb="0" eb="2">
      <t>チクサン</t>
    </rPh>
    <rPh sb="2" eb="5">
      <t>ショクリョウヒン</t>
    </rPh>
    <phoneticPr fontId="6"/>
  </si>
  <si>
    <t>水産食料品</t>
    <rPh sb="0" eb="2">
      <t>スイサン</t>
    </rPh>
    <rPh sb="2" eb="5">
      <t>ショクリョウヒン</t>
    </rPh>
    <phoneticPr fontId="6"/>
  </si>
  <si>
    <t>精穀・製粉</t>
    <rPh sb="0" eb="2">
      <t>セイコク</t>
    </rPh>
    <phoneticPr fontId="6"/>
  </si>
  <si>
    <t>その他の食料品</t>
    <rPh sb="2" eb="3">
      <t>タ</t>
    </rPh>
    <rPh sb="4" eb="7">
      <t>ショクリョウヒン</t>
    </rPh>
    <phoneticPr fontId="6"/>
  </si>
  <si>
    <t>飲料</t>
    <rPh sb="0" eb="2">
      <t>インリョウ</t>
    </rPh>
    <phoneticPr fontId="6"/>
  </si>
  <si>
    <t>繊維工業製品</t>
    <rPh sb="0" eb="2">
      <t>センイ</t>
    </rPh>
    <rPh sb="2" eb="4">
      <t>コウギョウ</t>
    </rPh>
    <rPh sb="4" eb="6">
      <t>セイヒン</t>
    </rPh>
    <phoneticPr fontId="6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</si>
  <si>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</si>
  <si>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</si>
  <si>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phoneticPr fontId="6"/>
  </si>
  <si>
    <t>パルプ・紙・板紙・加工紙</t>
    <rPh sb="4" eb="5">
      <t>カミ</t>
    </rPh>
    <rPh sb="6" eb="8">
      <t>イタガミ</t>
    </rPh>
    <rPh sb="9" eb="12">
      <t>カコウシ</t>
    </rPh>
    <phoneticPr fontId="6"/>
  </si>
  <si>
    <t>紙加工品</t>
    <rPh sb="0" eb="1">
      <t>カミ</t>
    </rPh>
    <rPh sb="1" eb="4">
      <t>カコウヒン</t>
    </rPh>
    <phoneticPr fontId="6"/>
  </si>
  <si>
    <t>印刷・製版・製本</t>
    <rPh sb="0" eb="2">
      <t>インサツ</t>
    </rPh>
    <phoneticPr fontId="6"/>
  </si>
  <si>
    <t>化学肥料</t>
    <rPh sb="0" eb="2">
      <t>カガク</t>
    </rPh>
    <rPh sb="2" eb="4">
      <t>ヒリョウ</t>
    </rPh>
    <phoneticPr fontId="6"/>
  </si>
  <si>
    <t>化学工業製品</t>
    <rPh sb="0" eb="2">
      <t>カガク</t>
    </rPh>
    <rPh sb="2" eb="4">
      <t>コウギョウ</t>
    </rPh>
    <rPh sb="4" eb="6">
      <t>セイヒン</t>
    </rPh>
    <phoneticPr fontId="6"/>
  </si>
  <si>
    <t>化学最終製品</t>
    <rPh sb="0" eb="2">
      <t>カガク</t>
    </rPh>
    <rPh sb="2" eb="4">
      <t>サイシュウ</t>
    </rPh>
    <rPh sb="4" eb="6">
      <t>セイヒン</t>
    </rPh>
    <phoneticPr fontId="6"/>
  </si>
  <si>
    <t>石油・石炭製品</t>
    <rPh sb="0" eb="2">
      <t>セキユ</t>
    </rPh>
    <rPh sb="3" eb="5">
      <t>セキタン</t>
    </rPh>
    <rPh sb="5" eb="7">
      <t>セイヒン</t>
    </rPh>
    <phoneticPr fontId="6"/>
  </si>
  <si>
    <t>プラスチック製品</t>
  </si>
  <si>
    <t>ゴム製品</t>
    <rPh sb="2" eb="4">
      <t>セイヒン</t>
    </rPh>
    <phoneticPr fontId="6"/>
  </si>
  <si>
    <t>なめし革・毛皮・同製品</t>
    <rPh sb="5" eb="7">
      <t>ケガワ</t>
    </rPh>
    <rPh sb="8" eb="11">
      <t>ドウセイヒン</t>
    </rPh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</si>
  <si>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</si>
  <si>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銑鉄・粗鋼</t>
    <rPh sb="0" eb="2">
      <t>センテツ</t>
    </rPh>
    <rPh sb="3" eb="5">
      <t>ソコウ</t>
    </rPh>
    <phoneticPr fontId="6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</si>
  <si>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6"/>
  </si>
  <si>
    <t>非鉄金属製品</t>
    <rPh sb="0" eb="2">
      <t>ヒテツ</t>
    </rPh>
    <rPh sb="2" eb="4">
      <t>キンゾク</t>
    </rPh>
    <rPh sb="4" eb="6">
      <t>セイヒン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</si>
  <si>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</si>
  <si>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6"/>
  </si>
  <si>
    <t>電気機械</t>
    <rPh sb="0" eb="2">
      <t>デンキ</t>
    </rPh>
    <rPh sb="2" eb="4">
      <t>キカイ</t>
    </rPh>
    <phoneticPr fontId="6"/>
  </si>
  <si>
    <t>輸送機械</t>
    <rPh sb="0" eb="2">
      <t>ユソウ</t>
    </rPh>
    <rPh sb="2" eb="4">
      <t>キカイ</t>
    </rPh>
    <phoneticPr fontId="6"/>
  </si>
  <si>
    <t>その他の製造品</t>
    <rPh sb="2" eb="3">
      <t>タ</t>
    </rPh>
    <rPh sb="4" eb="6">
      <t>セイゾウ</t>
    </rPh>
    <rPh sb="6" eb="7">
      <t>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</si>
  <si>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</si>
  <si>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</si>
  <si>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</si>
  <si>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</si>
  <si>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</si>
  <si>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</si>
  <si>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ガス・熱供給・水道</t>
    <rPh sb="3" eb="6">
      <t>ネツキョウキュウ</t>
    </rPh>
    <rPh sb="7" eb="9">
      <t>スイドウ</t>
    </rPh>
    <phoneticPr fontId="6"/>
  </si>
  <si>
    <t>廃棄物処理</t>
    <rPh sb="0" eb="3">
      <t>ハイキブツ</t>
    </rPh>
    <rPh sb="3" eb="5">
      <t>ショリ</t>
    </rPh>
    <phoneticPr fontId="6"/>
  </si>
  <si>
    <t>商業</t>
    <rPh sb="0" eb="2">
      <t>ショウギョウ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</si>
  <si>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</si>
  <si>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</si>
  <si>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運輸</t>
    <rPh sb="0" eb="2">
      <t>ウンユ</t>
    </rPh>
    <phoneticPr fontId="6"/>
  </si>
  <si>
    <t>郵便・信書便</t>
    <rPh sb="0" eb="2">
      <t>ユウビン</t>
    </rPh>
    <rPh sb="3" eb="6">
      <t>シンショビン</t>
    </rPh>
    <phoneticPr fontId="6"/>
  </si>
  <si>
    <t>通信・放送</t>
    <rPh sb="0" eb="2">
      <t>ツウシン</t>
    </rPh>
    <rPh sb="3" eb="5">
      <t>ホウソウ</t>
    </rPh>
    <phoneticPr fontId="6"/>
  </si>
  <si>
    <t>調査・情報サービス</t>
    <rPh sb="0" eb="2">
      <t>チョウサ</t>
    </rPh>
    <rPh sb="3" eb="5">
      <t>ジョウホウ</t>
    </rPh>
    <phoneticPr fontId="6"/>
  </si>
  <si>
    <t>公務</t>
    <rPh sb="0" eb="2">
      <t>コウム</t>
    </rPh>
    <phoneticPr fontId="6"/>
  </si>
  <si>
    <t>教育・研究</t>
    <rPh sb="0" eb="2">
      <t>キョウイク</t>
    </rPh>
    <rPh sb="3" eb="5">
      <t>ケンキュウ</t>
    </rPh>
    <phoneticPr fontId="6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</si>
  <si>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6"/>
  </si>
  <si>
    <t>介護</t>
    <rPh sb="0" eb="2">
      <t>カイゴ</t>
    </rPh>
    <phoneticPr fontId="6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</si>
  <si>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6"/>
  </si>
  <si>
    <t>対事業所サービス</t>
    <rPh sb="0" eb="1">
      <t>タイ</t>
    </rPh>
    <rPh sb="1" eb="4">
      <t>ジギョウショ</t>
    </rPh>
    <phoneticPr fontId="6"/>
  </si>
  <si>
    <t>宿泊業</t>
    <rPh sb="0" eb="3">
      <t>シュクハクギョウ</t>
    </rPh>
    <phoneticPr fontId="6"/>
  </si>
  <si>
    <t>飲食サービス</t>
    <rPh sb="0" eb="2">
      <t>インショク</t>
    </rPh>
    <phoneticPr fontId="6"/>
  </si>
  <si>
    <t>娯楽サービス</t>
    <rPh sb="0" eb="2">
      <t>ゴラク</t>
    </rPh>
    <phoneticPr fontId="6"/>
  </si>
  <si>
    <t>その他の対個人サービス</t>
    <rPh sb="2" eb="3">
      <t>ホカ</t>
    </rPh>
    <rPh sb="4" eb="5">
      <t>タイ</t>
    </rPh>
    <rPh sb="5" eb="7">
      <t>コジン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</si>
  <si>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</si>
  <si>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</si>
  <si>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食　　　用</t>
    <rPh sb="0" eb="1">
      <t>ショク</t>
    </rPh>
    <rPh sb="4" eb="5">
      <t>ヨウ</t>
    </rPh>
    <phoneticPr fontId="1"/>
  </si>
  <si>
    <t>非 食 用</t>
    <rPh sb="0" eb="1">
      <t>ヒ</t>
    </rPh>
    <rPh sb="2" eb="3">
      <t>ショク</t>
    </rPh>
    <rPh sb="4" eb="5">
      <t>ヨウ</t>
    </rPh>
    <phoneticPr fontId="1"/>
  </si>
  <si>
    <t>農　　業</t>
    <rPh sb="0" eb="1">
      <t>ノウ</t>
    </rPh>
    <rPh sb="3" eb="4">
      <t>ギョウ</t>
    </rPh>
    <phoneticPr fontId="1"/>
  </si>
  <si>
    <t>石油・原油</t>
    <rPh sb="0" eb="2">
      <t>セキユ</t>
    </rPh>
    <rPh sb="3" eb="5">
      <t>ゲンユ</t>
    </rPh>
    <phoneticPr fontId="3"/>
  </si>
  <si>
    <t>その他の</t>
    <rPh sb="2" eb="3">
      <t>タ</t>
    </rPh>
    <phoneticPr fontId="3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</si>
  <si>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</si>
  <si>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</si>
  <si>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</si>
  <si>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</si>
  <si>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</si>
  <si>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パルプ・紙・</t>
  </si>
  <si>
    <t>印　刷　・</t>
    <rPh sb="0" eb="1">
      <t>イン</t>
    </rPh>
    <rPh sb="2" eb="3">
      <t>サツ</t>
    </rPh>
    <phoneticPr fontId="3"/>
  </si>
  <si>
    <t>石　油　・</t>
    <rPh sb="0" eb="1">
      <t>イシ</t>
    </rPh>
    <rPh sb="2" eb="3">
      <t>アブラ</t>
    </rPh>
    <phoneticPr fontId="3"/>
  </si>
  <si>
    <t>プラスチック</t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</si>
  <si>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</si>
  <si>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</si>
  <si>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</si>
  <si>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</si>
  <si>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</si>
  <si>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その他の</t>
    <rPh sb="2" eb="3">
      <t>タ</t>
    </rPh>
    <phoneticPr fontId="1"/>
  </si>
  <si>
    <t>ガス ・熱供給</t>
    <rPh sb="4" eb="7">
      <t>ネツキョウキュウ</t>
    </rPh>
    <phoneticPr fontId="1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</si>
  <si>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</si>
  <si>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</si>
  <si>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</si>
  <si>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他に分類されない</t>
    <rPh sb="0" eb="1">
      <t>タ</t>
    </rPh>
    <rPh sb="2" eb="4">
      <t>ブンルイ</t>
    </rPh>
    <phoneticPr fontId="1"/>
  </si>
  <si>
    <t>対事業所</t>
    <rPh sb="0" eb="1">
      <t>タイ</t>
    </rPh>
    <rPh sb="1" eb="4">
      <t>ジギョウショ</t>
    </rPh>
    <phoneticPr fontId="3"/>
  </si>
  <si>
    <t>飲　食</t>
  </si>
  <si>
    <t>娯　楽</t>
    <rPh sb="0" eb="1">
      <t>ゴ</t>
    </rPh>
    <rPh sb="2" eb="3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</si>
  <si>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1"/>
  </si>
  <si>
    <t>畜　産</t>
    <rPh sb="0" eb="1">
      <t>チク</t>
    </rPh>
    <rPh sb="2" eb="3">
      <t>サン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</si>
  <si>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</si>
  <si>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</si>
  <si>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・天然ガス</t>
    <rPh sb="1" eb="3">
      <t>テンネン</t>
    </rPh>
    <phoneticPr fontId="3"/>
  </si>
  <si>
    <t>鉱　業</t>
    <rPh sb="0" eb="1">
      <t>コウ</t>
    </rPh>
    <rPh sb="2" eb="3">
      <t>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</si>
  <si>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</si>
  <si>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</si>
  <si>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</si>
  <si>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</si>
  <si>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</si>
  <si>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</si>
  <si>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</si>
  <si>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</si>
  <si>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</si>
  <si>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</si>
  <si>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</si>
  <si>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製品</t>
    <rPh sb="0" eb="1">
      <t>セイ</t>
    </rPh>
    <rPh sb="1" eb="2">
      <t>ヒン</t>
    </rPh>
    <phoneticPr fontId="3"/>
  </si>
  <si>
    <t>毛皮・同製品</t>
    <rPh sb="0" eb="2">
      <t>ケガワ</t>
    </rPh>
    <rPh sb="3" eb="6">
      <t>ドウセイヒン</t>
    </rPh>
    <phoneticPr fontId="1"/>
  </si>
  <si>
    <t>製品</t>
  </si>
  <si>
    <t>・加工処理</t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</si>
  <si>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</si>
  <si>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</si>
  <si>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水道</t>
    <rPh sb="0" eb="2">
      <t>スイドウ</t>
    </rPh>
    <phoneticPr fontId="1"/>
  </si>
  <si>
    <t>信書便</t>
    <rPh sb="0" eb="3">
      <t>シンショビン</t>
    </rPh>
    <phoneticPr fontId="1"/>
  </si>
  <si>
    <t>会員制団体</t>
    <rPh sb="0" eb="3">
      <t>カイインセイ</t>
    </rPh>
    <rPh sb="3" eb="5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</si>
  <si>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</si>
  <si>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</si>
  <si>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</si>
  <si>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</si>
  <si>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H27従業者総数</t>
    <rPh sb="3" eb="6">
      <t>ジュウギョウシャ</t>
    </rPh>
    <rPh sb="6" eb="8">
      <t>ソウスウ</t>
    </rPh>
    <phoneticPr fontId="4"/>
  </si>
  <si>
    <t>H27道内生産額</t>
    <rPh sb="3" eb="5">
      <t>ドウナイ</t>
    </rPh>
    <rPh sb="5" eb="8">
      <t>セイサンガク</t>
    </rPh>
    <phoneticPr fontId="4"/>
  </si>
  <si>
    <t>H27雇用者総数</t>
    <rPh sb="3" eb="6">
      <t>コヨウシャ</t>
    </rPh>
    <rPh sb="6" eb="8">
      <t>ソウスウ</t>
    </rPh>
    <phoneticPr fontId="4"/>
  </si>
  <si>
    <t>(６４部門)</t>
    <rPh sb="3" eb="5">
      <t>ブモン</t>
    </rPh>
    <phoneticPr fontId="4"/>
  </si>
  <si>
    <t>Ｒ元平均</t>
    <rPh sb="1" eb="2">
      <t>ガン</t>
    </rPh>
    <rPh sb="2" eb="4">
      <t>ヘイキン</t>
    </rPh>
    <phoneticPr fontId="2"/>
  </si>
  <si>
    <t>第７－２表　道南地域取引基本表</t>
    <rPh sb="0" eb="1">
      <t>ダイ</t>
    </rPh>
    <rPh sb="4" eb="5">
      <t>ヒョウ</t>
    </rPh>
    <rPh sb="6" eb="8">
      <t>ドウナン</t>
    </rPh>
    <rPh sb="8" eb="10">
      <t>チイキ</t>
    </rPh>
    <rPh sb="10" eb="12">
      <t>トリヒキ</t>
    </rPh>
    <rPh sb="12" eb="15">
      <t>キホンヒョウ</t>
    </rPh>
    <phoneticPr fontId="5"/>
  </si>
  <si>
    <t>第８－２表　道南地域投入係数表</t>
    <rPh sb="0" eb="1">
      <t>ダイ</t>
    </rPh>
    <rPh sb="4" eb="5">
      <t>ヒョウ</t>
    </rPh>
    <rPh sb="6" eb="8">
      <t>ドウナン</t>
    </rPh>
    <rPh sb="8" eb="10">
      <t>チイキ</t>
    </rPh>
    <phoneticPr fontId="5"/>
  </si>
  <si>
    <r>
      <t>第９－２表　道南地域逆行列係数表［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ドウナン</t>
    </rPh>
    <rPh sb="8" eb="10">
      <t>チイキ</t>
    </rPh>
    <phoneticPr fontId="5"/>
  </si>
  <si>
    <t>《 道南圏 》</t>
    <rPh sb="2" eb="4">
      <t>ドウナン</t>
    </rPh>
    <rPh sb="4" eb="5">
      <t>ケン</t>
    </rPh>
    <phoneticPr fontId="4"/>
  </si>
  <si>
    <t>　　（道南地域、６４部門表）を使用</t>
    <rPh sb="3" eb="5">
      <t>ドウナン</t>
    </rPh>
    <rPh sb="5" eb="7">
      <t>チイキ</t>
    </rPh>
    <phoneticPr fontId="4"/>
  </si>
  <si>
    <t>　・　波及効果の分析には北海道開発局「平成２７年北海道内地域間産業連関表」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</si>
  <si>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○　北海道開発局「平成２７年北海道内地域間産業連関表（道南地域、６４部門表）を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ドウナン</t>
    </rPh>
    <rPh sb="29" eb="31">
      <t>チイキ</t>
    </rPh>
    <rPh sb="34" eb="36">
      <t>ブモン</t>
    </rPh>
    <rPh sb="36" eb="37">
      <t>ヒョウ</t>
    </rPh>
    <phoneticPr fontId="4"/>
  </si>
  <si>
    <t>○　就業誘発係数は、平成２７年北海道内地域間産業連関表の地域別雇用表及び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</si>
  <si>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平成２７年北海道内地域間産業連関表の生産額により算出。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</si>
  <si>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　平均消費性向（総務省「家計調査」による。）を乗じて得た額をもとに平成２７年北海道内</t>
    <rPh sb="38" eb="41">
      <t>ホッカイドウ</t>
    </rPh>
    <rPh sb="41" eb="42">
      <t>ナイ</t>
    </rPh>
    <phoneticPr fontId="4"/>
  </si>
  <si>
    <t>畜　産</t>
    <rPh sb="0" eb="1">
      <t>チク</t>
    </rPh>
    <phoneticPr fontId="4"/>
  </si>
  <si>
    <t>Ｒ２平均</t>
    <rPh sb="2" eb="4">
      <t>ヘイキン</t>
    </rPh>
    <phoneticPr fontId="2"/>
  </si>
  <si>
    <t>Ｒ２平均</t>
    <phoneticPr fontId="4"/>
  </si>
  <si>
    <t>Ｒ３平均</t>
    <rPh sb="2" eb="4">
      <t>ヘイキン</t>
    </rPh>
    <phoneticPr fontId="2"/>
  </si>
  <si>
    <t>Ｒ３平均</t>
    <phoneticPr fontId="4"/>
  </si>
  <si>
    <t>Ｒ４平均</t>
    <rPh sb="2" eb="4">
      <t>ヘイキン</t>
    </rPh>
    <phoneticPr fontId="2"/>
  </si>
  <si>
    <t>Ｒ４平均</t>
    <phoneticPr fontId="4"/>
  </si>
  <si>
    <t>建   設</t>
    <rPh sb="0" eb="1">
      <t>タツル</t>
    </rPh>
    <rPh sb="4" eb="5">
      <t>セツ</t>
    </rPh>
    <phoneticPr fontId="2"/>
  </si>
  <si>
    <t>電力・ガス・水道</t>
    <rPh sb="0" eb="2">
      <t>デンリョク</t>
    </rPh>
    <rPh sb="6" eb="8">
      <t>スイドウ</t>
    </rPh>
    <phoneticPr fontId="2"/>
  </si>
  <si>
    <t>建　設</t>
    <rPh sb="0" eb="1">
      <t>タツル</t>
    </rPh>
    <rPh sb="2" eb="3">
      <t>セツ</t>
    </rPh>
    <phoneticPr fontId="2"/>
  </si>
  <si>
    <t>建設</t>
    <rPh sb="0" eb="2">
      <t>ケンセツ</t>
    </rPh>
    <phoneticPr fontId="2"/>
  </si>
  <si>
    <t xml:space="preserve">     年平均、２人以上世帯・勤労者世帯（農林漁家含む）の消費支出及び可処分所得</t>
    <rPh sb="5" eb="8">
      <t>ネンヘイキン</t>
    </rPh>
    <rPh sb="10" eb="13">
      <t>ニンイジョウ</t>
    </rPh>
    <rPh sb="13" eb="15">
      <t>セタイ</t>
    </rPh>
    <rPh sb="16" eb="19">
      <t>キンロウシャ</t>
    </rPh>
    <rPh sb="19" eb="21">
      <t>セタイ</t>
    </rPh>
    <rPh sb="22" eb="24">
      <t>ノウリン</t>
    </rPh>
    <rPh sb="24" eb="26">
      <t>リョウカ</t>
    </rPh>
    <rPh sb="26" eb="27">
      <t>フク</t>
    </rPh>
    <rPh sb="30" eb="32">
      <t>ショウヒ</t>
    </rPh>
    <rPh sb="32" eb="34">
      <t>シシュツ</t>
    </rPh>
    <rPh sb="34" eb="35">
      <t>オヨ</t>
    </rPh>
    <rPh sb="36" eb="39">
      <t>カショブン</t>
    </rPh>
    <rPh sb="39" eb="41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</si>
</sst>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8" fillId="0" borderId="1" xfId="0" applyFont="1" applyBorder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8" fillId="0" borderId="4" xfId="0" applyFont="1" applyBorder="1">
      <alignment vertical="center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8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25" fillId="0" borderId="129" xfId="0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 vertical="center"/>
    </xf>
    <xf numFmtId="186" fontId="24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Border="1" applyAlignment="1">
      <alignment vertical="center"/>
    </xf>
    <xf numFmtId="186" fontId="6" fillId="0" borderId="7" xfId="3" applyNumberFormat="1" applyFont="1" applyFill="1" applyBorder="1" applyAlignment="1">
      <alignment vertical="center"/>
    </xf>
    <xf numFmtId="186" fontId="6" fillId="0" borderId="0" xfId="3" applyNumberFormat="1" applyFont="1" applyFill="1" applyAlignment="1">
      <alignment horizontal="right" vertical="center"/>
    </xf>
    <xf numFmtId="186" fontId="6" fillId="0" borderId="1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horizontal="center" vertical="center"/>
    </xf>
    <xf numFmtId="186" fontId="6" fillId="0" borderId="3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vertical="center"/>
    </xf>
    <xf numFmtId="186" fontId="6" fillId="0" borderId="1" xfId="3" applyNumberFormat="1" applyFont="1" applyFill="1" applyBorder="1" applyAlignment="1">
      <alignment vertical="center"/>
    </xf>
    <xf numFmtId="186" fontId="6" fillId="0" borderId="3" xfId="3" applyNumberFormat="1" applyFont="1" applyFill="1" applyBorder="1" applyAlignment="1">
      <alignment horizontal="center" vertical="center"/>
    </xf>
    <xf numFmtId="186" fontId="6" fillId="0" borderId="4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186" fontId="25" fillId="0" borderId="0" xfId="3" applyNumberFormat="1" applyFont="1" applyFill="1" applyBorder="1" applyAlignment="1">
      <alignment horizontal="center" vertical="center" shrinkToFit="1"/>
    </xf>
    <xf numFmtId="186" fontId="6" fillId="0" borderId="5" xfId="3" applyNumberFormat="1" applyFont="1" applyFill="1" applyBorder="1" applyAlignment="1">
      <alignment horizontal="center" vertical="center"/>
    </xf>
    <xf numFmtId="186" fontId="6" fillId="0" borderId="6" xfId="3" applyNumberFormat="1" applyFont="1" applyFill="1" applyBorder="1" applyAlignment="1">
      <alignment horizontal="center" vertical="center"/>
    </xf>
    <xf numFmtId="186" fontId="6" fillId="0" borderId="122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 shrinkToFit="1"/>
    </xf>
    <xf numFmtId="186" fontId="6" fillId="0" borderId="8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27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86" fontId="6" fillId="0" borderId="128" xfId="3" applyNumberFormat="1" applyFont="1" applyFill="1" applyBorder="1" applyAlignment="1">
      <alignment horizontal="center" vertical="center"/>
    </xf>
    <xf numFmtId="186" fontId="6" fillId="0" borderId="129" xfId="3" applyNumberFormat="1" applyFont="1" applyFill="1" applyBorder="1" applyAlignment="1">
      <alignment horizontal="distributed" vertical="center"/>
    </xf>
    <xf numFmtId="176" fontId="6" fillId="0" borderId="130" xfId="3" applyNumberFormat="1" applyFont="1" applyFill="1" applyBorder="1" applyAlignment="1">
      <alignment vertical="center"/>
    </xf>
    <xf numFmtId="176" fontId="6" fillId="0" borderId="129" xfId="3" applyNumberFormat="1" applyFont="1" applyFill="1" applyBorder="1" applyAlignment="1">
      <alignment vertical="center"/>
    </xf>
    <xf numFmtId="176" fontId="6" fillId="0" borderId="128" xfId="3" applyNumberFormat="1" applyFont="1" applyFill="1" applyBorder="1" applyAlignment="1">
      <alignment vertical="center"/>
    </xf>
    <xf numFmtId="176" fontId="6" fillId="0" borderId="131" xfId="3" applyNumberFormat="1" applyFont="1" applyFill="1" applyBorder="1" applyAlignment="1">
      <alignment vertical="center"/>
    </xf>
    <xf numFmtId="186" fontId="6" fillId="0" borderId="132" xfId="3" applyNumberFormat="1" applyFont="1" applyFill="1" applyBorder="1" applyAlignment="1">
      <alignment horizontal="center" vertical="center"/>
    </xf>
    <xf numFmtId="186" fontId="6" fillId="0" borderId="133" xfId="3" applyNumberFormat="1" applyFont="1" applyFill="1" applyBorder="1" applyAlignment="1">
      <alignment horizontal="distributed" vertical="center"/>
    </xf>
    <xf numFmtId="176" fontId="6" fillId="0" borderId="134" xfId="3" applyNumberFormat="1" applyFont="1" applyFill="1" applyBorder="1" applyAlignment="1">
      <alignment vertical="center"/>
    </xf>
    <xf numFmtId="176" fontId="6" fillId="0" borderId="133" xfId="3" applyNumberFormat="1" applyFont="1" applyFill="1" applyBorder="1" applyAlignment="1">
      <alignment vertical="center"/>
    </xf>
    <xf numFmtId="176" fontId="6" fillId="0" borderId="132" xfId="3" applyNumberFormat="1" applyFont="1" applyFill="1" applyBorder="1" applyAlignment="1">
      <alignment vertical="center"/>
    </xf>
    <xf numFmtId="176" fontId="6" fillId="0" borderId="135" xfId="3" applyNumberFormat="1" applyFont="1" applyFill="1" applyBorder="1" applyAlignment="1">
      <alignment vertical="center"/>
    </xf>
    <xf numFmtId="186" fontId="6" fillId="0" borderId="127" xfId="3" applyNumberFormat="1" applyFont="1" applyFill="1" applyBorder="1" applyAlignment="1">
      <alignment vertical="center" shrinkToFit="1"/>
    </xf>
    <xf numFmtId="186" fontId="32" fillId="0" borderId="129" xfId="3" applyNumberFormat="1" applyFont="1" applyFill="1" applyBorder="1" applyAlignment="1">
      <alignment horizontal="distributed" vertical="center"/>
    </xf>
    <xf numFmtId="186" fontId="6" fillId="0" borderId="9" xfId="3" applyNumberFormat="1" applyFont="1" applyFill="1" applyBorder="1" applyAlignment="1">
      <alignment horizontal="center" vertical="center"/>
    </xf>
    <xf numFmtId="186" fontId="6" fillId="0" borderId="79" xfId="3" applyNumberFormat="1" applyFont="1" applyFill="1" applyBorder="1" applyAlignment="1">
      <alignment horizontal="distributed"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79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86" fontId="25" fillId="0" borderId="127" xfId="3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59" xfId="0" applyFont="1" applyFill="1" applyBorder="1" applyAlignment="1">
      <alignment horizont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76" fontId="13" fillId="0" borderId="143" xfId="0" applyNumberFormat="1" applyFont="1" applyFill="1" applyBorder="1" applyAlignment="1">
      <alignment vertical="center" shrinkToFit="1"/>
    </xf>
    <xf numFmtId="38" fontId="17" fillId="2" borderId="173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horizontal="right" vertical="center" shrinkToFit="1"/>
    </xf>
    <xf numFmtId="176" fontId="38" fillId="0" borderId="0" xfId="4" applyNumberFormat="1" applyFont="1" applyFill="1" applyAlignment="1">
      <alignment vertical="center" shrinkToFit="1"/>
    </xf>
    <xf numFmtId="38" fontId="13" fillId="0" borderId="0" xfId="1" applyFont="1" applyFill="1">
      <alignment vertical="center"/>
    </xf>
    <xf numFmtId="38" fontId="16" fillId="3" borderId="22" xfId="1" applyFont="1" applyFill="1" applyBorder="1" applyAlignment="1">
      <alignment horizontal="center" vertical="center" shrinkToFit="1"/>
    </xf>
    <xf numFmtId="38" fontId="13" fillId="0" borderId="140" xfId="1" applyFont="1" applyFill="1" applyBorder="1" applyAlignment="1">
      <alignment vertical="center" shrinkToFit="1"/>
    </xf>
    <xf numFmtId="38" fontId="13" fillId="0" borderId="141" xfId="1" applyFont="1" applyFill="1" applyBorder="1" applyAlignment="1">
      <alignment vertical="center" shrinkToFit="1"/>
    </xf>
    <xf numFmtId="38" fontId="13" fillId="0" borderId="142" xfId="1" applyFont="1" applyFill="1" applyBorder="1" applyAlignment="1">
      <alignment vertical="center" shrinkToFit="1"/>
    </xf>
    <xf numFmtId="38" fontId="13" fillId="0" borderId="144" xfId="1" applyFont="1" applyFill="1" applyBorder="1" applyAlignment="1">
      <alignment vertical="center" shrinkToFit="1"/>
    </xf>
    <xf numFmtId="38" fontId="13" fillId="0" borderId="146" xfId="1" applyFont="1" applyFill="1" applyBorder="1" applyAlignment="1">
      <alignment vertical="center" shrinkToFit="1"/>
    </xf>
    <xf numFmtId="38" fontId="13" fillId="0" borderId="148" xfId="1" applyFont="1" applyFill="1" applyBorder="1" applyAlignment="1">
      <alignment vertical="center" shrinkToFit="1"/>
    </xf>
    <xf numFmtId="38" fontId="13" fillId="0" borderId="0" xfId="1" applyFont="1" applyFill="1" applyAlignment="1">
      <alignment vertical="center" shrinkToFit="1"/>
    </xf>
    <xf numFmtId="38" fontId="38" fillId="0" borderId="144" xfId="1" applyFont="1" applyFill="1" applyBorder="1" applyAlignment="1">
      <alignment vertical="center" shrinkToFit="1"/>
    </xf>
    <xf numFmtId="186" fontId="32" fillId="0" borderId="127" xfId="3" applyNumberFormat="1" applyFont="1" applyFill="1" applyBorder="1" applyAlignment="1">
      <alignment horizontal="distributed" vertical="center"/>
    </xf>
    <xf numFmtId="186" fontId="25" fillId="0" borderId="0" xfId="3" applyNumberFormat="1" applyFont="1" applyFill="1" applyBorder="1" applyAlignment="1">
      <alignment horizontal="center" vertical="center"/>
    </xf>
    <xf numFmtId="186" fontId="25" fillId="0" borderId="7" xfId="3" applyNumberFormat="1" applyFont="1" applyFill="1" applyBorder="1" applyAlignment="1">
      <alignment horizontal="center" vertical="center"/>
    </xf>
    <xf numFmtId="179" fontId="32" fillId="0" borderId="127" xfId="0" applyNumberFormat="1" applyFont="1" applyFill="1" applyBorder="1" applyAlignment="1">
      <alignment horizontal="distributed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center" vertical="center"/>
    </xf>
    <xf numFmtId="186" fontId="32" fillId="0" borderId="0" xfId="3" applyNumberFormat="1" applyFont="1" applyFill="1" applyBorder="1" applyAlignment="1">
      <alignment horizontal="center" vertical="center" shrinkToFit="1"/>
    </xf>
    <xf numFmtId="186" fontId="32" fillId="0" borderId="7" xfId="3" applyNumberFormat="1" applyFont="1" applyFill="1" applyBorder="1" applyAlignment="1">
      <alignment horizontal="center" vertical="center" shrinkToFit="1"/>
    </xf>
    <xf numFmtId="0" fontId="8" fillId="10" borderId="12" xfId="0" applyFont="1" applyFill="1" applyBorder="1">
      <alignment vertical="center"/>
    </xf>
    <xf numFmtId="38" fontId="9" fillId="10" borderId="12" xfId="1" applyFont="1" applyFill="1" applyBorder="1">
      <alignment vertical="center"/>
    </xf>
    <xf numFmtId="177" fontId="8" fillId="10" borderId="12" xfId="1" applyNumberFormat="1" applyFont="1" applyFill="1" applyBorder="1">
      <alignment vertical="center"/>
    </xf>
    <xf numFmtId="38" fontId="9" fillId="10" borderId="0" xfId="1" applyFont="1" applyFill="1" applyBorder="1">
      <alignment vertical="center"/>
    </xf>
    <xf numFmtId="181" fontId="38" fillId="0" borderId="0" xfId="4" applyNumberFormat="1" applyFont="1" applyFill="1" applyAlignment="1">
      <alignment vertical="center" shrinkToFit="1"/>
    </xf>
    <xf numFmtId="38" fontId="38" fillId="0" borderId="0" xfId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38" fontId="38" fillId="0" borderId="146" xfId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38" fontId="12" fillId="0" borderId="0" xfId="1" applyFont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181" fontId="11" fillId="0" borderId="3" xfId="0" applyNumberFormat="1" applyFont="1" applyBorder="1" applyAlignment="1">
      <alignment vertical="center" shrinkToFit="1"/>
    </xf>
    <xf numFmtId="181" fontId="11" fillId="0" borderId="8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181" fontId="11" fillId="0" borderId="8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vertical="center" shrinkToFit="1"/>
    </xf>
    <xf numFmtId="181" fontId="11" fillId="0" borderId="7" xfId="0" applyNumberFormat="1" applyFont="1" applyBorder="1" applyAlignment="1">
      <alignment vertical="center" shrinkToFit="1"/>
    </xf>
    <xf numFmtId="181" fontId="11" fillId="0" borderId="122" xfId="0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1" xfId="0" applyNumberFormat="1" applyFont="1" applyBorder="1" applyAlignment="1">
      <alignment vertical="center" shrinkToFit="1"/>
    </xf>
    <xf numFmtId="181" fontId="11" fillId="0" borderId="2" xfId="0" applyNumberFormat="1" applyFont="1" applyBorder="1" applyAlignment="1">
      <alignment vertical="center" shrinkToFit="1"/>
    </xf>
    <xf numFmtId="181" fontId="11" fillId="0" borderId="51" xfId="0" applyNumberFormat="1" applyFont="1" applyBorder="1" applyAlignment="1">
      <alignment vertical="center" shrinkToFit="1"/>
    </xf>
    <xf numFmtId="181" fontId="11" fillId="0" borderId="4" xfId="0" applyNumberFormat="1" applyFont="1" applyBorder="1" applyAlignment="1">
      <alignment vertical="center" shrinkToFit="1"/>
    </xf>
    <xf numFmtId="181" fontId="11" fillId="0" borderId="0" xfId="0" applyNumberFormat="1" applyFont="1" applyBorder="1" applyAlignment="1">
      <alignment vertical="center" shrinkToFit="1"/>
    </xf>
    <xf numFmtId="181" fontId="11" fillId="0" borderId="127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181" fontId="11" fillId="0" borderId="127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22" xfId="0" applyNumberFormat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67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34" fillId="0" borderId="139" xfId="0" applyFont="1" applyBorder="1" applyAlignment="1">
      <alignment horizontal="left" shrinkToFit="1"/>
    </xf>
    <xf numFmtId="0" fontId="0" fillId="0" borderId="0" xfId="0" applyAlignment="1">
      <alignment vertical="center" shrinkToFit="1"/>
    </xf>
    <xf numFmtId="0" fontId="0" fillId="0" borderId="127" xfId="0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9AB-8B45-1F27BD16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648"/>
        <c:axId val="559678432"/>
      </c:barChart>
      <c:catAx>
        <c:axId val="55967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8432"/>
        <c:crosses val="autoZero"/>
        <c:auto val="1"/>
        <c:lblAlgn val="ctr"/>
        <c:lblOffset val="100"/>
        <c:noMultiLvlLbl val="0"/>
      </c:catAx>
      <c:valAx>
        <c:axId val="5596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6-4DD8-A245-32ECCB00437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E6-4DD8-A245-32ECCB00437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E6-4DD8-A245-32ECCB004371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6-4DD8-A245-32ECCB004371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E6-4DD8-A245-32ECCB004371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E6-4DD8-A245-32ECCB0043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6-4DD8-A245-32ECCB00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EA6-9284-3FDEFFFD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256"/>
        <c:axId val="559679608"/>
      </c:barChart>
      <c:catAx>
        <c:axId val="55967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9608"/>
        <c:crosses val="autoZero"/>
        <c:auto val="1"/>
        <c:lblAlgn val="ctr"/>
        <c:lblOffset val="100"/>
        <c:noMultiLvlLbl val="0"/>
      </c:catAx>
      <c:valAx>
        <c:axId val="559679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2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C66-870A-4F7FB9A7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8824"/>
        <c:axId val="559681960"/>
      </c:barChart>
      <c:catAx>
        <c:axId val="55967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81960"/>
        <c:crosses val="autoZero"/>
        <c:auto val="1"/>
        <c:lblAlgn val="ctr"/>
        <c:lblOffset val="100"/>
        <c:noMultiLvlLbl val="0"/>
      </c:catAx>
      <c:valAx>
        <c:axId val="559681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8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137</xdr:row>
      <xdr:rowOff>128588</xdr:rowOff>
    </xdr:from>
    <xdr:to>
      <xdr:col>32</xdr:col>
      <xdr:colOff>178593</xdr:colOff>
      <xdr:row>154</xdr:row>
      <xdr:rowOff>19051</xdr:rowOff>
    </xdr:to>
    <xdr:grpSp>
      <xdr:nvGrpSpPr>
        <xdr:cNvPr id="100" name="グループ化 99"/>
        <xdr:cNvGrpSpPr/>
      </xdr:nvGrpSpPr>
      <xdr:grpSpPr>
        <a:xfrm>
          <a:off x="45243" y="24766588"/>
          <a:ext cx="6229350" cy="2697163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93846"/>
            <a:chOff x="6943725" y="14717650"/>
            <a:chExt cx="3143250" cy="293846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67577" y="14735270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７年北海道内地域間産業連関表（道南地域、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６４部門」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24848</xdr:rowOff>
    </xdr:from>
    <xdr:to>
      <xdr:col>32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0" y="819978"/>
          <a:ext cx="6816587" cy="9848022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9358" y="0"/>
          <a:ext cx="7077903" cy="415097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(H27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M36" sqref="M36:Q36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422" t="s">
        <v>588</v>
      </c>
      <c r="AC4" s="422"/>
      <c r="AD4" s="422"/>
      <c r="AE4" s="422"/>
      <c r="AF4" s="422"/>
      <c r="AG4" s="422"/>
    </row>
    <row r="5" spans="1:33" x14ac:dyDescent="0.2">
      <c r="AB5" s="422"/>
      <c r="AC5" s="422"/>
      <c r="AD5" s="422"/>
      <c r="AE5" s="422"/>
      <c r="AF5" s="422"/>
      <c r="AG5" s="422"/>
    </row>
    <row r="6" spans="1:33" ht="13.5" customHeight="1" x14ac:dyDescent="0.2">
      <c r="A6" s="11"/>
    </row>
    <row r="27" spans="2:31" ht="25.5" customHeight="1" x14ac:dyDescent="0.2">
      <c r="G27" s="16" t="s">
        <v>134</v>
      </c>
      <c r="I27" s="16"/>
      <c r="J27" s="16"/>
      <c r="K27" s="16"/>
      <c r="L27" s="16"/>
      <c r="M27" s="16"/>
      <c r="O27" s="360">
        <f ca="1">H38</f>
        <v>0</v>
      </c>
      <c r="P27" s="360"/>
      <c r="Q27" s="360"/>
      <c r="R27" s="360"/>
      <c r="S27" s="360"/>
      <c r="T27" s="16" t="s">
        <v>131</v>
      </c>
    </row>
    <row r="28" spans="2:31" ht="25.5" customHeight="1" x14ac:dyDescent="0.2">
      <c r="G28" s="16" t="s">
        <v>132</v>
      </c>
      <c r="I28" s="16"/>
      <c r="J28" s="16"/>
      <c r="K28" s="16"/>
      <c r="L28" s="16"/>
      <c r="M28" s="16"/>
      <c r="O28" s="360">
        <f ca="1">M38</f>
        <v>0</v>
      </c>
      <c r="P28" s="360"/>
      <c r="Q28" s="360"/>
      <c r="R28" s="360"/>
      <c r="S28" s="360"/>
      <c r="T28" s="16" t="s">
        <v>200</v>
      </c>
    </row>
    <row r="29" spans="2:31" ht="25.5" customHeight="1" x14ac:dyDescent="0.2">
      <c r="G29" s="16" t="s">
        <v>133</v>
      </c>
      <c r="I29" s="16"/>
      <c r="J29" s="16"/>
      <c r="K29" s="16"/>
      <c r="L29" s="16"/>
      <c r="M29" s="16"/>
      <c r="O29" s="360">
        <f ca="1">W38</f>
        <v>0</v>
      </c>
      <c r="P29" s="360"/>
      <c r="Q29" s="360"/>
      <c r="R29" s="360"/>
      <c r="S29" s="360"/>
      <c r="T29" s="16" t="s">
        <v>130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201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129</v>
      </c>
    </row>
    <row r="34" spans="2:32" ht="33" customHeight="1" thickTop="1" thickBot="1" x14ac:dyDescent="0.25">
      <c r="B34" s="364"/>
      <c r="C34" s="364"/>
      <c r="D34" s="364"/>
      <c r="E34" s="364"/>
      <c r="F34" s="364"/>
      <c r="G34" s="364"/>
      <c r="H34" s="363" t="s">
        <v>127</v>
      </c>
      <c r="I34" s="363"/>
      <c r="J34" s="363"/>
      <c r="K34" s="363"/>
      <c r="L34" s="363"/>
      <c r="M34" s="363" t="s">
        <v>81</v>
      </c>
      <c r="N34" s="363"/>
      <c r="O34" s="363"/>
      <c r="P34" s="363"/>
      <c r="Q34" s="363"/>
      <c r="R34" s="363" t="s">
        <v>128</v>
      </c>
      <c r="S34" s="363"/>
      <c r="T34" s="363"/>
      <c r="U34" s="363"/>
      <c r="V34" s="363"/>
      <c r="W34" s="363" t="s">
        <v>101</v>
      </c>
      <c r="X34" s="363"/>
      <c r="Y34" s="363"/>
      <c r="Z34" s="363"/>
      <c r="AA34" s="363"/>
      <c r="AB34" s="363" t="s">
        <v>426</v>
      </c>
      <c r="AC34" s="363"/>
      <c r="AD34" s="363"/>
      <c r="AE34" s="363"/>
      <c r="AF34" s="363"/>
    </row>
    <row r="35" spans="2:32" ht="33" customHeight="1" thickTop="1" thickBot="1" x14ac:dyDescent="0.25">
      <c r="B35" s="366" t="s">
        <v>18</v>
      </c>
      <c r="C35" s="366"/>
      <c r="D35" s="366"/>
      <c r="E35" s="366"/>
      <c r="F35" s="366"/>
      <c r="G35" s="366"/>
      <c r="H35" s="361">
        <f>I73</f>
        <v>0</v>
      </c>
      <c r="I35" s="361"/>
      <c r="J35" s="361"/>
      <c r="K35" s="361"/>
      <c r="L35" s="361"/>
      <c r="M35" s="368" t="s">
        <v>148</v>
      </c>
      <c r="N35" s="368"/>
      <c r="O35" s="368"/>
      <c r="P35" s="368"/>
      <c r="Q35" s="368"/>
      <c r="R35" s="368" t="s">
        <v>148</v>
      </c>
      <c r="S35" s="368"/>
      <c r="T35" s="368"/>
      <c r="U35" s="368"/>
      <c r="V35" s="368"/>
      <c r="W35" s="361">
        <f>G135</f>
        <v>0</v>
      </c>
      <c r="X35" s="361"/>
      <c r="Y35" s="361"/>
      <c r="Z35" s="361"/>
      <c r="AA35" s="361"/>
      <c r="AB35" s="361">
        <f>S135</f>
        <v>0</v>
      </c>
      <c r="AC35" s="361"/>
      <c r="AD35" s="361"/>
      <c r="AE35" s="361"/>
      <c r="AF35" s="361"/>
    </row>
    <row r="36" spans="2:32" ht="33" customHeight="1" thickTop="1" thickBot="1" x14ac:dyDescent="0.25">
      <c r="B36" s="365" t="s">
        <v>107</v>
      </c>
      <c r="C36" s="365"/>
      <c r="D36" s="365"/>
      <c r="E36" s="365"/>
      <c r="F36" s="365"/>
      <c r="G36" s="365"/>
      <c r="H36" s="362">
        <f>M73</f>
        <v>0</v>
      </c>
      <c r="I36" s="362"/>
      <c r="J36" s="362"/>
      <c r="K36" s="362"/>
      <c r="L36" s="362"/>
      <c r="M36" s="367" t="s">
        <v>148</v>
      </c>
      <c r="N36" s="367"/>
      <c r="O36" s="367"/>
      <c r="P36" s="367"/>
      <c r="Q36" s="367"/>
      <c r="R36" s="367" t="s">
        <v>148</v>
      </c>
      <c r="S36" s="367"/>
      <c r="T36" s="367"/>
      <c r="U36" s="367"/>
      <c r="V36" s="367"/>
      <c r="W36" s="362">
        <f>J135</f>
        <v>0</v>
      </c>
      <c r="X36" s="362"/>
      <c r="Y36" s="362"/>
      <c r="Z36" s="362"/>
      <c r="AA36" s="362"/>
      <c r="AB36" s="362">
        <f>V135</f>
        <v>0</v>
      </c>
      <c r="AC36" s="362"/>
      <c r="AD36" s="362"/>
      <c r="AE36" s="362"/>
      <c r="AF36" s="362"/>
    </row>
    <row r="37" spans="2:32" ht="33" customHeight="1" thickTop="1" thickBot="1" x14ac:dyDescent="0.25">
      <c r="B37" s="366" t="s">
        <v>108</v>
      </c>
      <c r="C37" s="366"/>
      <c r="D37" s="366"/>
      <c r="E37" s="366"/>
      <c r="F37" s="366"/>
      <c r="G37" s="366"/>
      <c r="H37" s="361">
        <f ca="1">Q73</f>
        <v>0</v>
      </c>
      <c r="I37" s="361"/>
      <c r="J37" s="361"/>
      <c r="K37" s="361"/>
      <c r="L37" s="361"/>
      <c r="M37" s="368" t="s">
        <v>148</v>
      </c>
      <c r="N37" s="368"/>
      <c r="O37" s="368"/>
      <c r="P37" s="368"/>
      <c r="Q37" s="368"/>
      <c r="R37" s="368" t="s">
        <v>148</v>
      </c>
      <c r="S37" s="368"/>
      <c r="T37" s="368"/>
      <c r="U37" s="368"/>
      <c r="V37" s="368"/>
      <c r="W37" s="361">
        <f ca="1">M135</f>
        <v>0</v>
      </c>
      <c r="X37" s="361"/>
      <c r="Y37" s="361"/>
      <c r="Z37" s="361"/>
      <c r="AA37" s="361"/>
      <c r="AB37" s="361">
        <f ca="1">Y135</f>
        <v>0</v>
      </c>
      <c r="AC37" s="361"/>
      <c r="AD37" s="361"/>
      <c r="AE37" s="361"/>
      <c r="AF37" s="361"/>
    </row>
    <row r="38" spans="2:32" ht="33" customHeight="1" thickTop="1" thickBot="1" x14ac:dyDescent="0.25">
      <c r="B38" s="365" t="s">
        <v>118</v>
      </c>
      <c r="C38" s="365"/>
      <c r="D38" s="365"/>
      <c r="E38" s="365"/>
      <c r="F38" s="365"/>
      <c r="G38" s="365"/>
      <c r="H38" s="362">
        <f ca="1">ROUND(H35+H36+H37,)</f>
        <v>0</v>
      </c>
      <c r="I38" s="362"/>
      <c r="J38" s="362"/>
      <c r="K38" s="362"/>
      <c r="L38" s="362"/>
      <c r="M38" s="362">
        <f ca="1">Y73</f>
        <v>0</v>
      </c>
      <c r="N38" s="362"/>
      <c r="O38" s="362"/>
      <c r="P38" s="362"/>
      <c r="Q38" s="362"/>
      <c r="R38" s="362">
        <f ca="1">AC73</f>
        <v>0</v>
      </c>
      <c r="S38" s="362"/>
      <c r="T38" s="362"/>
      <c r="U38" s="362"/>
      <c r="V38" s="362"/>
      <c r="W38" s="362">
        <f t="shared" ref="W38" ca="1" si="0">ROUND(W35+W36+W37,)</f>
        <v>0</v>
      </c>
      <c r="X38" s="362"/>
      <c r="Y38" s="362"/>
      <c r="Z38" s="362"/>
      <c r="AA38" s="362"/>
      <c r="AB38" s="362">
        <f t="shared" ref="AB38" ca="1" si="1">ROUND(AB35+AB36+AB37,)</f>
        <v>0</v>
      </c>
      <c r="AC38" s="362"/>
      <c r="AD38" s="362"/>
      <c r="AE38" s="362"/>
      <c r="AF38" s="362"/>
    </row>
    <row r="39" spans="2:32" ht="13.5" thickTop="1" x14ac:dyDescent="0.2"/>
    <row r="40" spans="2:32" x14ac:dyDescent="0.2">
      <c r="B40" s="17" t="s">
        <v>147</v>
      </c>
    </row>
    <row r="43" spans="2:32" x14ac:dyDescent="0.2">
      <c r="B43" s="12" t="s">
        <v>135</v>
      </c>
    </row>
    <row r="44" spans="2:32" x14ac:dyDescent="0.2">
      <c r="B44" s="12" t="s">
        <v>590</v>
      </c>
    </row>
    <row r="45" spans="2:32" x14ac:dyDescent="0.2">
      <c r="B45" s="12" t="s">
        <v>589</v>
      </c>
    </row>
    <row r="46" spans="2:32" x14ac:dyDescent="0.2">
      <c r="B46" s="12" t="s">
        <v>149</v>
      </c>
    </row>
    <row r="47" spans="2:32" x14ac:dyDescent="0.2">
      <c r="B47" s="12" t="s">
        <v>150</v>
      </c>
    </row>
    <row r="48" spans="2:32" x14ac:dyDescent="0.2">
      <c r="B48" s="12" t="s">
        <v>151</v>
      </c>
    </row>
    <row r="56" spans="1:33" x14ac:dyDescent="0.2">
      <c r="AF56" s="15" t="s">
        <v>121</v>
      </c>
    </row>
    <row r="57" spans="1:33" x14ac:dyDescent="0.2">
      <c r="A57" s="413" t="s">
        <v>0</v>
      </c>
      <c r="B57" s="413"/>
      <c r="C57" s="413"/>
      <c r="D57" s="413"/>
      <c r="E57" s="413" t="s">
        <v>106</v>
      </c>
      <c r="F57" s="413"/>
      <c r="G57" s="413"/>
      <c r="H57" s="413"/>
      <c r="I57" s="413" t="s">
        <v>77</v>
      </c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2" t="s">
        <v>119</v>
      </c>
      <c r="Z57" s="413"/>
      <c r="AA57" s="413"/>
      <c r="AB57" s="413"/>
      <c r="AC57" s="412" t="s">
        <v>120</v>
      </c>
      <c r="AD57" s="413"/>
      <c r="AE57" s="413"/>
      <c r="AF57" s="413"/>
      <c r="AG57" s="401" t="s">
        <v>122</v>
      </c>
    </row>
    <row r="58" spans="1:33" x14ac:dyDescent="0.2">
      <c r="A58" s="413"/>
      <c r="B58" s="413"/>
      <c r="C58" s="413"/>
      <c r="D58" s="413"/>
      <c r="E58" s="413" t="s">
        <v>16</v>
      </c>
      <c r="F58" s="413"/>
      <c r="G58" s="413"/>
      <c r="H58" s="413"/>
      <c r="I58" s="413" t="s">
        <v>18</v>
      </c>
      <c r="J58" s="413"/>
      <c r="K58" s="413"/>
      <c r="L58" s="413"/>
      <c r="M58" s="412" t="s">
        <v>116</v>
      </c>
      <c r="N58" s="413"/>
      <c r="O58" s="413"/>
      <c r="P58" s="413"/>
      <c r="Q58" s="412" t="s">
        <v>117</v>
      </c>
      <c r="R58" s="413"/>
      <c r="S58" s="413"/>
      <c r="T58" s="413"/>
      <c r="U58" s="413" t="s">
        <v>118</v>
      </c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01"/>
    </row>
    <row r="59" spans="1:33" x14ac:dyDescent="0.2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02"/>
    </row>
    <row r="60" spans="1:33" x14ac:dyDescent="0.2">
      <c r="A60" s="416" t="s">
        <v>109</v>
      </c>
      <c r="B60" s="416"/>
      <c r="C60" s="416"/>
      <c r="D60" s="416"/>
      <c r="E60" s="403">
        <f>ROUND('10波及計算'!H90/100,3)</f>
        <v>0</v>
      </c>
      <c r="F60" s="404"/>
      <c r="G60" s="404"/>
      <c r="H60" s="405"/>
      <c r="I60" s="395">
        <f>ROUND('10波及計算'!I90/100,3)</f>
        <v>0</v>
      </c>
      <c r="J60" s="396"/>
      <c r="K60" s="396"/>
      <c r="L60" s="397"/>
      <c r="M60" s="395">
        <f>ROUND('10波及計算'!J90/100,3)</f>
        <v>0</v>
      </c>
      <c r="N60" s="396"/>
      <c r="O60" s="396"/>
      <c r="P60" s="397"/>
      <c r="Q60" s="395">
        <f ca="1">ROUND('10波及計算'!K90/100,3)</f>
        <v>0</v>
      </c>
      <c r="R60" s="396"/>
      <c r="S60" s="396"/>
      <c r="T60" s="397"/>
      <c r="U60" s="395">
        <f t="shared" ref="U60" ca="1" si="2">SUM(I60:T60)</f>
        <v>0</v>
      </c>
      <c r="V60" s="396"/>
      <c r="W60" s="396"/>
      <c r="X60" s="397"/>
      <c r="Y60" s="395">
        <f ca="1">ROUND('10波及計算'!P90/100,3)</f>
        <v>0</v>
      </c>
      <c r="Z60" s="396"/>
      <c r="AA60" s="396"/>
      <c r="AB60" s="397"/>
      <c r="AC60" s="395">
        <f ca="1">ROUND('10波及計算'!T90/100,3)</f>
        <v>0</v>
      </c>
      <c r="AD60" s="396"/>
      <c r="AE60" s="396"/>
      <c r="AF60" s="397"/>
      <c r="AG60" s="19" t="s">
        <v>85</v>
      </c>
    </row>
    <row r="61" spans="1:33" x14ac:dyDescent="0.2">
      <c r="A61" s="415" t="s">
        <v>110</v>
      </c>
      <c r="B61" s="415"/>
      <c r="C61" s="415"/>
      <c r="D61" s="415"/>
      <c r="E61" s="406">
        <f>ROUND('10波及計算'!H91/100,3)</f>
        <v>0</v>
      </c>
      <c r="F61" s="407"/>
      <c r="G61" s="407"/>
      <c r="H61" s="408"/>
      <c r="I61" s="398">
        <f>ROUND('10波及計算'!I91/100,3)</f>
        <v>0</v>
      </c>
      <c r="J61" s="399"/>
      <c r="K61" s="399"/>
      <c r="L61" s="400"/>
      <c r="M61" s="398">
        <f>ROUND('10波及計算'!J91/100,3)</f>
        <v>0</v>
      </c>
      <c r="N61" s="399"/>
      <c r="O61" s="399"/>
      <c r="P61" s="400"/>
      <c r="Q61" s="398">
        <f ca="1">ROUND('10波及計算'!K91/100,3)</f>
        <v>0</v>
      </c>
      <c r="R61" s="399"/>
      <c r="S61" s="399"/>
      <c r="T61" s="400"/>
      <c r="U61" s="398">
        <f t="shared" ref="U61:U72" ca="1" si="3">SUM(I61:T61)</f>
        <v>0</v>
      </c>
      <c r="V61" s="399"/>
      <c r="W61" s="399"/>
      <c r="X61" s="400"/>
      <c r="Y61" s="398">
        <f ca="1">ROUND('10波及計算'!P91/100,3)</f>
        <v>0</v>
      </c>
      <c r="Z61" s="399"/>
      <c r="AA61" s="399"/>
      <c r="AB61" s="400"/>
      <c r="AC61" s="398">
        <f ca="1">ROUND('10波及計算'!T91/100,3)</f>
        <v>0</v>
      </c>
      <c r="AD61" s="399"/>
      <c r="AE61" s="399"/>
      <c r="AF61" s="400"/>
      <c r="AG61" s="18" t="s">
        <v>86</v>
      </c>
    </row>
    <row r="62" spans="1:33" x14ac:dyDescent="0.2">
      <c r="A62" s="384" t="s">
        <v>111</v>
      </c>
      <c r="B62" s="384"/>
      <c r="C62" s="384"/>
      <c r="D62" s="384"/>
      <c r="E62" s="409">
        <f>ROUND('10波及計算'!H92/100,3)</f>
        <v>0</v>
      </c>
      <c r="F62" s="410"/>
      <c r="G62" s="410"/>
      <c r="H62" s="411"/>
      <c r="I62" s="381">
        <f>ROUND('10波及計算'!I92/100,3)</f>
        <v>0</v>
      </c>
      <c r="J62" s="382"/>
      <c r="K62" s="382"/>
      <c r="L62" s="383"/>
      <c r="M62" s="381">
        <f>ROUND('10波及計算'!J92/100,3)</f>
        <v>0</v>
      </c>
      <c r="N62" s="382"/>
      <c r="O62" s="382"/>
      <c r="P62" s="383"/>
      <c r="Q62" s="381">
        <f ca="1">ROUND('10波及計算'!K92/100,3)</f>
        <v>0</v>
      </c>
      <c r="R62" s="382"/>
      <c r="S62" s="382"/>
      <c r="T62" s="383"/>
      <c r="U62" s="381">
        <f t="shared" ca="1" si="3"/>
        <v>0</v>
      </c>
      <c r="V62" s="382"/>
      <c r="W62" s="382"/>
      <c r="X62" s="383"/>
      <c r="Y62" s="381">
        <f ca="1">ROUND('10波及計算'!P92/100,3)</f>
        <v>0</v>
      </c>
      <c r="Z62" s="382"/>
      <c r="AA62" s="382"/>
      <c r="AB62" s="383"/>
      <c r="AC62" s="381">
        <f ca="1">ROUND('10波及計算'!T92/100,3)</f>
        <v>0</v>
      </c>
      <c r="AD62" s="382"/>
      <c r="AE62" s="382"/>
      <c r="AF62" s="383"/>
      <c r="AG62" s="20" t="s">
        <v>123</v>
      </c>
    </row>
    <row r="63" spans="1:33" x14ac:dyDescent="0.2">
      <c r="A63" s="416" t="s">
        <v>112</v>
      </c>
      <c r="B63" s="416"/>
      <c r="C63" s="416"/>
      <c r="D63" s="416"/>
      <c r="E63" s="403">
        <f>ROUND('10波及計算'!H93/100,3)</f>
        <v>0</v>
      </c>
      <c r="F63" s="404"/>
      <c r="G63" s="404"/>
      <c r="H63" s="405"/>
      <c r="I63" s="395">
        <f>ROUND('10波及計算'!I93/100,3)</f>
        <v>0</v>
      </c>
      <c r="J63" s="396"/>
      <c r="K63" s="396"/>
      <c r="L63" s="397"/>
      <c r="M63" s="395">
        <f>ROUND('10波及計算'!J93/100,3)</f>
        <v>0</v>
      </c>
      <c r="N63" s="396"/>
      <c r="O63" s="396"/>
      <c r="P63" s="397"/>
      <c r="Q63" s="395">
        <f ca="1">ROUND('10波及計算'!K93/100,3)</f>
        <v>0</v>
      </c>
      <c r="R63" s="396"/>
      <c r="S63" s="396"/>
      <c r="T63" s="397"/>
      <c r="U63" s="395">
        <f t="shared" ca="1" si="3"/>
        <v>0</v>
      </c>
      <c r="V63" s="396"/>
      <c r="W63" s="396"/>
      <c r="X63" s="397"/>
      <c r="Y63" s="395">
        <f ca="1">ROUND('10波及計算'!P93/100,3)</f>
        <v>0</v>
      </c>
      <c r="Z63" s="396"/>
      <c r="AA63" s="396"/>
      <c r="AB63" s="397"/>
      <c r="AC63" s="395">
        <f ca="1">ROUND('10波及計算'!T93/100,3)</f>
        <v>0</v>
      </c>
      <c r="AD63" s="396"/>
      <c r="AE63" s="396"/>
      <c r="AF63" s="397"/>
      <c r="AG63" s="19" t="s">
        <v>88</v>
      </c>
    </row>
    <row r="64" spans="1:33" x14ac:dyDescent="0.2">
      <c r="A64" s="415" t="s">
        <v>68</v>
      </c>
      <c r="B64" s="415"/>
      <c r="C64" s="415"/>
      <c r="D64" s="415"/>
      <c r="E64" s="406">
        <f>ROUND('10波及計算'!H94/100,3)</f>
        <v>0</v>
      </c>
      <c r="F64" s="407"/>
      <c r="G64" s="407"/>
      <c r="H64" s="408"/>
      <c r="I64" s="398">
        <f>ROUND('10波及計算'!I94/100,3)</f>
        <v>0</v>
      </c>
      <c r="J64" s="399"/>
      <c r="K64" s="399"/>
      <c r="L64" s="400"/>
      <c r="M64" s="398">
        <f>ROUND('10波及計算'!J94/100,3)</f>
        <v>0</v>
      </c>
      <c r="N64" s="399"/>
      <c r="O64" s="399"/>
      <c r="P64" s="400"/>
      <c r="Q64" s="398">
        <f ca="1">ROUND('10波及計算'!K94/100,3)</f>
        <v>0</v>
      </c>
      <c r="R64" s="399"/>
      <c r="S64" s="399"/>
      <c r="T64" s="400"/>
      <c r="U64" s="398">
        <f t="shared" ca="1" si="3"/>
        <v>0</v>
      </c>
      <c r="V64" s="399"/>
      <c r="W64" s="399"/>
      <c r="X64" s="400"/>
      <c r="Y64" s="398">
        <f ca="1">ROUND('10波及計算'!P94/100,3)</f>
        <v>0</v>
      </c>
      <c r="Z64" s="399"/>
      <c r="AA64" s="399"/>
      <c r="AB64" s="400"/>
      <c r="AC64" s="398">
        <f ca="1">ROUND('10波及計算'!T94/100,3)</f>
        <v>0</v>
      </c>
      <c r="AD64" s="399"/>
      <c r="AE64" s="399"/>
      <c r="AF64" s="400"/>
      <c r="AG64" s="18" t="s">
        <v>89</v>
      </c>
    </row>
    <row r="65" spans="1:33" x14ac:dyDescent="0.2">
      <c r="A65" s="384" t="s">
        <v>602</v>
      </c>
      <c r="B65" s="384"/>
      <c r="C65" s="384"/>
      <c r="D65" s="384"/>
      <c r="E65" s="409">
        <f>ROUND('10波及計算'!H95/100,3)</f>
        <v>0</v>
      </c>
      <c r="F65" s="410"/>
      <c r="G65" s="410"/>
      <c r="H65" s="411"/>
      <c r="I65" s="381">
        <f>ROUND('10波及計算'!I95/100,3)</f>
        <v>0</v>
      </c>
      <c r="J65" s="382"/>
      <c r="K65" s="382"/>
      <c r="L65" s="383"/>
      <c r="M65" s="381">
        <f>ROUND('10波及計算'!J95/100,3)</f>
        <v>0</v>
      </c>
      <c r="N65" s="382"/>
      <c r="O65" s="382"/>
      <c r="P65" s="383"/>
      <c r="Q65" s="381">
        <f ca="1">ROUND('10波及計算'!K95/100,3)</f>
        <v>0</v>
      </c>
      <c r="R65" s="382"/>
      <c r="S65" s="382"/>
      <c r="T65" s="383"/>
      <c r="U65" s="381">
        <f t="shared" ca="1" si="3"/>
        <v>0</v>
      </c>
      <c r="V65" s="382"/>
      <c r="W65" s="382"/>
      <c r="X65" s="383"/>
      <c r="Y65" s="381">
        <f ca="1">ROUND('10波及計算'!P95/100,3)</f>
        <v>0</v>
      </c>
      <c r="Z65" s="382"/>
      <c r="AA65" s="382"/>
      <c r="AB65" s="383"/>
      <c r="AC65" s="381">
        <f ca="1">ROUND('10波及計算'!T95/100,3)</f>
        <v>0</v>
      </c>
      <c r="AD65" s="382"/>
      <c r="AE65" s="382"/>
      <c r="AF65" s="383"/>
      <c r="AG65" s="20" t="s">
        <v>90</v>
      </c>
    </row>
    <row r="66" spans="1:33" x14ac:dyDescent="0.2">
      <c r="A66" s="416" t="s">
        <v>603</v>
      </c>
      <c r="B66" s="416"/>
      <c r="C66" s="416"/>
      <c r="D66" s="416"/>
      <c r="E66" s="403">
        <f>ROUND('10波及計算'!H96/100,3)</f>
        <v>0</v>
      </c>
      <c r="F66" s="404"/>
      <c r="G66" s="404"/>
      <c r="H66" s="405"/>
      <c r="I66" s="395">
        <f>ROUND('10波及計算'!I96/100,3)</f>
        <v>0</v>
      </c>
      <c r="J66" s="396"/>
      <c r="K66" s="396"/>
      <c r="L66" s="397"/>
      <c r="M66" s="395">
        <f>ROUND('10波及計算'!J96/100,3)</f>
        <v>0</v>
      </c>
      <c r="N66" s="396"/>
      <c r="O66" s="396"/>
      <c r="P66" s="397"/>
      <c r="Q66" s="395">
        <f ca="1">ROUND('10波及計算'!K96/100,3)</f>
        <v>0</v>
      </c>
      <c r="R66" s="396"/>
      <c r="S66" s="396"/>
      <c r="T66" s="397"/>
      <c r="U66" s="395">
        <f t="shared" ca="1" si="3"/>
        <v>0</v>
      </c>
      <c r="V66" s="396"/>
      <c r="W66" s="396"/>
      <c r="X66" s="397"/>
      <c r="Y66" s="395">
        <f ca="1">ROUND('10波及計算'!P96/100,3)</f>
        <v>0</v>
      </c>
      <c r="Z66" s="396"/>
      <c r="AA66" s="396"/>
      <c r="AB66" s="397"/>
      <c r="AC66" s="395">
        <f ca="1">ROUND('10波及計算'!T96/100,3)</f>
        <v>0</v>
      </c>
      <c r="AD66" s="396"/>
      <c r="AE66" s="396"/>
      <c r="AF66" s="397"/>
      <c r="AG66" s="19" t="s">
        <v>91</v>
      </c>
    </row>
    <row r="67" spans="1:33" x14ac:dyDescent="0.2">
      <c r="A67" s="415" t="s">
        <v>113</v>
      </c>
      <c r="B67" s="415"/>
      <c r="C67" s="415"/>
      <c r="D67" s="415"/>
      <c r="E67" s="406">
        <f>ROUND('10波及計算'!H97/100,3)</f>
        <v>0</v>
      </c>
      <c r="F67" s="407"/>
      <c r="G67" s="407"/>
      <c r="H67" s="408"/>
      <c r="I67" s="398">
        <f>ROUND('10波及計算'!I97/100,3)</f>
        <v>0</v>
      </c>
      <c r="J67" s="399"/>
      <c r="K67" s="399"/>
      <c r="L67" s="400"/>
      <c r="M67" s="398">
        <f>ROUND('10波及計算'!J97/100,3)</f>
        <v>0</v>
      </c>
      <c r="N67" s="399"/>
      <c r="O67" s="399"/>
      <c r="P67" s="400"/>
      <c r="Q67" s="398">
        <f ca="1">ROUND('10波及計算'!K97/100,3)</f>
        <v>0</v>
      </c>
      <c r="R67" s="399"/>
      <c r="S67" s="399"/>
      <c r="T67" s="400"/>
      <c r="U67" s="398">
        <f t="shared" ca="1" si="3"/>
        <v>0</v>
      </c>
      <c r="V67" s="399"/>
      <c r="W67" s="399"/>
      <c r="X67" s="400"/>
      <c r="Y67" s="398">
        <f ca="1">ROUND('10波及計算'!P97/100,3)</f>
        <v>0</v>
      </c>
      <c r="Z67" s="399"/>
      <c r="AA67" s="399"/>
      <c r="AB67" s="400"/>
      <c r="AC67" s="398">
        <f ca="1">ROUND('10波及計算'!T97/100,3)</f>
        <v>0</v>
      </c>
      <c r="AD67" s="399"/>
      <c r="AE67" s="399"/>
      <c r="AF67" s="400"/>
      <c r="AG67" s="18" t="s">
        <v>124</v>
      </c>
    </row>
    <row r="68" spans="1:33" x14ac:dyDescent="0.2">
      <c r="A68" s="384" t="s">
        <v>70</v>
      </c>
      <c r="B68" s="384"/>
      <c r="C68" s="384"/>
      <c r="D68" s="384"/>
      <c r="E68" s="409">
        <f>ROUND('10波及計算'!H98/100,3)</f>
        <v>0</v>
      </c>
      <c r="F68" s="410"/>
      <c r="G68" s="410"/>
      <c r="H68" s="411"/>
      <c r="I68" s="381">
        <f>ROUND('10波及計算'!I98/100,3)</f>
        <v>0</v>
      </c>
      <c r="J68" s="382"/>
      <c r="K68" s="382"/>
      <c r="L68" s="383"/>
      <c r="M68" s="381">
        <f>ROUND('10波及計算'!J98/100,3)</f>
        <v>0</v>
      </c>
      <c r="N68" s="382"/>
      <c r="O68" s="382"/>
      <c r="P68" s="383"/>
      <c r="Q68" s="381">
        <f ca="1">ROUND('10波及計算'!K98/100,3)</f>
        <v>0</v>
      </c>
      <c r="R68" s="382"/>
      <c r="S68" s="382"/>
      <c r="T68" s="383"/>
      <c r="U68" s="381">
        <f t="shared" ca="1" si="3"/>
        <v>0</v>
      </c>
      <c r="V68" s="382"/>
      <c r="W68" s="382"/>
      <c r="X68" s="383"/>
      <c r="Y68" s="381">
        <f ca="1">ROUND('10波及計算'!P98/100,3)</f>
        <v>0</v>
      </c>
      <c r="Z68" s="382"/>
      <c r="AA68" s="382"/>
      <c r="AB68" s="383"/>
      <c r="AC68" s="381">
        <f ca="1">ROUND('10波及計算'!T98/100,3)</f>
        <v>0</v>
      </c>
      <c r="AD68" s="382"/>
      <c r="AE68" s="382"/>
      <c r="AF68" s="383"/>
      <c r="AG68" s="20" t="s">
        <v>93</v>
      </c>
    </row>
    <row r="69" spans="1:33" x14ac:dyDescent="0.2">
      <c r="A69" s="416" t="s">
        <v>71</v>
      </c>
      <c r="B69" s="416"/>
      <c r="C69" s="416"/>
      <c r="D69" s="416"/>
      <c r="E69" s="403">
        <f>ROUND('10波及計算'!H99/100,3)</f>
        <v>0</v>
      </c>
      <c r="F69" s="404"/>
      <c r="G69" s="404"/>
      <c r="H69" s="405"/>
      <c r="I69" s="395">
        <f>ROUND('10波及計算'!I99/100,3)</f>
        <v>0</v>
      </c>
      <c r="J69" s="396"/>
      <c r="K69" s="396"/>
      <c r="L69" s="397"/>
      <c r="M69" s="395">
        <f>ROUND('10波及計算'!J99/100,3)</f>
        <v>0</v>
      </c>
      <c r="N69" s="396"/>
      <c r="O69" s="396"/>
      <c r="P69" s="397"/>
      <c r="Q69" s="395">
        <f ca="1">ROUND('10波及計算'!K99/100,3)</f>
        <v>0</v>
      </c>
      <c r="R69" s="396"/>
      <c r="S69" s="396"/>
      <c r="T69" s="397"/>
      <c r="U69" s="395">
        <f t="shared" ca="1" si="3"/>
        <v>0</v>
      </c>
      <c r="V69" s="396"/>
      <c r="W69" s="396"/>
      <c r="X69" s="397"/>
      <c r="Y69" s="395">
        <f ca="1">ROUND('10波及計算'!P99/100,3)</f>
        <v>0</v>
      </c>
      <c r="Z69" s="396"/>
      <c r="AA69" s="396"/>
      <c r="AB69" s="397"/>
      <c r="AC69" s="395">
        <f ca="1">ROUND('10波及計算'!T99/100,3)</f>
        <v>0</v>
      </c>
      <c r="AD69" s="396"/>
      <c r="AE69" s="396"/>
      <c r="AF69" s="397"/>
      <c r="AG69" s="19" t="s">
        <v>94</v>
      </c>
    </row>
    <row r="70" spans="1:33" x14ac:dyDescent="0.2">
      <c r="A70" s="415" t="s">
        <v>114</v>
      </c>
      <c r="B70" s="415"/>
      <c r="C70" s="415"/>
      <c r="D70" s="415"/>
      <c r="E70" s="406">
        <f>ROUND('10波及計算'!H100/100,3)</f>
        <v>0</v>
      </c>
      <c r="F70" s="407"/>
      <c r="G70" s="407"/>
      <c r="H70" s="408"/>
      <c r="I70" s="398">
        <f>ROUND('10波及計算'!I100/100,3)</f>
        <v>0</v>
      </c>
      <c r="J70" s="399"/>
      <c r="K70" s="399"/>
      <c r="L70" s="400"/>
      <c r="M70" s="398">
        <f>ROUND('10波及計算'!J100/100,3)</f>
        <v>0</v>
      </c>
      <c r="N70" s="399"/>
      <c r="O70" s="399"/>
      <c r="P70" s="400"/>
      <c r="Q70" s="398">
        <f ca="1">ROUND('10波及計算'!K100/100,3)</f>
        <v>0</v>
      </c>
      <c r="R70" s="399"/>
      <c r="S70" s="399"/>
      <c r="T70" s="400"/>
      <c r="U70" s="398">
        <f t="shared" ca="1" si="3"/>
        <v>0</v>
      </c>
      <c r="V70" s="399"/>
      <c r="W70" s="399"/>
      <c r="X70" s="400"/>
      <c r="Y70" s="398">
        <f ca="1">ROUND('10波及計算'!P100/100,3)</f>
        <v>0</v>
      </c>
      <c r="Z70" s="399"/>
      <c r="AA70" s="399"/>
      <c r="AB70" s="400"/>
      <c r="AC70" s="398">
        <f ca="1">ROUND('10波及計算'!T100/100,3)</f>
        <v>0</v>
      </c>
      <c r="AD70" s="399"/>
      <c r="AE70" s="399"/>
      <c r="AF70" s="400"/>
      <c r="AG70" s="18" t="s">
        <v>95</v>
      </c>
    </row>
    <row r="71" spans="1:33" x14ac:dyDescent="0.2">
      <c r="A71" s="415" t="s">
        <v>73</v>
      </c>
      <c r="B71" s="415"/>
      <c r="C71" s="415"/>
      <c r="D71" s="415"/>
      <c r="E71" s="406">
        <f>ROUND('10波及計算'!H101/100,3)</f>
        <v>0</v>
      </c>
      <c r="F71" s="407"/>
      <c r="G71" s="407"/>
      <c r="H71" s="408"/>
      <c r="I71" s="398">
        <f>ROUND('10波及計算'!I101/100,3)</f>
        <v>0</v>
      </c>
      <c r="J71" s="399"/>
      <c r="K71" s="399"/>
      <c r="L71" s="400"/>
      <c r="M71" s="398">
        <f>ROUND('10波及計算'!J101/100,3)</f>
        <v>0</v>
      </c>
      <c r="N71" s="399"/>
      <c r="O71" s="399"/>
      <c r="P71" s="400"/>
      <c r="Q71" s="398">
        <f ca="1">ROUND('10波及計算'!K101/100,3)</f>
        <v>0</v>
      </c>
      <c r="R71" s="399"/>
      <c r="S71" s="399"/>
      <c r="T71" s="400"/>
      <c r="U71" s="398">
        <f t="shared" ca="1" si="3"/>
        <v>0</v>
      </c>
      <c r="V71" s="399"/>
      <c r="W71" s="399"/>
      <c r="X71" s="400"/>
      <c r="Y71" s="398">
        <f ca="1">ROUND('10波及計算'!P101/100,3)</f>
        <v>0</v>
      </c>
      <c r="Z71" s="399"/>
      <c r="AA71" s="399"/>
      <c r="AB71" s="400"/>
      <c r="AC71" s="398">
        <f ca="1">ROUND('10波及計算'!T101/100,3)</f>
        <v>0</v>
      </c>
      <c r="AD71" s="399"/>
      <c r="AE71" s="399"/>
      <c r="AF71" s="400"/>
      <c r="AG71" s="18" t="s">
        <v>96</v>
      </c>
    </row>
    <row r="72" spans="1:33" x14ac:dyDescent="0.2">
      <c r="A72" s="384" t="s">
        <v>74</v>
      </c>
      <c r="B72" s="384"/>
      <c r="C72" s="384"/>
      <c r="D72" s="384"/>
      <c r="E72" s="409">
        <f>ROUND('10波及計算'!H102/100,3)</f>
        <v>0</v>
      </c>
      <c r="F72" s="410"/>
      <c r="G72" s="410"/>
      <c r="H72" s="411"/>
      <c r="I72" s="381">
        <f>ROUND('10波及計算'!I102/100,3)</f>
        <v>0</v>
      </c>
      <c r="J72" s="382"/>
      <c r="K72" s="382"/>
      <c r="L72" s="383"/>
      <c r="M72" s="381">
        <f>ROUND('10波及計算'!J102/100,3)</f>
        <v>0</v>
      </c>
      <c r="N72" s="382"/>
      <c r="O72" s="382"/>
      <c r="P72" s="383"/>
      <c r="Q72" s="381">
        <f ca="1">ROUND('10波及計算'!K102/100,3)</f>
        <v>0</v>
      </c>
      <c r="R72" s="382"/>
      <c r="S72" s="382"/>
      <c r="T72" s="383"/>
      <c r="U72" s="381">
        <f t="shared" ca="1" si="3"/>
        <v>0</v>
      </c>
      <c r="V72" s="382"/>
      <c r="W72" s="382"/>
      <c r="X72" s="383"/>
      <c r="Y72" s="381">
        <f ca="1">ROUND('10波及計算'!P102/100,3)</f>
        <v>0</v>
      </c>
      <c r="Z72" s="382"/>
      <c r="AA72" s="382"/>
      <c r="AB72" s="383"/>
      <c r="AC72" s="381">
        <f ca="1">ROUND('10波及計算'!T102/100,3)</f>
        <v>0</v>
      </c>
      <c r="AD72" s="382"/>
      <c r="AE72" s="382"/>
      <c r="AF72" s="383"/>
      <c r="AG72" s="20" t="s">
        <v>97</v>
      </c>
    </row>
    <row r="73" spans="1:33" x14ac:dyDescent="0.2">
      <c r="A73" s="384" t="s">
        <v>115</v>
      </c>
      <c r="B73" s="384"/>
      <c r="C73" s="384"/>
      <c r="D73" s="384"/>
      <c r="E73" s="380">
        <f>SUM(E60:H72)</f>
        <v>0</v>
      </c>
      <c r="F73" s="380"/>
      <c r="G73" s="380"/>
      <c r="H73" s="380"/>
      <c r="I73" s="380">
        <f>SUM(I60:L72)</f>
        <v>0</v>
      </c>
      <c r="J73" s="380"/>
      <c r="K73" s="380"/>
      <c r="L73" s="380"/>
      <c r="M73" s="380">
        <f>SUM(M60:P72)</f>
        <v>0</v>
      </c>
      <c r="N73" s="380"/>
      <c r="O73" s="380"/>
      <c r="P73" s="380"/>
      <c r="Q73" s="380">
        <f ca="1">SUM(Q60:T72)</f>
        <v>0</v>
      </c>
      <c r="R73" s="380"/>
      <c r="S73" s="380"/>
      <c r="T73" s="380"/>
      <c r="U73" s="380">
        <f ca="1">SUM(U60:X72)</f>
        <v>0</v>
      </c>
      <c r="V73" s="380"/>
      <c r="W73" s="380"/>
      <c r="X73" s="380"/>
      <c r="Y73" s="380">
        <f ca="1">SUM(Y60:AB72)</f>
        <v>0</v>
      </c>
      <c r="Z73" s="380"/>
      <c r="AA73" s="380"/>
      <c r="AB73" s="380"/>
      <c r="AC73" s="380">
        <f ca="1">SUM(AC60:AF72)</f>
        <v>0</v>
      </c>
      <c r="AD73" s="380"/>
      <c r="AE73" s="380"/>
      <c r="AF73" s="380"/>
      <c r="AG73" s="20" t="s">
        <v>125</v>
      </c>
    </row>
    <row r="74" spans="1:33" x14ac:dyDescent="0.2">
      <c r="A74" s="17" t="s">
        <v>147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202</v>
      </c>
      <c r="C77" s="122">
        <f ca="1">U73</f>
        <v>0</v>
      </c>
      <c r="V77" s="12" t="s">
        <v>205</v>
      </c>
      <c r="W77" s="122">
        <f>I73</f>
        <v>0</v>
      </c>
    </row>
    <row r="78" spans="1:33" ht="13.5" customHeight="1" x14ac:dyDescent="0.2">
      <c r="B78" s="123" t="s">
        <v>203</v>
      </c>
      <c r="C78" s="122">
        <f ca="1">Y73</f>
        <v>0</v>
      </c>
      <c r="V78" s="123" t="s">
        <v>209</v>
      </c>
      <c r="W78" s="122">
        <f>M73</f>
        <v>0</v>
      </c>
    </row>
    <row r="79" spans="1:33" ht="13.5" customHeight="1" x14ac:dyDescent="0.2">
      <c r="B79" s="123" t="s">
        <v>204</v>
      </c>
      <c r="C79" s="122">
        <f ca="1">AC73</f>
        <v>0</v>
      </c>
      <c r="V79" s="123" t="s">
        <v>210</v>
      </c>
      <c r="W79" s="122">
        <f ca="1">Q73</f>
        <v>0</v>
      </c>
    </row>
    <row r="97" spans="2:3" x14ac:dyDescent="0.2">
      <c r="C97" s="12" t="s">
        <v>202</v>
      </c>
    </row>
    <row r="98" spans="2:3" x14ac:dyDescent="0.2">
      <c r="B98" s="12" t="s">
        <v>85</v>
      </c>
      <c r="C98" s="122">
        <f t="shared" ref="C98:C110" ca="1" si="4">U60</f>
        <v>0</v>
      </c>
    </row>
    <row r="99" spans="2:3" x14ac:dyDescent="0.2">
      <c r="B99" s="12" t="s">
        <v>86</v>
      </c>
      <c r="C99" s="122">
        <f t="shared" ca="1" si="4"/>
        <v>0</v>
      </c>
    </row>
    <row r="100" spans="2:3" x14ac:dyDescent="0.2">
      <c r="B100" s="12" t="s">
        <v>123</v>
      </c>
      <c r="C100" s="122">
        <f t="shared" ca="1" si="4"/>
        <v>0</v>
      </c>
    </row>
    <row r="101" spans="2:3" x14ac:dyDescent="0.2">
      <c r="B101" s="12" t="s">
        <v>88</v>
      </c>
      <c r="C101" s="122">
        <f t="shared" ca="1" si="4"/>
        <v>0</v>
      </c>
    </row>
    <row r="102" spans="2:3" x14ac:dyDescent="0.2">
      <c r="B102" s="12" t="s">
        <v>89</v>
      </c>
      <c r="C102" s="122">
        <f t="shared" ca="1" si="4"/>
        <v>0</v>
      </c>
    </row>
    <row r="103" spans="2:3" x14ac:dyDescent="0.2">
      <c r="B103" s="12" t="s">
        <v>90</v>
      </c>
      <c r="C103" s="122">
        <f t="shared" ca="1" si="4"/>
        <v>0</v>
      </c>
    </row>
    <row r="104" spans="2:3" x14ac:dyDescent="0.2">
      <c r="B104" s="12" t="s">
        <v>91</v>
      </c>
      <c r="C104" s="122">
        <f t="shared" ca="1" si="4"/>
        <v>0</v>
      </c>
    </row>
    <row r="105" spans="2:3" x14ac:dyDescent="0.2">
      <c r="B105" s="12" t="s">
        <v>124</v>
      </c>
      <c r="C105" s="122">
        <f t="shared" ca="1" si="4"/>
        <v>0</v>
      </c>
    </row>
    <row r="106" spans="2:3" x14ac:dyDescent="0.2">
      <c r="B106" s="12" t="s">
        <v>93</v>
      </c>
      <c r="C106" s="122">
        <f t="shared" ca="1" si="4"/>
        <v>0</v>
      </c>
    </row>
    <row r="107" spans="2:3" x14ac:dyDescent="0.2">
      <c r="B107" s="12" t="s">
        <v>94</v>
      </c>
      <c r="C107" s="122">
        <f t="shared" ca="1" si="4"/>
        <v>0</v>
      </c>
    </row>
    <row r="108" spans="2:3" x14ac:dyDescent="0.2">
      <c r="B108" s="12" t="s">
        <v>95</v>
      </c>
      <c r="C108" s="122">
        <f t="shared" ca="1" si="4"/>
        <v>0</v>
      </c>
    </row>
    <row r="109" spans="2:3" x14ac:dyDescent="0.2">
      <c r="B109" s="12" t="s">
        <v>206</v>
      </c>
      <c r="C109" s="122">
        <f t="shared" ca="1" si="4"/>
        <v>0</v>
      </c>
    </row>
    <row r="110" spans="2:3" x14ac:dyDescent="0.2">
      <c r="B110" s="12" t="s">
        <v>97</v>
      </c>
      <c r="C110" s="122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126</v>
      </c>
    </row>
    <row r="119" spans="1:31" ht="13.5" customHeight="1" x14ac:dyDescent="0.2">
      <c r="A119" s="385" t="s">
        <v>0</v>
      </c>
      <c r="B119" s="386"/>
      <c r="C119" s="386"/>
      <c r="D119" s="386"/>
      <c r="E119" s="386"/>
      <c r="F119" s="387"/>
      <c r="G119" s="413" t="s">
        <v>101</v>
      </c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 t="s">
        <v>427</v>
      </c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  <c r="AD119" s="413"/>
      <c r="AE119" s="401" t="s">
        <v>122</v>
      </c>
    </row>
    <row r="120" spans="1:31" ht="13.5" customHeight="1" x14ac:dyDescent="0.2">
      <c r="A120" s="388"/>
      <c r="B120" s="389"/>
      <c r="C120" s="389"/>
      <c r="D120" s="389"/>
      <c r="E120" s="389"/>
      <c r="F120" s="390"/>
      <c r="G120" s="413" t="s">
        <v>18</v>
      </c>
      <c r="H120" s="413"/>
      <c r="I120" s="413"/>
      <c r="J120" s="420" t="s">
        <v>116</v>
      </c>
      <c r="K120" s="420"/>
      <c r="L120" s="420"/>
      <c r="M120" s="420" t="s">
        <v>117</v>
      </c>
      <c r="N120" s="420"/>
      <c r="O120" s="420"/>
      <c r="P120" s="413" t="s">
        <v>118</v>
      </c>
      <c r="Q120" s="413"/>
      <c r="R120" s="413"/>
      <c r="S120" s="413" t="s">
        <v>18</v>
      </c>
      <c r="T120" s="413"/>
      <c r="U120" s="413"/>
      <c r="V120" s="420" t="s">
        <v>116</v>
      </c>
      <c r="W120" s="420"/>
      <c r="X120" s="420"/>
      <c r="Y120" s="420" t="s">
        <v>117</v>
      </c>
      <c r="Z120" s="420"/>
      <c r="AA120" s="420"/>
      <c r="AB120" s="413" t="s">
        <v>118</v>
      </c>
      <c r="AC120" s="413"/>
      <c r="AD120" s="413"/>
      <c r="AE120" s="401"/>
    </row>
    <row r="121" spans="1:31" x14ac:dyDescent="0.2">
      <c r="A121" s="391"/>
      <c r="B121" s="392"/>
      <c r="C121" s="392"/>
      <c r="D121" s="392"/>
      <c r="E121" s="392"/>
      <c r="F121" s="393"/>
      <c r="G121" s="414"/>
      <c r="H121" s="414"/>
      <c r="I121" s="414"/>
      <c r="J121" s="421"/>
      <c r="K121" s="421"/>
      <c r="L121" s="421"/>
      <c r="M121" s="421"/>
      <c r="N121" s="421"/>
      <c r="O121" s="421"/>
      <c r="P121" s="414"/>
      <c r="Q121" s="414"/>
      <c r="R121" s="414"/>
      <c r="S121" s="414"/>
      <c r="T121" s="414"/>
      <c r="U121" s="414"/>
      <c r="V121" s="421"/>
      <c r="W121" s="421"/>
      <c r="X121" s="421"/>
      <c r="Y121" s="421"/>
      <c r="Z121" s="421"/>
      <c r="AA121" s="421"/>
      <c r="AB121" s="414"/>
      <c r="AC121" s="414"/>
      <c r="AD121" s="414"/>
      <c r="AE121" s="402"/>
    </row>
    <row r="122" spans="1:31" x14ac:dyDescent="0.2">
      <c r="A122" s="377" t="s">
        <v>109</v>
      </c>
      <c r="B122" s="378"/>
      <c r="C122" s="378"/>
      <c r="D122" s="378"/>
      <c r="E122" s="378"/>
      <c r="F122" s="379"/>
      <c r="G122" s="375">
        <f>ROUND('10波及計算'!U90,)</f>
        <v>0</v>
      </c>
      <c r="H122" s="375"/>
      <c r="I122" s="375"/>
      <c r="J122" s="375">
        <f>ROUND('10波及計算'!V90,)</f>
        <v>0</v>
      </c>
      <c r="K122" s="375"/>
      <c r="L122" s="375"/>
      <c r="M122" s="375">
        <f ca="1">ROUND('10波及計算'!W90,)</f>
        <v>0</v>
      </c>
      <c r="N122" s="375"/>
      <c r="O122" s="375"/>
      <c r="P122" s="375">
        <f ca="1">SUM(G122:O122)</f>
        <v>0</v>
      </c>
      <c r="Q122" s="375"/>
      <c r="R122" s="375"/>
      <c r="S122" s="375">
        <f>ROUND('10波及計算'!Y90,)</f>
        <v>0</v>
      </c>
      <c r="T122" s="375"/>
      <c r="U122" s="375"/>
      <c r="V122" s="375">
        <f>ROUND('10波及計算'!Z90,)</f>
        <v>0</v>
      </c>
      <c r="W122" s="375"/>
      <c r="X122" s="375"/>
      <c r="Y122" s="375">
        <f ca="1">ROUND('10波及計算'!AA90,)</f>
        <v>0</v>
      </c>
      <c r="Z122" s="375"/>
      <c r="AA122" s="375"/>
      <c r="AB122" s="375">
        <f ca="1">SUM(S122:AA122)</f>
        <v>0</v>
      </c>
      <c r="AC122" s="375"/>
      <c r="AD122" s="375"/>
      <c r="AE122" s="304" t="s">
        <v>85</v>
      </c>
    </row>
    <row r="123" spans="1:31" x14ac:dyDescent="0.2">
      <c r="A123" s="369" t="s">
        <v>110</v>
      </c>
      <c r="B123" s="370"/>
      <c r="C123" s="370"/>
      <c r="D123" s="370"/>
      <c r="E123" s="370"/>
      <c r="F123" s="371"/>
      <c r="G123" s="394">
        <f>ROUND('10波及計算'!U91,)</f>
        <v>0</v>
      </c>
      <c r="H123" s="394"/>
      <c r="I123" s="394"/>
      <c r="J123" s="394">
        <f>ROUND('10波及計算'!V91,)</f>
        <v>0</v>
      </c>
      <c r="K123" s="394"/>
      <c r="L123" s="394"/>
      <c r="M123" s="394">
        <f ca="1">ROUND('10波及計算'!W91,)</f>
        <v>0</v>
      </c>
      <c r="N123" s="394"/>
      <c r="O123" s="394"/>
      <c r="P123" s="394">
        <f t="shared" ref="P123:P134" ca="1" si="5">SUM(G123:O123)</f>
        <v>0</v>
      </c>
      <c r="Q123" s="394"/>
      <c r="R123" s="394"/>
      <c r="S123" s="394">
        <f>ROUND('10波及計算'!Y91,)</f>
        <v>0</v>
      </c>
      <c r="T123" s="394"/>
      <c r="U123" s="394"/>
      <c r="V123" s="394">
        <f>ROUND('10波及計算'!Z91,)</f>
        <v>0</v>
      </c>
      <c r="W123" s="394"/>
      <c r="X123" s="394"/>
      <c r="Y123" s="394">
        <f ca="1">ROUND('10波及計算'!AA91,)</f>
        <v>0</v>
      </c>
      <c r="Z123" s="394"/>
      <c r="AA123" s="394"/>
      <c r="AB123" s="394">
        <f t="shared" ref="AB123:AB134" ca="1" si="6">SUM(S123:AA123)</f>
        <v>0</v>
      </c>
      <c r="AC123" s="394"/>
      <c r="AD123" s="394"/>
      <c r="AE123" s="303" t="s">
        <v>86</v>
      </c>
    </row>
    <row r="124" spans="1:31" x14ac:dyDescent="0.2">
      <c r="A124" s="372" t="s">
        <v>111</v>
      </c>
      <c r="B124" s="373"/>
      <c r="C124" s="373"/>
      <c r="D124" s="373"/>
      <c r="E124" s="373"/>
      <c r="F124" s="374"/>
      <c r="G124" s="376">
        <f>ROUND('10波及計算'!U92,)</f>
        <v>0</v>
      </c>
      <c r="H124" s="376"/>
      <c r="I124" s="376"/>
      <c r="J124" s="376">
        <f>ROUND('10波及計算'!V92,)</f>
        <v>0</v>
      </c>
      <c r="K124" s="376"/>
      <c r="L124" s="376"/>
      <c r="M124" s="376">
        <f ca="1">ROUND('10波及計算'!W92,)</f>
        <v>0</v>
      </c>
      <c r="N124" s="376"/>
      <c r="O124" s="376"/>
      <c r="P124" s="376">
        <f t="shared" ca="1" si="5"/>
        <v>0</v>
      </c>
      <c r="Q124" s="376"/>
      <c r="R124" s="376"/>
      <c r="S124" s="376">
        <f>ROUND('10波及計算'!Y92,)</f>
        <v>0</v>
      </c>
      <c r="T124" s="376"/>
      <c r="U124" s="376"/>
      <c r="V124" s="376">
        <f>ROUND('10波及計算'!Z92,)</f>
        <v>0</v>
      </c>
      <c r="W124" s="376"/>
      <c r="X124" s="376"/>
      <c r="Y124" s="376">
        <f ca="1">ROUND('10波及計算'!AA92,)</f>
        <v>0</v>
      </c>
      <c r="Z124" s="376"/>
      <c r="AA124" s="376"/>
      <c r="AB124" s="376">
        <f t="shared" ca="1" si="6"/>
        <v>0</v>
      </c>
      <c r="AC124" s="376"/>
      <c r="AD124" s="376"/>
      <c r="AE124" s="302" t="s">
        <v>123</v>
      </c>
    </row>
    <row r="125" spans="1:31" x14ac:dyDescent="0.2">
      <c r="A125" s="377" t="s">
        <v>112</v>
      </c>
      <c r="B125" s="378"/>
      <c r="C125" s="378"/>
      <c r="D125" s="378"/>
      <c r="E125" s="378"/>
      <c r="F125" s="379"/>
      <c r="G125" s="375">
        <f>ROUND('10波及計算'!U93,)</f>
        <v>0</v>
      </c>
      <c r="H125" s="375"/>
      <c r="I125" s="375"/>
      <c r="J125" s="375">
        <f>ROUND('10波及計算'!V93,)</f>
        <v>0</v>
      </c>
      <c r="K125" s="375"/>
      <c r="L125" s="375"/>
      <c r="M125" s="375">
        <f ca="1">ROUND('10波及計算'!W93,)</f>
        <v>0</v>
      </c>
      <c r="N125" s="375"/>
      <c r="O125" s="375"/>
      <c r="P125" s="375">
        <f t="shared" ca="1" si="5"/>
        <v>0</v>
      </c>
      <c r="Q125" s="375"/>
      <c r="R125" s="375"/>
      <c r="S125" s="375">
        <f>ROUND('10波及計算'!Y93,)</f>
        <v>0</v>
      </c>
      <c r="T125" s="375"/>
      <c r="U125" s="375"/>
      <c r="V125" s="375">
        <f>ROUND('10波及計算'!Z93,)</f>
        <v>0</v>
      </c>
      <c r="W125" s="375"/>
      <c r="X125" s="375"/>
      <c r="Y125" s="375">
        <f ca="1">ROUND('10波及計算'!AA93,)</f>
        <v>0</v>
      </c>
      <c r="Z125" s="375"/>
      <c r="AA125" s="375"/>
      <c r="AB125" s="375">
        <f t="shared" ca="1" si="6"/>
        <v>0</v>
      </c>
      <c r="AC125" s="375"/>
      <c r="AD125" s="375"/>
      <c r="AE125" s="304" t="s">
        <v>88</v>
      </c>
    </row>
    <row r="126" spans="1:31" x14ac:dyDescent="0.2">
      <c r="A126" s="369" t="s">
        <v>68</v>
      </c>
      <c r="B126" s="370"/>
      <c r="C126" s="370"/>
      <c r="D126" s="370"/>
      <c r="E126" s="370"/>
      <c r="F126" s="371"/>
      <c r="G126" s="394">
        <f>ROUND('10波及計算'!U94,)</f>
        <v>0</v>
      </c>
      <c r="H126" s="394"/>
      <c r="I126" s="394"/>
      <c r="J126" s="394">
        <f>ROUND('10波及計算'!V94,)</f>
        <v>0</v>
      </c>
      <c r="K126" s="394"/>
      <c r="L126" s="394"/>
      <c r="M126" s="394">
        <f ca="1">ROUND('10波及計算'!W94,)</f>
        <v>0</v>
      </c>
      <c r="N126" s="394"/>
      <c r="O126" s="394"/>
      <c r="P126" s="394">
        <f t="shared" ca="1" si="5"/>
        <v>0</v>
      </c>
      <c r="Q126" s="394"/>
      <c r="R126" s="394"/>
      <c r="S126" s="394">
        <f>ROUND('10波及計算'!Y94,)</f>
        <v>0</v>
      </c>
      <c r="T126" s="394"/>
      <c r="U126" s="394"/>
      <c r="V126" s="394">
        <f>ROUND('10波及計算'!Z94,)</f>
        <v>0</v>
      </c>
      <c r="W126" s="394"/>
      <c r="X126" s="394"/>
      <c r="Y126" s="394">
        <f ca="1">ROUND('10波及計算'!AA94,)</f>
        <v>0</v>
      </c>
      <c r="Z126" s="394"/>
      <c r="AA126" s="394"/>
      <c r="AB126" s="394">
        <f t="shared" ca="1" si="6"/>
        <v>0</v>
      </c>
      <c r="AC126" s="394"/>
      <c r="AD126" s="394"/>
      <c r="AE126" s="303" t="s">
        <v>89</v>
      </c>
    </row>
    <row r="127" spans="1:31" x14ac:dyDescent="0.2">
      <c r="A127" s="372" t="s">
        <v>604</v>
      </c>
      <c r="B127" s="373"/>
      <c r="C127" s="373"/>
      <c r="D127" s="373"/>
      <c r="E127" s="373"/>
      <c r="F127" s="374"/>
      <c r="G127" s="376">
        <f>ROUND('10波及計算'!U95,)</f>
        <v>0</v>
      </c>
      <c r="H127" s="376"/>
      <c r="I127" s="376"/>
      <c r="J127" s="376">
        <f>ROUND('10波及計算'!V95,)</f>
        <v>0</v>
      </c>
      <c r="K127" s="376"/>
      <c r="L127" s="376"/>
      <c r="M127" s="376">
        <f ca="1">ROUND('10波及計算'!W95,)</f>
        <v>0</v>
      </c>
      <c r="N127" s="376"/>
      <c r="O127" s="376"/>
      <c r="P127" s="376">
        <f t="shared" ca="1" si="5"/>
        <v>0</v>
      </c>
      <c r="Q127" s="376"/>
      <c r="R127" s="376"/>
      <c r="S127" s="376">
        <f>ROUND('10波及計算'!Y95,)</f>
        <v>0</v>
      </c>
      <c r="T127" s="376"/>
      <c r="U127" s="376"/>
      <c r="V127" s="376">
        <f>ROUND('10波及計算'!Z95,)</f>
        <v>0</v>
      </c>
      <c r="W127" s="376"/>
      <c r="X127" s="376"/>
      <c r="Y127" s="376">
        <f ca="1">ROUND('10波及計算'!AA95,)</f>
        <v>0</v>
      </c>
      <c r="Z127" s="376"/>
      <c r="AA127" s="376"/>
      <c r="AB127" s="376">
        <f t="shared" ca="1" si="6"/>
        <v>0</v>
      </c>
      <c r="AC127" s="376"/>
      <c r="AD127" s="376"/>
      <c r="AE127" s="302" t="s">
        <v>90</v>
      </c>
    </row>
    <row r="128" spans="1:31" x14ac:dyDescent="0.2">
      <c r="A128" s="377" t="s">
        <v>603</v>
      </c>
      <c r="B128" s="378"/>
      <c r="C128" s="378"/>
      <c r="D128" s="378"/>
      <c r="E128" s="378"/>
      <c r="F128" s="379"/>
      <c r="G128" s="375">
        <f>ROUND('10波及計算'!U96,)</f>
        <v>0</v>
      </c>
      <c r="H128" s="375"/>
      <c r="I128" s="375"/>
      <c r="J128" s="375">
        <f>ROUND('10波及計算'!V96,)</f>
        <v>0</v>
      </c>
      <c r="K128" s="375"/>
      <c r="L128" s="375"/>
      <c r="M128" s="375">
        <f ca="1">ROUND('10波及計算'!W96,)</f>
        <v>0</v>
      </c>
      <c r="N128" s="375"/>
      <c r="O128" s="375"/>
      <c r="P128" s="375">
        <f t="shared" ca="1" si="5"/>
        <v>0</v>
      </c>
      <c r="Q128" s="375"/>
      <c r="R128" s="375"/>
      <c r="S128" s="375">
        <f>ROUND('10波及計算'!Y96,)</f>
        <v>0</v>
      </c>
      <c r="T128" s="375"/>
      <c r="U128" s="375"/>
      <c r="V128" s="375">
        <f>ROUND('10波及計算'!Z96,)</f>
        <v>0</v>
      </c>
      <c r="W128" s="375"/>
      <c r="X128" s="375"/>
      <c r="Y128" s="375">
        <f ca="1">ROUND('10波及計算'!AA96,)</f>
        <v>0</v>
      </c>
      <c r="Z128" s="375"/>
      <c r="AA128" s="375"/>
      <c r="AB128" s="375">
        <f t="shared" ca="1" si="6"/>
        <v>0</v>
      </c>
      <c r="AC128" s="375"/>
      <c r="AD128" s="375"/>
      <c r="AE128" s="304" t="s">
        <v>91</v>
      </c>
    </row>
    <row r="129" spans="1:31" x14ac:dyDescent="0.2">
      <c r="A129" s="369" t="s">
        <v>113</v>
      </c>
      <c r="B129" s="370"/>
      <c r="C129" s="370"/>
      <c r="D129" s="370"/>
      <c r="E129" s="370"/>
      <c r="F129" s="371"/>
      <c r="G129" s="394">
        <f>ROUND('10波及計算'!U97,)</f>
        <v>0</v>
      </c>
      <c r="H129" s="394"/>
      <c r="I129" s="394"/>
      <c r="J129" s="394">
        <f>ROUND('10波及計算'!V97,)</f>
        <v>0</v>
      </c>
      <c r="K129" s="394"/>
      <c r="L129" s="394"/>
      <c r="M129" s="394">
        <f ca="1">ROUND('10波及計算'!W97,)</f>
        <v>0</v>
      </c>
      <c r="N129" s="394"/>
      <c r="O129" s="394"/>
      <c r="P129" s="394">
        <f t="shared" ca="1" si="5"/>
        <v>0</v>
      </c>
      <c r="Q129" s="394"/>
      <c r="R129" s="394"/>
      <c r="S129" s="394">
        <f>ROUND('10波及計算'!Y97,)</f>
        <v>0</v>
      </c>
      <c r="T129" s="394"/>
      <c r="U129" s="394"/>
      <c r="V129" s="394">
        <f>ROUND('10波及計算'!Z97,)</f>
        <v>0</v>
      </c>
      <c r="W129" s="394"/>
      <c r="X129" s="394"/>
      <c r="Y129" s="394">
        <f ca="1">ROUND('10波及計算'!AA97,)</f>
        <v>0</v>
      </c>
      <c r="Z129" s="394"/>
      <c r="AA129" s="394"/>
      <c r="AB129" s="394">
        <f t="shared" ca="1" si="6"/>
        <v>0</v>
      </c>
      <c r="AC129" s="394"/>
      <c r="AD129" s="394"/>
      <c r="AE129" s="303" t="s">
        <v>124</v>
      </c>
    </row>
    <row r="130" spans="1:31" x14ac:dyDescent="0.2">
      <c r="A130" s="372" t="s">
        <v>70</v>
      </c>
      <c r="B130" s="373"/>
      <c r="C130" s="373"/>
      <c r="D130" s="373"/>
      <c r="E130" s="373"/>
      <c r="F130" s="374"/>
      <c r="G130" s="376">
        <f>ROUND('10波及計算'!U98,)</f>
        <v>0</v>
      </c>
      <c r="H130" s="376"/>
      <c r="I130" s="376"/>
      <c r="J130" s="376">
        <f>ROUND('10波及計算'!V98,)</f>
        <v>0</v>
      </c>
      <c r="K130" s="376"/>
      <c r="L130" s="376"/>
      <c r="M130" s="376">
        <f ca="1">ROUND('10波及計算'!W98,)</f>
        <v>0</v>
      </c>
      <c r="N130" s="376"/>
      <c r="O130" s="376"/>
      <c r="P130" s="376">
        <f t="shared" ca="1" si="5"/>
        <v>0</v>
      </c>
      <c r="Q130" s="376"/>
      <c r="R130" s="376"/>
      <c r="S130" s="376">
        <f>ROUND('10波及計算'!Y98,)</f>
        <v>0</v>
      </c>
      <c r="T130" s="376"/>
      <c r="U130" s="376"/>
      <c r="V130" s="376">
        <f>ROUND('10波及計算'!Z98,)</f>
        <v>0</v>
      </c>
      <c r="W130" s="376"/>
      <c r="X130" s="376"/>
      <c r="Y130" s="376">
        <f ca="1">ROUND('10波及計算'!AA98,)</f>
        <v>0</v>
      </c>
      <c r="Z130" s="376"/>
      <c r="AA130" s="376"/>
      <c r="AB130" s="376">
        <f t="shared" ca="1" si="6"/>
        <v>0</v>
      </c>
      <c r="AC130" s="376"/>
      <c r="AD130" s="376"/>
      <c r="AE130" s="302" t="s">
        <v>93</v>
      </c>
    </row>
    <row r="131" spans="1:31" x14ac:dyDescent="0.2">
      <c r="A131" s="377" t="s">
        <v>71</v>
      </c>
      <c r="B131" s="378"/>
      <c r="C131" s="378"/>
      <c r="D131" s="378"/>
      <c r="E131" s="378"/>
      <c r="F131" s="379"/>
      <c r="G131" s="375">
        <f>ROUND('10波及計算'!U99,)</f>
        <v>0</v>
      </c>
      <c r="H131" s="375"/>
      <c r="I131" s="375"/>
      <c r="J131" s="375">
        <f>ROUND('10波及計算'!V99,)</f>
        <v>0</v>
      </c>
      <c r="K131" s="375"/>
      <c r="L131" s="375"/>
      <c r="M131" s="375">
        <f ca="1">ROUND('10波及計算'!W99,)</f>
        <v>0</v>
      </c>
      <c r="N131" s="375"/>
      <c r="O131" s="375"/>
      <c r="P131" s="375">
        <f t="shared" ca="1" si="5"/>
        <v>0</v>
      </c>
      <c r="Q131" s="375"/>
      <c r="R131" s="375"/>
      <c r="S131" s="375">
        <f>ROUND('10波及計算'!Y99,)</f>
        <v>0</v>
      </c>
      <c r="T131" s="375"/>
      <c r="U131" s="375"/>
      <c r="V131" s="375">
        <f>ROUND('10波及計算'!Z99,)</f>
        <v>0</v>
      </c>
      <c r="W131" s="375"/>
      <c r="X131" s="375"/>
      <c r="Y131" s="375">
        <f ca="1">ROUND('10波及計算'!AA99,)</f>
        <v>0</v>
      </c>
      <c r="Z131" s="375"/>
      <c r="AA131" s="375"/>
      <c r="AB131" s="375">
        <f t="shared" ca="1" si="6"/>
        <v>0</v>
      </c>
      <c r="AC131" s="375"/>
      <c r="AD131" s="375"/>
      <c r="AE131" s="304" t="s">
        <v>94</v>
      </c>
    </row>
    <row r="132" spans="1:31" x14ac:dyDescent="0.2">
      <c r="A132" s="369" t="s">
        <v>114</v>
      </c>
      <c r="B132" s="370"/>
      <c r="C132" s="370"/>
      <c r="D132" s="370"/>
      <c r="E132" s="370"/>
      <c r="F132" s="371"/>
      <c r="G132" s="394">
        <f>ROUND('10波及計算'!U100,)</f>
        <v>0</v>
      </c>
      <c r="H132" s="394"/>
      <c r="I132" s="394"/>
      <c r="J132" s="394">
        <f>ROUND('10波及計算'!V100,)</f>
        <v>0</v>
      </c>
      <c r="K132" s="394"/>
      <c r="L132" s="394"/>
      <c r="M132" s="394">
        <f ca="1">ROUND('10波及計算'!W100,)</f>
        <v>0</v>
      </c>
      <c r="N132" s="394"/>
      <c r="O132" s="394"/>
      <c r="P132" s="394">
        <f t="shared" ca="1" si="5"/>
        <v>0</v>
      </c>
      <c r="Q132" s="394"/>
      <c r="R132" s="394"/>
      <c r="S132" s="394">
        <f>ROUND('10波及計算'!Y100,)</f>
        <v>0</v>
      </c>
      <c r="T132" s="394"/>
      <c r="U132" s="394"/>
      <c r="V132" s="394">
        <f>ROUND('10波及計算'!Z100,)</f>
        <v>0</v>
      </c>
      <c r="W132" s="394"/>
      <c r="X132" s="394"/>
      <c r="Y132" s="394">
        <f ca="1">ROUND('10波及計算'!AA100,)</f>
        <v>0</v>
      </c>
      <c r="Z132" s="394"/>
      <c r="AA132" s="394"/>
      <c r="AB132" s="394">
        <f t="shared" ca="1" si="6"/>
        <v>0</v>
      </c>
      <c r="AC132" s="394"/>
      <c r="AD132" s="394"/>
      <c r="AE132" s="303" t="s">
        <v>95</v>
      </c>
    </row>
    <row r="133" spans="1:31" x14ac:dyDescent="0.2">
      <c r="A133" s="369" t="s">
        <v>73</v>
      </c>
      <c r="B133" s="370"/>
      <c r="C133" s="370"/>
      <c r="D133" s="370"/>
      <c r="E133" s="370"/>
      <c r="F133" s="371"/>
      <c r="G133" s="394">
        <f>ROUND('10波及計算'!U101,)</f>
        <v>0</v>
      </c>
      <c r="H133" s="394"/>
      <c r="I133" s="394"/>
      <c r="J133" s="394">
        <f>ROUND('10波及計算'!V101,)</f>
        <v>0</v>
      </c>
      <c r="K133" s="394"/>
      <c r="L133" s="394"/>
      <c r="M133" s="394">
        <f ca="1">ROUND('10波及計算'!W101,)</f>
        <v>0</v>
      </c>
      <c r="N133" s="394"/>
      <c r="O133" s="394"/>
      <c r="P133" s="394">
        <f t="shared" ca="1" si="5"/>
        <v>0</v>
      </c>
      <c r="Q133" s="394"/>
      <c r="R133" s="394"/>
      <c r="S133" s="394">
        <f>ROUND('10波及計算'!Y101,)</f>
        <v>0</v>
      </c>
      <c r="T133" s="394"/>
      <c r="U133" s="394"/>
      <c r="V133" s="394">
        <f>ROUND('10波及計算'!Z101,)</f>
        <v>0</v>
      </c>
      <c r="W133" s="394"/>
      <c r="X133" s="394"/>
      <c r="Y133" s="394">
        <f ca="1">ROUND('10波及計算'!AA101,)</f>
        <v>0</v>
      </c>
      <c r="Z133" s="394"/>
      <c r="AA133" s="394"/>
      <c r="AB133" s="394">
        <f t="shared" ca="1" si="6"/>
        <v>0</v>
      </c>
      <c r="AC133" s="394"/>
      <c r="AD133" s="394"/>
      <c r="AE133" s="303" t="s">
        <v>428</v>
      </c>
    </row>
    <row r="134" spans="1:31" x14ac:dyDescent="0.2">
      <c r="A134" s="372" t="s">
        <v>74</v>
      </c>
      <c r="B134" s="373"/>
      <c r="C134" s="373"/>
      <c r="D134" s="373"/>
      <c r="E134" s="373"/>
      <c r="F134" s="374"/>
      <c r="G134" s="376">
        <f>ROUND('10波及計算'!U102,)</f>
        <v>0</v>
      </c>
      <c r="H134" s="376"/>
      <c r="I134" s="376"/>
      <c r="J134" s="376">
        <f>ROUND('10波及計算'!V102,)</f>
        <v>0</v>
      </c>
      <c r="K134" s="376"/>
      <c r="L134" s="376"/>
      <c r="M134" s="376">
        <f ca="1">ROUND('10波及計算'!W102,)</f>
        <v>0</v>
      </c>
      <c r="N134" s="376"/>
      <c r="O134" s="376"/>
      <c r="P134" s="376">
        <f t="shared" ca="1" si="5"/>
        <v>0</v>
      </c>
      <c r="Q134" s="376"/>
      <c r="R134" s="376"/>
      <c r="S134" s="376">
        <f>ROUND('10波及計算'!Y102,)</f>
        <v>0</v>
      </c>
      <c r="T134" s="376"/>
      <c r="U134" s="376"/>
      <c r="V134" s="376">
        <f>ROUND('10波及計算'!Z102,)</f>
        <v>0</v>
      </c>
      <c r="W134" s="376"/>
      <c r="X134" s="376"/>
      <c r="Y134" s="376">
        <f ca="1">ROUND('10波及計算'!AA102,)</f>
        <v>0</v>
      </c>
      <c r="Z134" s="376"/>
      <c r="AA134" s="376"/>
      <c r="AB134" s="376">
        <f t="shared" ca="1" si="6"/>
        <v>0</v>
      </c>
      <c r="AC134" s="376"/>
      <c r="AD134" s="376"/>
      <c r="AE134" s="302" t="s">
        <v>97</v>
      </c>
    </row>
    <row r="135" spans="1:31" x14ac:dyDescent="0.2">
      <c r="A135" s="417" t="s">
        <v>115</v>
      </c>
      <c r="B135" s="418"/>
      <c r="C135" s="418"/>
      <c r="D135" s="418"/>
      <c r="E135" s="418"/>
      <c r="F135" s="419"/>
      <c r="G135" s="376">
        <f>SUM(G122:I134)</f>
        <v>0</v>
      </c>
      <c r="H135" s="376"/>
      <c r="I135" s="376"/>
      <c r="J135" s="376">
        <f>SUM(J122:L134)</f>
        <v>0</v>
      </c>
      <c r="K135" s="376"/>
      <c r="L135" s="376"/>
      <c r="M135" s="376">
        <f ca="1">SUM(M122:O134)</f>
        <v>0</v>
      </c>
      <c r="N135" s="376"/>
      <c r="O135" s="376"/>
      <c r="P135" s="376">
        <f ca="1">SUM(P122:R134)</f>
        <v>0</v>
      </c>
      <c r="Q135" s="376"/>
      <c r="R135" s="376"/>
      <c r="S135" s="376">
        <f>SUM(S122:U134)</f>
        <v>0</v>
      </c>
      <c r="T135" s="376"/>
      <c r="U135" s="376"/>
      <c r="V135" s="376">
        <f>SUM(V122:X134)</f>
        <v>0</v>
      </c>
      <c r="W135" s="376"/>
      <c r="X135" s="376"/>
      <c r="Y135" s="376">
        <f ca="1">SUM(Y122:AA134)</f>
        <v>0</v>
      </c>
      <c r="Z135" s="376"/>
      <c r="AA135" s="376"/>
      <c r="AB135" s="376">
        <f ca="1">SUM(AB122:AD134)</f>
        <v>0</v>
      </c>
      <c r="AC135" s="376"/>
      <c r="AD135" s="376"/>
      <c r="AE135" s="302" t="s">
        <v>125</v>
      </c>
    </row>
    <row r="136" spans="1:31" x14ac:dyDescent="0.2">
      <c r="A136" s="17" t="s">
        <v>147</v>
      </c>
      <c r="B136" s="14"/>
      <c r="C136" s="14"/>
      <c r="D136" s="14"/>
    </row>
    <row r="137" spans="1:31" x14ac:dyDescent="0.2">
      <c r="A137" s="65"/>
      <c r="B137" s="14"/>
      <c r="C137" s="14"/>
      <c r="D137" s="14"/>
    </row>
    <row r="140" spans="1:31" x14ac:dyDescent="0.2">
      <c r="C140" s="12" t="s">
        <v>207</v>
      </c>
      <c r="D140" s="12" t="s">
        <v>208</v>
      </c>
    </row>
    <row r="141" spans="1:31" x14ac:dyDescent="0.2">
      <c r="B141" s="12" t="s">
        <v>85</v>
      </c>
      <c r="C141" s="122">
        <f ca="1">P122</f>
        <v>0</v>
      </c>
      <c r="D141" s="122">
        <f ca="1">AB122</f>
        <v>0</v>
      </c>
    </row>
    <row r="142" spans="1:31" x14ac:dyDescent="0.2">
      <c r="B142" s="12" t="s">
        <v>86</v>
      </c>
      <c r="C142" s="122">
        <f t="shared" ref="C142:C153" ca="1" si="7">P123</f>
        <v>0</v>
      </c>
      <c r="D142" s="122">
        <f t="shared" ref="D142:D153" ca="1" si="8">AB123</f>
        <v>0</v>
      </c>
    </row>
    <row r="143" spans="1:31" x14ac:dyDescent="0.2">
      <c r="B143" s="12" t="s">
        <v>123</v>
      </c>
      <c r="C143" s="122">
        <f t="shared" ca="1" si="7"/>
        <v>0</v>
      </c>
      <c r="D143" s="122">
        <f t="shared" ca="1" si="8"/>
        <v>0</v>
      </c>
    </row>
    <row r="144" spans="1:31" x14ac:dyDescent="0.2">
      <c r="B144" s="12" t="s">
        <v>88</v>
      </c>
      <c r="C144" s="122">
        <f t="shared" ca="1" si="7"/>
        <v>0</v>
      </c>
      <c r="D144" s="122">
        <f t="shared" ca="1" si="8"/>
        <v>0</v>
      </c>
    </row>
    <row r="145" spans="2:4" x14ac:dyDescent="0.2">
      <c r="B145" s="12" t="s">
        <v>89</v>
      </c>
      <c r="C145" s="122">
        <f t="shared" ca="1" si="7"/>
        <v>0</v>
      </c>
      <c r="D145" s="122">
        <f t="shared" ca="1" si="8"/>
        <v>0</v>
      </c>
    </row>
    <row r="146" spans="2:4" x14ac:dyDescent="0.2">
      <c r="B146" s="12" t="s">
        <v>90</v>
      </c>
      <c r="C146" s="122">
        <f t="shared" ca="1" si="7"/>
        <v>0</v>
      </c>
      <c r="D146" s="122">
        <f t="shared" ca="1" si="8"/>
        <v>0</v>
      </c>
    </row>
    <row r="147" spans="2:4" x14ac:dyDescent="0.2">
      <c r="B147" s="12" t="s">
        <v>91</v>
      </c>
      <c r="C147" s="122">
        <f t="shared" ca="1" si="7"/>
        <v>0</v>
      </c>
      <c r="D147" s="122">
        <f t="shared" ca="1" si="8"/>
        <v>0</v>
      </c>
    </row>
    <row r="148" spans="2:4" x14ac:dyDescent="0.2">
      <c r="B148" s="12" t="s">
        <v>124</v>
      </c>
      <c r="C148" s="122">
        <f t="shared" ca="1" si="7"/>
        <v>0</v>
      </c>
      <c r="D148" s="122">
        <f t="shared" ca="1" si="8"/>
        <v>0</v>
      </c>
    </row>
    <row r="149" spans="2:4" x14ac:dyDescent="0.2">
      <c r="B149" s="12" t="s">
        <v>93</v>
      </c>
      <c r="C149" s="122">
        <f t="shared" ca="1" si="7"/>
        <v>0</v>
      </c>
      <c r="D149" s="122">
        <f t="shared" ca="1" si="8"/>
        <v>0</v>
      </c>
    </row>
    <row r="150" spans="2:4" x14ac:dyDescent="0.2">
      <c r="B150" s="12" t="s">
        <v>94</v>
      </c>
      <c r="C150" s="122">
        <f t="shared" ca="1" si="7"/>
        <v>0</v>
      </c>
      <c r="D150" s="122">
        <f t="shared" ca="1" si="8"/>
        <v>0</v>
      </c>
    </row>
    <row r="151" spans="2:4" x14ac:dyDescent="0.2">
      <c r="B151" s="12" t="s">
        <v>95</v>
      </c>
      <c r="C151" s="122">
        <f t="shared" ca="1" si="7"/>
        <v>0</v>
      </c>
      <c r="D151" s="122">
        <f t="shared" ca="1" si="8"/>
        <v>0</v>
      </c>
    </row>
    <row r="152" spans="2:4" x14ac:dyDescent="0.2">
      <c r="B152" s="12" t="s">
        <v>206</v>
      </c>
      <c r="C152" s="122">
        <f t="shared" ca="1" si="7"/>
        <v>0</v>
      </c>
      <c r="D152" s="122">
        <f t="shared" ca="1" si="8"/>
        <v>0</v>
      </c>
    </row>
    <row r="153" spans="2:4" x14ac:dyDescent="0.2">
      <c r="B153" s="12" t="s">
        <v>97</v>
      </c>
      <c r="C153" s="122">
        <f t="shared" ca="1" si="7"/>
        <v>0</v>
      </c>
      <c r="D153" s="122">
        <f t="shared" ca="1" si="8"/>
        <v>0</v>
      </c>
    </row>
    <row r="162" spans="2:3" x14ac:dyDescent="0.2">
      <c r="B162" s="12" t="s">
        <v>591</v>
      </c>
    </row>
    <row r="163" spans="2:3" x14ac:dyDescent="0.2">
      <c r="B163" s="12" t="s">
        <v>433</v>
      </c>
    </row>
    <row r="165" spans="2:3" x14ac:dyDescent="0.2">
      <c r="B165" s="12" t="s">
        <v>103</v>
      </c>
    </row>
    <row r="166" spans="2:3" x14ac:dyDescent="0.2">
      <c r="C166" s="133" t="s">
        <v>329</v>
      </c>
    </row>
    <row r="167" spans="2:3" x14ac:dyDescent="0.2">
      <c r="C167" s="12" t="s">
        <v>102</v>
      </c>
    </row>
    <row r="169" spans="2:3" x14ac:dyDescent="0.2">
      <c r="B169" s="12" t="s">
        <v>104</v>
      </c>
    </row>
    <row r="171" spans="2:3" x14ac:dyDescent="0.2">
      <c r="B171" s="12" t="s">
        <v>105</v>
      </c>
    </row>
    <row r="172" spans="2:3" x14ac:dyDescent="0.2">
      <c r="C172" s="12" t="s">
        <v>144</v>
      </c>
    </row>
    <row r="173" spans="2:3" x14ac:dyDescent="0.2">
      <c r="C173" s="12" t="s">
        <v>145</v>
      </c>
    </row>
    <row r="175" spans="2:3" x14ac:dyDescent="0.2">
      <c r="B175" s="12" t="s">
        <v>146</v>
      </c>
    </row>
    <row r="176" spans="2:3" x14ac:dyDescent="0.2">
      <c r="B176" s="12" t="s">
        <v>594</v>
      </c>
    </row>
    <row r="177" spans="2:3" x14ac:dyDescent="0.2">
      <c r="B177" s="12" t="s">
        <v>232</v>
      </c>
    </row>
    <row r="180" spans="2:3" x14ac:dyDescent="0.2">
      <c r="B180" s="12" t="s">
        <v>592</v>
      </c>
    </row>
    <row r="181" spans="2:3" x14ac:dyDescent="0.2">
      <c r="B181" s="12" t="s">
        <v>593</v>
      </c>
    </row>
    <row r="182" spans="2:3" x14ac:dyDescent="0.2">
      <c r="B182" s="12" t="s">
        <v>332</v>
      </c>
      <c r="C182" s="12" t="s">
        <v>429</v>
      </c>
    </row>
    <row r="185" spans="2:3" x14ac:dyDescent="0.2">
      <c r="B185" s="12" t="s">
        <v>407</v>
      </c>
    </row>
    <row r="186" spans="2:3" x14ac:dyDescent="0.2">
      <c r="C186" s="12" t="s">
        <v>430</v>
      </c>
    </row>
    <row r="194" spans="2:2" x14ac:dyDescent="0.2">
      <c r="B194" s="12" t="s">
        <v>136</v>
      </c>
    </row>
    <row r="195" spans="2:2" x14ac:dyDescent="0.2">
      <c r="B195" s="12" t="s">
        <v>137</v>
      </c>
    </row>
    <row r="197" spans="2:2" x14ac:dyDescent="0.2">
      <c r="B197" s="12" t="s">
        <v>138</v>
      </c>
    </row>
    <row r="198" spans="2:2" x14ac:dyDescent="0.2">
      <c r="B198" s="12" t="s">
        <v>139</v>
      </c>
    </row>
    <row r="199" spans="2:2" x14ac:dyDescent="0.2">
      <c r="B199" s="12" t="s">
        <v>140</v>
      </c>
    </row>
    <row r="200" spans="2:2" x14ac:dyDescent="0.2">
      <c r="B200" s="12" t="s">
        <v>141</v>
      </c>
    </row>
    <row r="201" spans="2:2" x14ac:dyDescent="0.2">
      <c r="B201" s="12" t="s">
        <v>142</v>
      </c>
    </row>
    <row r="202" spans="2:2" x14ac:dyDescent="0.2">
      <c r="B202" s="12" t="s">
        <v>143</v>
      </c>
    </row>
    <row r="203" spans="2:2" x14ac:dyDescent="0.2">
      <c r="B203" s="12" t="s">
        <v>408</v>
      </c>
    </row>
  </sheetData>
  <mergeCells count="295">
    <mergeCell ref="AB4:AG5"/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7:U127"/>
    <mergeCell ref="V127:X127"/>
    <mergeCell ref="Y127:AA127"/>
    <mergeCell ref="AB127:AD127"/>
    <mergeCell ref="S128:U128"/>
    <mergeCell ref="V128:X128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J128:L128"/>
    <mergeCell ref="M128:O128"/>
    <mergeCell ref="S125:U125"/>
    <mergeCell ref="V125:X125"/>
    <mergeCell ref="Y125:AA125"/>
    <mergeCell ref="AB125:AD125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S123:U123"/>
    <mergeCell ref="V123:X123"/>
    <mergeCell ref="Y123:AA123"/>
    <mergeCell ref="AB123:AD123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E73:H73"/>
    <mergeCell ref="Q69:T69"/>
    <mergeCell ref="U69:X69"/>
    <mergeCell ref="Y69:AB69"/>
    <mergeCell ref="Q73:T73"/>
    <mergeCell ref="U73:X73"/>
    <mergeCell ref="Y73:AB73"/>
    <mergeCell ref="Y65:AB65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73:D73"/>
    <mergeCell ref="A119:F121"/>
    <mergeCell ref="M73:P73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G123:I123"/>
    <mergeCell ref="J123:L123"/>
    <mergeCell ref="M123:O123"/>
    <mergeCell ref="P123:R123"/>
    <mergeCell ref="A129:F129"/>
    <mergeCell ref="A130:F130"/>
    <mergeCell ref="G128:I128"/>
    <mergeCell ref="P128:R128"/>
    <mergeCell ref="G130:I130"/>
    <mergeCell ref="J130:L130"/>
    <mergeCell ref="M130:O130"/>
    <mergeCell ref="P130:R130"/>
    <mergeCell ref="A122:F122"/>
    <mergeCell ref="A123:F123"/>
    <mergeCell ref="A124:F124"/>
    <mergeCell ref="A125:F125"/>
    <mergeCell ref="A126:F126"/>
    <mergeCell ref="A127:F127"/>
    <mergeCell ref="G125:I125"/>
    <mergeCell ref="J125:L125"/>
    <mergeCell ref="M125:O125"/>
    <mergeCell ref="P125:R125"/>
    <mergeCell ref="G127:I127"/>
    <mergeCell ref="J127:L127"/>
    <mergeCell ref="M127:O127"/>
    <mergeCell ref="P127:R127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</mergeCells>
  <phoneticPr fontId="4"/>
  <pageMargins left="0.59055118110236227" right="0.59055118110236227" top="0.59055118110236227" bottom="0.39370078740157483" header="0" footer="0"/>
  <pageSetup paperSize="9" scale="99" orientation="portrait" r:id="rId1"/>
  <headerFooter>
    <oddFooter>&amp;C&amp;9&amp;P／&amp;N&amp;R&amp;9&amp;F／&amp;A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K34" sqref="K34:N35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22" t="str">
        <f>'01総括'!AB4</f>
        <v>《 道南圏 》</v>
      </c>
      <c r="B4" s="422"/>
      <c r="C4" s="422"/>
      <c r="D4" s="422"/>
      <c r="E4" s="422"/>
    </row>
    <row r="5" spans="1:32" s="17" customFormat="1" ht="12" x14ac:dyDescent="0.2">
      <c r="A5" s="422"/>
      <c r="B5" s="422"/>
      <c r="C5" s="422"/>
      <c r="D5" s="422"/>
      <c r="E5" s="422"/>
      <c r="AF5" s="23" t="s">
        <v>33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160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424" t="s">
        <v>211</v>
      </c>
      <c r="D8" s="425"/>
      <c r="E8" s="425"/>
      <c r="F8" s="425"/>
      <c r="G8" s="425"/>
      <c r="H8" s="425"/>
      <c r="I8" s="425"/>
      <c r="J8" s="426"/>
      <c r="K8" s="430">
        <f>ROUND('10波及計算'!H72,)</f>
        <v>0</v>
      </c>
      <c r="L8" s="431"/>
      <c r="M8" s="431"/>
      <c r="N8" s="432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427"/>
      <c r="D9" s="428"/>
      <c r="E9" s="428"/>
      <c r="F9" s="428"/>
      <c r="G9" s="428"/>
      <c r="H9" s="428"/>
      <c r="I9" s="428"/>
      <c r="J9" s="429"/>
      <c r="K9" s="433"/>
      <c r="L9" s="434"/>
      <c r="M9" s="434"/>
      <c r="N9" s="43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42" t="s">
        <v>162</v>
      </c>
      <c r="D11" s="443"/>
      <c r="E11" s="443"/>
      <c r="F11" s="444"/>
      <c r="G11" s="25"/>
      <c r="H11" s="25"/>
      <c r="I11" s="25"/>
      <c r="J11" s="25"/>
      <c r="K11" s="25"/>
      <c r="L11" s="25"/>
      <c r="M11" s="25"/>
      <c r="N11" s="25"/>
      <c r="O11" s="25"/>
      <c r="P11" s="436" t="s">
        <v>217</v>
      </c>
      <c r="Q11" s="437"/>
      <c r="R11" s="437"/>
      <c r="S11" s="438"/>
      <c r="T11" s="25"/>
      <c r="U11" s="489" t="s">
        <v>219</v>
      </c>
      <c r="V11" s="490"/>
      <c r="W11" s="490"/>
      <c r="X11" s="490"/>
      <c r="Y11" s="490"/>
      <c r="Z11" s="490"/>
      <c r="AA11" s="490"/>
      <c r="AB11" s="490"/>
      <c r="AC11" s="490"/>
      <c r="AD11" s="491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39"/>
      <c r="Q12" s="440"/>
      <c r="R12" s="440"/>
      <c r="S12" s="441"/>
      <c r="U12" s="496">
        <f>ROUND('10波及計算'!L72,)</f>
        <v>0</v>
      </c>
      <c r="V12" s="497"/>
      <c r="W12" s="497"/>
      <c r="X12" s="497"/>
      <c r="Y12" s="497"/>
      <c r="Z12" s="497"/>
      <c r="AA12" s="497"/>
      <c r="AB12" s="497"/>
      <c r="AC12" s="492"/>
      <c r="AD12" s="493"/>
    </row>
    <row r="13" spans="1:32" s="17" customFormat="1" ht="12.75" customHeight="1" thickTop="1" x14ac:dyDescent="0.2">
      <c r="B13" s="25"/>
      <c r="C13" s="479" t="s">
        <v>170</v>
      </c>
      <c r="D13" s="480"/>
      <c r="E13" s="480"/>
      <c r="F13" s="480"/>
      <c r="G13" s="480"/>
      <c r="H13" s="480"/>
      <c r="I13" s="480"/>
      <c r="J13" s="480"/>
      <c r="K13" s="483">
        <f>ROUND('10波及計算'!J72,)</f>
        <v>0</v>
      </c>
      <c r="L13" s="484"/>
      <c r="M13" s="484"/>
      <c r="N13" s="485"/>
      <c r="P13" s="128"/>
      <c r="Q13" s="128"/>
      <c r="R13" s="128"/>
      <c r="S13" s="128"/>
      <c r="U13" s="126"/>
      <c r="V13" s="495" t="s">
        <v>212</v>
      </c>
      <c r="W13" s="495"/>
      <c r="X13" s="495"/>
      <c r="Y13" s="495"/>
      <c r="Z13" s="495"/>
      <c r="AA13" s="498">
        <f>ROUND('10波及計算'!O73,)</f>
        <v>0</v>
      </c>
      <c r="AB13" s="499"/>
      <c r="AC13" s="499"/>
      <c r="AD13" s="500"/>
    </row>
    <row r="14" spans="1:32" s="17" customFormat="1" ht="12.75" customHeight="1" thickBot="1" x14ac:dyDescent="0.25">
      <c r="B14" s="25"/>
      <c r="C14" s="481" t="s">
        <v>171</v>
      </c>
      <c r="D14" s="482"/>
      <c r="E14" s="482"/>
      <c r="F14" s="482"/>
      <c r="G14" s="482"/>
      <c r="H14" s="482"/>
      <c r="I14" s="482"/>
      <c r="J14" s="482"/>
      <c r="K14" s="486"/>
      <c r="L14" s="487"/>
      <c r="M14" s="487"/>
      <c r="N14" s="488"/>
      <c r="P14" s="43"/>
      <c r="Q14" s="43"/>
      <c r="R14" s="43"/>
      <c r="S14" s="43"/>
      <c r="U14" s="126"/>
      <c r="V14" s="494" t="s">
        <v>213</v>
      </c>
      <c r="W14" s="495"/>
      <c r="X14" s="495"/>
      <c r="Y14" s="495"/>
      <c r="Z14" s="495"/>
      <c r="AA14" s="498">
        <f>ROUND(U12-AA13,)</f>
        <v>0</v>
      </c>
      <c r="AB14" s="499"/>
      <c r="AC14" s="499"/>
      <c r="AD14" s="500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36" t="s">
        <v>218</v>
      </c>
      <c r="Q15" s="437"/>
      <c r="R15" s="437"/>
      <c r="S15" s="438"/>
      <c r="U15" s="125"/>
      <c r="V15" s="130"/>
      <c r="W15" s="477" t="s">
        <v>220</v>
      </c>
      <c r="X15" s="477"/>
      <c r="Y15" s="477"/>
      <c r="Z15" s="478"/>
      <c r="AA15" s="474">
        <f>ROUND('10波及計算'!N72,)</f>
        <v>0</v>
      </c>
      <c r="AB15" s="475"/>
      <c r="AC15" s="475"/>
      <c r="AD15" s="476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39"/>
      <c r="Q16" s="440"/>
      <c r="R16" s="440"/>
      <c r="S16" s="441"/>
      <c r="T16" s="25"/>
      <c r="U16" s="322"/>
      <c r="V16" s="322" t="s">
        <v>445</v>
      </c>
      <c r="W16" s="322"/>
      <c r="X16" s="322"/>
      <c r="Y16" s="322"/>
      <c r="Z16" s="322"/>
      <c r="AA16" s="322"/>
      <c r="AB16" s="322"/>
      <c r="AC16" s="322"/>
      <c r="AD16" s="322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168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42" t="s">
        <v>161</v>
      </c>
      <c r="D21" s="443"/>
      <c r="E21" s="443"/>
      <c r="F21" s="44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453" t="s">
        <v>221</v>
      </c>
      <c r="D23" s="454"/>
      <c r="E23" s="454"/>
      <c r="F23" s="454"/>
      <c r="G23" s="454"/>
      <c r="H23" s="454"/>
      <c r="I23" s="454"/>
      <c r="J23" s="454"/>
      <c r="K23" s="445">
        <f>ROUND('10波及計算'!O72,)</f>
        <v>0</v>
      </c>
      <c r="L23" s="446"/>
      <c r="M23" s="446"/>
      <c r="N23" s="447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451" t="s">
        <v>446</v>
      </c>
      <c r="D24" s="452"/>
      <c r="E24" s="452"/>
      <c r="F24" s="452"/>
      <c r="G24" s="452"/>
      <c r="H24" s="452"/>
      <c r="I24" s="452"/>
      <c r="J24" s="452"/>
      <c r="K24" s="448"/>
      <c r="L24" s="449"/>
      <c r="M24" s="449"/>
      <c r="N24" s="450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42" t="s">
        <v>222</v>
      </c>
      <c r="D26" s="443"/>
      <c r="E26" s="443"/>
      <c r="F26" s="443"/>
      <c r="G26" s="44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458" t="s">
        <v>223</v>
      </c>
      <c r="D28" s="459"/>
      <c r="E28" s="459"/>
      <c r="F28" s="459"/>
      <c r="G28" s="459"/>
      <c r="H28" s="459"/>
      <c r="I28" s="459"/>
      <c r="J28" s="460"/>
      <c r="K28" s="461" t="s">
        <v>447</v>
      </c>
      <c r="L28" s="462"/>
      <c r="M28" s="462"/>
      <c r="N28" s="463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455" t="s">
        <v>448</v>
      </c>
      <c r="D29" s="456"/>
      <c r="E29" s="456"/>
      <c r="F29" s="456"/>
      <c r="G29" s="456"/>
      <c r="H29" s="456"/>
      <c r="I29" s="456"/>
      <c r="J29" s="457"/>
      <c r="K29" s="464"/>
      <c r="L29" s="465"/>
      <c r="M29" s="465"/>
      <c r="N29" s="466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467">
        <f>ROUND('10波及計算'!Q72,)</f>
        <v>0</v>
      </c>
      <c r="D30" s="468"/>
      <c r="E30" s="468"/>
      <c r="F30" s="468"/>
      <c r="G30" s="468"/>
      <c r="H30" s="468"/>
      <c r="I30" s="468"/>
      <c r="J30" s="470"/>
      <c r="K30" s="467">
        <f>ROUND(K23-C30,)</f>
        <v>0</v>
      </c>
      <c r="L30" s="468"/>
      <c r="M30" s="468"/>
      <c r="N30" s="469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71" t="s">
        <v>167</v>
      </c>
      <c r="D32" s="472"/>
      <c r="E32" s="472"/>
      <c r="F32" s="473"/>
      <c r="G32" s="25"/>
      <c r="H32" s="25"/>
      <c r="I32" s="25"/>
      <c r="J32" s="25"/>
      <c r="K32" s="25"/>
      <c r="L32" s="25"/>
      <c r="M32" s="25"/>
      <c r="N32" s="25"/>
      <c r="O32" s="25"/>
      <c r="P32" s="436" t="s">
        <v>217</v>
      </c>
      <c r="Q32" s="437"/>
      <c r="R32" s="437"/>
      <c r="S32" s="438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39"/>
      <c r="Q33" s="440"/>
      <c r="R33" s="440"/>
      <c r="S33" s="441"/>
      <c r="T33" s="25"/>
      <c r="U33" s="530" t="s">
        <v>225</v>
      </c>
      <c r="V33" s="531"/>
      <c r="W33" s="531"/>
      <c r="X33" s="531"/>
      <c r="Y33" s="531"/>
      <c r="Z33" s="531"/>
      <c r="AA33" s="501">
        <f>ROUND('10波及計算'!S72,)</f>
        <v>0</v>
      </c>
      <c r="AB33" s="502"/>
      <c r="AC33" s="502"/>
      <c r="AD33" s="503"/>
    </row>
    <row r="34" spans="2:32" s="17" customFormat="1" ht="12.75" customHeight="1" thickTop="1" thickBot="1" x14ac:dyDescent="0.25">
      <c r="B34" s="25"/>
      <c r="C34" s="524" t="s">
        <v>224</v>
      </c>
      <c r="D34" s="525"/>
      <c r="E34" s="525"/>
      <c r="F34" s="525"/>
      <c r="G34" s="525"/>
      <c r="H34" s="525"/>
      <c r="I34" s="525"/>
      <c r="J34" s="525"/>
      <c r="K34" s="501">
        <f>ROUND('10波及計算'!R72,)</f>
        <v>0</v>
      </c>
      <c r="L34" s="502"/>
      <c r="M34" s="502"/>
      <c r="N34" s="503"/>
      <c r="P34" s="128"/>
      <c r="Q34" s="128"/>
      <c r="R34" s="128"/>
      <c r="S34" s="128"/>
      <c r="T34" s="25"/>
      <c r="U34" s="526" t="s">
        <v>449</v>
      </c>
      <c r="V34" s="527"/>
      <c r="W34" s="527"/>
      <c r="X34" s="527"/>
      <c r="Y34" s="527"/>
      <c r="Z34" s="527"/>
      <c r="AA34" s="504"/>
      <c r="AB34" s="505"/>
      <c r="AC34" s="505"/>
      <c r="AD34" s="506"/>
    </row>
    <row r="35" spans="2:32" s="17" customFormat="1" ht="12.75" customHeight="1" thickTop="1" thickBot="1" x14ac:dyDescent="0.25">
      <c r="B35" s="25"/>
      <c r="C35" s="522" t="s">
        <v>450</v>
      </c>
      <c r="D35" s="523"/>
      <c r="E35" s="523"/>
      <c r="F35" s="523"/>
      <c r="G35" s="523"/>
      <c r="H35" s="523"/>
      <c r="I35" s="523"/>
      <c r="J35" s="523"/>
      <c r="K35" s="504"/>
      <c r="L35" s="505"/>
      <c r="M35" s="505"/>
      <c r="N35" s="506"/>
      <c r="P35" s="43"/>
      <c r="Q35" s="43"/>
      <c r="R35" s="43"/>
      <c r="S35" s="43"/>
      <c r="T35" s="25"/>
      <c r="U35" s="528" t="s">
        <v>174</v>
      </c>
      <c r="V35" s="529"/>
      <c r="W35" s="529"/>
      <c r="X35" s="529"/>
      <c r="Y35" s="529"/>
      <c r="Z35" s="529"/>
      <c r="AA35" s="507">
        <f>ROUND('10波及計算'!T72,0)</f>
        <v>0</v>
      </c>
      <c r="AB35" s="508"/>
      <c r="AC35" s="508"/>
      <c r="AD35" s="509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36" t="s">
        <v>218</v>
      </c>
      <c r="Q36" s="437"/>
      <c r="R36" s="437"/>
      <c r="S36" s="438"/>
      <c r="U36" s="526" t="s">
        <v>451</v>
      </c>
      <c r="V36" s="527"/>
      <c r="W36" s="527"/>
      <c r="X36" s="527"/>
      <c r="Y36" s="527"/>
      <c r="Z36" s="527"/>
      <c r="AA36" s="504"/>
      <c r="AB36" s="505"/>
      <c r="AC36" s="505"/>
      <c r="AD36" s="506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39"/>
      <c r="Q37" s="440"/>
      <c r="R37" s="440"/>
      <c r="S37" s="441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169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510" t="s">
        <v>226</v>
      </c>
      <c r="D42" s="511"/>
      <c r="E42" s="511"/>
      <c r="F42" s="511"/>
      <c r="G42" s="511"/>
      <c r="H42" s="511"/>
      <c r="I42" s="511"/>
      <c r="J42" s="511"/>
      <c r="K42" s="445">
        <f>ROUND(K43+K44,)</f>
        <v>0</v>
      </c>
      <c r="L42" s="446"/>
      <c r="M42" s="446"/>
      <c r="N42" s="447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514" t="s">
        <v>227</v>
      </c>
      <c r="E43" s="515"/>
      <c r="F43" s="515"/>
      <c r="G43" s="515"/>
      <c r="H43" s="515"/>
      <c r="I43" s="515"/>
      <c r="J43" s="515"/>
      <c r="K43" s="516">
        <f>ROUND(AA15,)</f>
        <v>0</v>
      </c>
      <c r="L43" s="517"/>
      <c r="M43" s="517"/>
      <c r="N43" s="518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512" t="s">
        <v>172</v>
      </c>
      <c r="E44" s="513"/>
      <c r="F44" s="513"/>
      <c r="G44" s="513"/>
      <c r="H44" s="513"/>
      <c r="I44" s="513"/>
      <c r="J44" s="513"/>
      <c r="K44" s="519">
        <f>ROUND(AA35,)</f>
        <v>0</v>
      </c>
      <c r="L44" s="520"/>
      <c r="M44" s="520"/>
      <c r="N44" s="521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71" t="s">
        <v>163</v>
      </c>
      <c r="D46" s="472"/>
      <c r="E46" s="472"/>
      <c r="F46" s="472"/>
      <c r="G46" s="472"/>
      <c r="H46" s="473"/>
      <c r="I46" s="25"/>
      <c r="J46" s="25"/>
      <c r="K46" s="17" t="s">
        <v>452</v>
      </c>
      <c r="L46" s="536">
        <f ca="1">'10波及計算'!U72</f>
        <v>0.65816824510667427</v>
      </c>
      <c r="M46" s="536"/>
      <c r="N46" s="536"/>
      <c r="O46" s="25" t="s">
        <v>453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534" t="s">
        <v>214</v>
      </c>
      <c r="D48" s="535"/>
      <c r="E48" s="535"/>
      <c r="F48" s="535"/>
      <c r="G48" s="535"/>
      <c r="H48" s="535"/>
      <c r="I48" s="535"/>
      <c r="J48" s="535"/>
      <c r="K48" s="445">
        <f ca="1">ROUND('10波及計算'!V72,)</f>
        <v>0</v>
      </c>
      <c r="L48" s="446"/>
      <c r="M48" s="446"/>
      <c r="N48" s="447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532" t="s">
        <v>454</v>
      </c>
      <c r="D49" s="533"/>
      <c r="E49" s="533"/>
      <c r="F49" s="533"/>
      <c r="G49" s="533"/>
      <c r="H49" s="533"/>
      <c r="I49" s="533"/>
      <c r="J49" s="533"/>
      <c r="K49" s="448"/>
      <c r="L49" s="449"/>
      <c r="M49" s="449"/>
      <c r="N49" s="450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71" t="s">
        <v>164</v>
      </c>
      <c r="D51" s="472"/>
      <c r="E51" s="472"/>
      <c r="F51" s="472"/>
      <c r="G51" s="472"/>
      <c r="H51" s="473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71" t="s">
        <v>165</v>
      </c>
      <c r="D53" s="472"/>
      <c r="E53" s="472"/>
      <c r="F53" s="472"/>
      <c r="G53" s="473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71" t="s">
        <v>173</v>
      </c>
      <c r="D55" s="472"/>
      <c r="E55" s="472"/>
      <c r="F55" s="472"/>
      <c r="G55" s="47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534" t="s">
        <v>166</v>
      </c>
      <c r="D57" s="535"/>
      <c r="E57" s="535"/>
      <c r="F57" s="535"/>
      <c r="G57" s="535"/>
      <c r="H57" s="535"/>
      <c r="I57" s="535"/>
      <c r="J57" s="535"/>
      <c r="K57" s="552" t="s">
        <v>175</v>
      </c>
      <c r="L57" s="553"/>
      <c r="M57" s="553"/>
      <c r="N57" s="554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555">
        <f ca="1">ROUND('10波及計算'!Z72,)</f>
        <v>0</v>
      </c>
      <c r="D58" s="520"/>
      <c r="E58" s="520"/>
      <c r="F58" s="520"/>
      <c r="G58" s="520"/>
      <c r="H58" s="520"/>
      <c r="I58" s="520"/>
      <c r="J58" s="520"/>
      <c r="K58" s="555">
        <f ca="1">ROUND(K48-C58,)</f>
        <v>0</v>
      </c>
      <c r="L58" s="520"/>
      <c r="M58" s="520"/>
      <c r="N58" s="521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42" t="s">
        <v>167</v>
      </c>
      <c r="D60" s="443"/>
      <c r="E60" s="443"/>
      <c r="F60" s="444"/>
      <c r="G60" s="25"/>
      <c r="H60" s="25"/>
      <c r="I60" s="25"/>
      <c r="J60" s="25"/>
      <c r="K60" s="25"/>
      <c r="L60" s="25"/>
      <c r="M60" s="25"/>
      <c r="N60" s="25"/>
      <c r="O60" s="25"/>
      <c r="P60" s="436" t="s">
        <v>215</v>
      </c>
      <c r="Q60" s="437"/>
      <c r="R60" s="437"/>
      <c r="S60" s="438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39"/>
      <c r="Q61" s="440"/>
      <c r="R61" s="440"/>
      <c r="S61" s="441"/>
      <c r="T61" s="129"/>
      <c r="U61" s="545" t="s">
        <v>177</v>
      </c>
      <c r="V61" s="546"/>
      <c r="W61" s="546"/>
      <c r="X61" s="546"/>
      <c r="Y61" s="546"/>
      <c r="Z61" s="546"/>
      <c r="AA61" s="537">
        <f ca="1">ROUND('10波及計算'!AB72,)</f>
        <v>0</v>
      </c>
      <c r="AB61" s="538"/>
      <c r="AC61" s="538"/>
      <c r="AD61" s="539"/>
    </row>
    <row r="62" spans="2:32" s="17" customFormat="1" ht="12.75" customHeight="1" thickTop="1" thickBot="1" x14ac:dyDescent="0.25">
      <c r="B62" s="25"/>
      <c r="C62" s="558" t="s">
        <v>176</v>
      </c>
      <c r="D62" s="559"/>
      <c r="E62" s="559"/>
      <c r="F62" s="559"/>
      <c r="G62" s="559"/>
      <c r="H62" s="559"/>
      <c r="I62" s="559"/>
      <c r="J62" s="559"/>
      <c r="K62" s="560">
        <f ca="1">ROUND('10波及計算'!AA72,)</f>
        <v>0</v>
      </c>
      <c r="L62" s="561"/>
      <c r="M62" s="561"/>
      <c r="N62" s="562"/>
      <c r="P62" s="128"/>
      <c r="Q62" s="128"/>
      <c r="R62" s="128"/>
      <c r="S62" s="128"/>
      <c r="T62" s="25"/>
      <c r="U62" s="547" t="s">
        <v>455</v>
      </c>
      <c r="V62" s="548"/>
      <c r="W62" s="548"/>
      <c r="X62" s="548"/>
      <c r="Y62" s="548"/>
      <c r="Z62" s="548"/>
      <c r="AA62" s="540"/>
      <c r="AB62" s="541"/>
      <c r="AC62" s="541"/>
      <c r="AD62" s="542"/>
    </row>
    <row r="63" spans="2:32" s="17" customFormat="1" ht="12.75" customHeight="1" thickTop="1" thickBot="1" x14ac:dyDescent="0.25">
      <c r="B63" s="25"/>
      <c r="C63" s="556" t="s">
        <v>456</v>
      </c>
      <c r="D63" s="557"/>
      <c r="E63" s="557"/>
      <c r="F63" s="557"/>
      <c r="G63" s="557"/>
      <c r="H63" s="557"/>
      <c r="I63" s="557"/>
      <c r="J63" s="557"/>
      <c r="K63" s="563"/>
      <c r="L63" s="564"/>
      <c r="M63" s="564"/>
      <c r="N63" s="565"/>
      <c r="P63" s="43"/>
      <c r="Q63" s="43"/>
      <c r="R63" s="43"/>
      <c r="S63" s="43"/>
      <c r="T63" s="25"/>
      <c r="U63" s="545" t="s">
        <v>178</v>
      </c>
      <c r="V63" s="546"/>
      <c r="W63" s="546"/>
      <c r="X63" s="546"/>
      <c r="Y63" s="546"/>
      <c r="Z63" s="546"/>
      <c r="AA63" s="537">
        <f ca="1">ROUND('10波及計算'!AC72,)</f>
        <v>0</v>
      </c>
      <c r="AB63" s="538"/>
      <c r="AC63" s="538"/>
      <c r="AD63" s="539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36" t="s">
        <v>216</v>
      </c>
      <c r="Q64" s="437"/>
      <c r="R64" s="437"/>
      <c r="S64" s="438"/>
      <c r="T64" s="129"/>
      <c r="U64" s="543" t="s">
        <v>457</v>
      </c>
      <c r="V64" s="544"/>
      <c r="W64" s="544"/>
      <c r="X64" s="544"/>
      <c r="Y64" s="544"/>
      <c r="Z64" s="544"/>
      <c r="AA64" s="566"/>
      <c r="AB64" s="567"/>
      <c r="AC64" s="567"/>
      <c r="AD64" s="568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39"/>
      <c r="Q65" s="440"/>
      <c r="R65" s="440"/>
      <c r="S65" s="441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152</v>
      </c>
    </row>
    <row r="68" spans="1:32" ht="11.25" customHeight="1" x14ac:dyDescent="0.2">
      <c r="A68" s="22" t="s">
        <v>153</v>
      </c>
    </row>
    <row r="70" spans="1:32" x14ac:dyDescent="0.2">
      <c r="A70" s="12" t="s">
        <v>228</v>
      </c>
    </row>
    <row r="71" spans="1:32" x14ac:dyDescent="0.2">
      <c r="AB71" s="423"/>
      <c r="AC71" s="423"/>
      <c r="AD71" s="423"/>
      <c r="AE71" s="423"/>
      <c r="AF71" s="423" t="s">
        <v>231</v>
      </c>
    </row>
    <row r="72" spans="1:32" x14ac:dyDescent="0.2">
      <c r="A72" s="377" t="s">
        <v>230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9"/>
      <c r="L72" s="572" t="s">
        <v>16</v>
      </c>
      <c r="M72" s="573"/>
      <c r="N72" s="573"/>
      <c r="O72" s="574"/>
      <c r="P72" s="323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78" t="s">
        <v>80</v>
      </c>
      <c r="AC72" s="378"/>
      <c r="AD72" s="378"/>
      <c r="AE72" s="378"/>
      <c r="AF72" s="379"/>
    </row>
    <row r="73" spans="1:32" x14ac:dyDescent="0.2">
      <c r="A73" s="372"/>
      <c r="B73" s="373"/>
      <c r="C73" s="373"/>
      <c r="D73" s="373"/>
      <c r="E73" s="373"/>
      <c r="F73" s="373"/>
      <c r="G73" s="373"/>
      <c r="H73" s="373"/>
      <c r="I73" s="373"/>
      <c r="J73" s="373"/>
      <c r="K73" s="374"/>
      <c r="L73" s="575"/>
      <c r="M73" s="576"/>
      <c r="N73" s="576"/>
      <c r="O73" s="577"/>
      <c r="P73" s="578" t="s">
        <v>18</v>
      </c>
      <c r="Q73" s="579"/>
      <c r="R73" s="579"/>
      <c r="S73" s="580"/>
      <c r="T73" s="581" t="s">
        <v>229</v>
      </c>
      <c r="U73" s="582"/>
      <c r="V73" s="582"/>
      <c r="W73" s="583"/>
      <c r="X73" s="584" t="s">
        <v>79</v>
      </c>
      <c r="Y73" s="585"/>
      <c r="Z73" s="585"/>
      <c r="AA73" s="586"/>
      <c r="AB73" s="373"/>
      <c r="AC73" s="373"/>
      <c r="AD73" s="373"/>
      <c r="AE73" s="373"/>
      <c r="AF73" s="374"/>
    </row>
    <row r="74" spans="1:32" x14ac:dyDescent="0.2">
      <c r="A74" s="598" t="s">
        <v>77</v>
      </c>
      <c r="B74" s="599"/>
      <c r="C74" s="599"/>
      <c r="D74" s="599"/>
      <c r="E74" s="599"/>
      <c r="F74" s="599"/>
      <c r="G74" s="599"/>
      <c r="H74" s="599"/>
      <c r="I74" s="599"/>
      <c r="J74" s="599"/>
      <c r="K74" s="600"/>
      <c r="L74" s="601">
        <f>K8</f>
        <v>0</v>
      </c>
      <c r="M74" s="602"/>
      <c r="N74" s="602"/>
      <c r="O74" s="603"/>
      <c r="P74" s="592">
        <f>K13</f>
        <v>0</v>
      </c>
      <c r="Q74" s="593"/>
      <c r="R74" s="593"/>
      <c r="S74" s="594"/>
      <c r="T74" s="595">
        <f>K34</f>
        <v>0</v>
      </c>
      <c r="U74" s="596"/>
      <c r="V74" s="596"/>
      <c r="W74" s="597"/>
      <c r="X74" s="569">
        <f ca="1">K62</f>
        <v>0</v>
      </c>
      <c r="Y74" s="570"/>
      <c r="Z74" s="570"/>
      <c r="AA74" s="571"/>
      <c r="AB74" s="549">
        <f ca="1">SUM(P74:AA74)</f>
        <v>0</v>
      </c>
      <c r="AC74" s="550"/>
      <c r="AD74" s="550"/>
      <c r="AE74" s="550"/>
      <c r="AF74" s="551"/>
    </row>
    <row r="75" spans="1:32" x14ac:dyDescent="0.2">
      <c r="A75" s="321"/>
      <c r="B75" s="598" t="s">
        <v>81</v>
      </c>
      <c r="C75" s="599"/>
      <c r="D75" s="599"/>
      <c r="E75" s="599"/>
      <c r="F75" s="599"/>
      <c r="G75" s="599"/>
      <c r="H75" s="599"/>
      <c r="I75" s="325"/>
      <c r="J75" s="325"/>
      <c r="K75" s="326"/>
      <c r="L75" s="589"/>
      <c r="M75" s="590"/>
      <c r="N75" s="590"/>
      <c r="O75" s="591"/>
      <c r="P75" s="592">
        <f>U12</f>
        <v>0</v>
      </c>
      <c r="Q75" s="593"/>
      <c r="R75" s="593"/>
      <c r="S75" s="594"/>
      <c r="T75" s="595">
        <f>AA33</f>
        <v>0</v>
      </c>
      <c r="U75" s="596"/>
      <c r="V75" s="596"/>
      <c r="W75" s="597"/>
      <c r="X75" s="569">
        <f ca="1">AA61</f>
        <v>0</v>
      </c>
      <c r="Y75" s="570"/>
      <c r="Z75" s="570"/>
      <c r="AA75" s="571"/>
      <c r="AB75" s="549">
        <f ca="1">SUM(P75:AA75)</f>
        <v>0</v>
      </c>
      <c r="AC75" s="550"/>
      <c r="AD75" s="550"/>
      <c r="AE75" s="550"/>
      <c r="AF75" s="551"/>
    </row>
    <row r="76" spans="1:32" x14ac:dyDescent="0.2">
      <c r="A76" s="320"/>
      <c r="B76" s="320"/>
      <c r="C76" s="587" t="s">
        <v>128</v>
      </c>
      <c r="D76" s="588"/>
      <c r="E76" s="588"/>
      <c r="F76" s="588"/>
      <c r="G76" s="588"/>
      <c r="H76" s="588"/>
      <c r="I76" s="588"/>
      <c r="J76" s="324"/>
      <c r="K76" s="327"/>
      <c r="L76" s="589"/>
      <c r="M76" s="590"/>
      <c r="N76" s="590"/>
      <c r="O76" s="591"/>
      <c r="P76" s="592">
        <f>AA15</f>
        <v>0</v>
      </c>
      <c r="Q76" s="593"/>
      <c r="R76" s="593"/>
      <c r="S76" s="594"/>
      <c r="T76" s="595">
        <f>AA35</f>
        <v>0</v>
      </c>
      <c r="U76" s="596"/>
      <c r="V76" s="596"/>
      <c r="W76" s="597"/>
      <c r="X76" s="569">
        <f ca="1">AA63</f>
        <v>0</v>
      </c>
      <c r="Y76" s="570"/>
      <c r="Z76" s="570"/>
      <c r="AA76" s="571"/>
      <c r="AB76" s="549">
        <f ca="1">SUM(P76:AA76)</f>
        <v>0</v>
      </c>
      <c r="AC76" s="550"/>
      <c r="AD76" s="550"/>
      <c r="AE76" s="550"/>
      <c r="AF76" s="551"/>
    </row>
    <row r="77" spans="1:32" x14ac:dyDescent="0.2">
      <c r="B77" s="22" t="s">
        <v>152</v>
      </c>
    </row>
    <row r="78" spans="1:32" x14ac:dyDescent="0.2">
      <c r="B78" s="22" t="s">
        <v>153</v>
      </c>
    </row>
  </sheetData>
  <mergeCells count="95">
    <mergeCell ref="A4:E5"/>
    <mergeCell ref="AB76:AF76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  <mergeCell ref="P60:S61"/>
    <mergeCell ref="C49:J49"/>
    <mergeCell ref="C48:J48"/>
    <mergeCell ref="L46:N46"/>
    <mergeCell ref="K48:N49"/>
    <mergeCell ref="C46:H46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B71:AF71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5"/>
  <sheetViews>
    <sheetView tabSelected="1" view="pageBreakPreview" zoomScale="115" zoomScaleNormal="10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O52" sqref="AO52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6" width="9.26953125" style="25" hidden="1" customWidth="1"/>
    <col min="7" max="7" width="9.26953125" style="333" hidden="1" customWidth="1"/>
    <col min="8" max="40" width="9.26953125" style="25" customWidth="1"/>
    <col min="41" max="16384" width="9" style="25"/>
  </cols>
  <sheetData>
    <row r="1" spans="1:41" ht="15" customHeight="1" x14ac:dyDescent="0.2">
      <c r="A1" s="611" t="str">
        <f>'02フロー図'!A4</f>
        <v>《 道南圏 》</v>
      </c>
      <c r="B1" s="611"/>
    </row>
    <row r="2" spans="1:41" ht="15" customHeight="1" x14ac:dyDescent="0.2">
      <c r="A2" s="611"/>
      <c r="B2" s="611"/>
    </row>
    <row r="3" spans="1:41" ht="12.5" thickBot="1" x14ac:dyDescent="0.25">
      <c r="A3" s="612"/>
      <c r="B3" s="612"/>
      <c r="S3" s="26"/>
      <c r="T3" s="26" t="str">
        <f>$AF$3</f>
        <v>（単位：百万円）</v>
      </c>
      <c r="AC3" s="26"/>
      <c r="AF3" s="26" t="s">
        <v>32</v>
      </c>
      <c r="AJ3" s="26"/>
      <c r="AN3" s="26" t="s">
        <v>423</v>
      </c>
    </row>
    <row r="4" spans="1:41" ht="17.25" customHeight="1" thickTop="1" thickBot="1" x14ac:dyDescent="0.25">
      <c r="A4" s="606" t="s">
        <v>0</v>
      </c>
      <c r="B4" s="607"/>
      <c r="C4" s="267" t="s">
        <v>16</v>
      </c>
      <c r="D4" s="267"/>
      <c r="E4" s="267"/>
      <c r="F4" s="267"/>
      <c r="G4" s="334"/>
      <c r="H4" s="608" t="s">
        <v>54</v>
      </c>
      <c r="I4" s="609"/>
      <c r="J4" s="609"/>
      <c r="K4" s="609"/>
      <c r="L4" s="609"/>
      <c r="M4" s="609"/>
      <c r="N4" s="610"/>
      <c r="O4" s="608" t="s">
        <v>156</v>
      </c>
      <c r="P4" s="609"/>
      <c r="Q4" s="609"/>
      <c r="R4" s="609"/>
      <c r="S4" s="609"/>
      <c r="T4" s="610"/>
      <c r="U4" s="608" t="s">
        <v>195</v>
      </c>
      <c r="V4" s="609"/>
      <c r="W4" s="609"/>
      <c r="X4" s="609"/>
      <c r="Y4" s="609"/>
      <c r="Z4" s="609"/>
      <c r="AA4" s="609"/>
      <c r="AB4" s="609"/>
      <c r="AC4" s="610"/>
      <c r="AD4" s="620" t="s">
        <v>55</v>
      </c>
      <c r="AE4" s="620"/>
      <c r="AF4" s="607"/>
      <c r="AG4" s="613" t="s">
        <v>101</v>
      </c>
      <c r="AH4" s="614"/>
      <c r="AI4" s="614"/>
      <c r="AJ4" s="615"/>
      <c r="AK4" s="613" t="s">
        <v>208</v>
      </c>
      <c r="AL4" s="614"/>
      <c r="AM4" s="614"/>
      <c r="AN4" s="616"/>
    </row>
    <row r="5" spans="1:41" ht="15.75" customHeight="1" thickTop="1" x14ac:dyDescent="0.2">
      <c r="A5" s="604" t="s">
        <v>583</v>
      </c>
      <c r="B5" s="605"/>
      <c r="C5" s="267" t="s">
        <v>159</v>
      </c>
      <c r="D5" s="267" t="s">
        <v>409</v>
      </c>
      <c r="E5" s="267" t="s">
        <v>410</v>
      </c>
      <c r="F5" s="267" t="s">
        <v>411</v>
      </c>
      <c r="G5" s="334" t="s">
        <v>412</v>
      </c>
      <c r="H5" s="27" t="s">
        <v>16</v>
      </c>
      <c r="I5" s="27" t="s">
        <v>17</v>
      </c>
      <c r="J5" s="27" t="s">
        <v>38</v>
      </c>
      <c r="K5" s="27" t="s">
        <v>28</v>
      </c>
      <c r="L5" s="27" t="s">
        <v>18</v>
      </c>
      <c r="M5" s="27" t="s">
        <v>21</v>
      </c>
      <c r="N5" s="27" t="s">
        <v>18</v>
      </c>
      <c r="O5" s="27" t="s">
        <v>154</v>
      </c>
      <c r="P5" s="27" t="s">
        <v>17</v>
      </c>
      <c r="Q5" s="27" t="s">
        <v>38</v>
      </c>
      <c r="R5" s="27" t="s">
        <v>20</v>
      </c>
      <c r="S5" s="27" t="s">
        <v>20</v>
      </c>
      <c r="T5" s="27" t="s">
        <v>20</v>
      </c>
      <c r="U5" s="27" t="s">
        <v>52</v>
      </c>
      <c r="V5" s="27" t="s">
        <v>157</v>
      </c>
      <c r="W5" s="27" t="s">
        <v>24</v>
      </c>
      <c r="X5" s="27" t="s">
        <v>23</v>
      </c>
      <c r="Y5" s="27" t="s">
        <v>17</v>
      </c>
      <c r="Z5" s="27" t="s">
        <v>38</v>
      </c>
      <c r="AA5" s="27" t="s">
        <v>27</v>
      </c>
      <c r="AB5" s="27" t="s">
        <v>27</v>
      </c>
      <c r="AC5" s="27" t="s">
        <v>27</v>
      </c>
      <c r="AD5" s="27" t="s">
        <v>29</v>
      </c>
      <c r="AE5" s="27" t="s">
        <v>30</v>
      </c>
      <c r="AF5" s="312" t="s">
        <v>56</v>
      </c>
      <c r="AG5" s="311" t="s">
        <v>18</v>
      </c>
      <c r="AH5" s="27" t="s">
        <v>441</v>
      </c>
      <c r="AI5" s="27" t="s">
        <v>442</v>
      </c>
      <c r="AJ5" s="312" t="s">
        <v>80</v>
      </c>
      <c r="AK5" s="311" t="s">
        <v>18</v>
      </c>
      <c r="AL5" s="27" t="s">
        <v>441</v>
      </c>
      <c r="AM5" s="27" t="s">
        <v>442</v>
      </c>
      <c r="AN5" s="28" t="s">
        <v>80</v>
      </c>
    </row>
    <row r="6" spans="1:41" ht="15.75" customHeight="1" x14ac:dyDescent="0.2">
      <c r="A6" s="604" t="s">
        <v>33</v>
      </c>
      <c r="B6" s="605"/>
      <c r="C6" s="267" t="s">
        <v>413</v>
      </c>
      <c r="D6" s="267"/>
      <c r="E6" s="267"/>
      <c r="F6" s="267"/>
      <c r="G6" s="334"/>
      <c r="H6" s="301" t="s">
        <v>417</v>
      </c>
      <c r="I6" s="29"/>
      <c r="J6" s="29" t="s">
        <v>18</v>
      </c>
      <c r="K6" s="29" t="s">
        <v>58</v>
      </c>
      <c r="L6" s="29" t="s">
        <v>19</v>
      </c>
      <c r="M6" s="29" t="s">
        <v>59</v>
      </c>
      <c r="N6" s="29" t="s">
        <v>57</v>
      </c>
      <c r="O6" s="29" t="s">
        <v>155</v>
      </c>
      <c r="P6" s="29"/>
      <c r="Q6" s="29" t="s">
        <v>39</v>
      </c>
      <c r="R6" s="29" t="s">
        <v>26</v>
      </c>
      <c r="S6" s="29" t="s">
        <v>19</v>
      </c>
      <c r="T6" s="29" t="s">
        <v>57</v>
      </c>
      <c r="U6" s="29" t="s">
        <v>22</v>
      </c>
      <c r="V6" s="29" t="s">
        <v>158</v>
      </c>
      <c r="W6" s="29" t="s">
        <v>60</v>
      </c>
      <c r="X6" s="29"/>
      <c r="Y6" s="29"/>
      <c r="Z6" s="29" t="s">
        <v>23</v>
      </c>
      <c r="AA6" s="29" t="s">
        <v>26</v>
      </c>
      <c r="AB6" s="29" t="s">
        <v>19</v>
      </c>
      <c r="AC6" s="29" t="s">
        <v>57</v>
      </c>
      <c r="AD6" s="29" t="s">
        <v>25</v>
      </c>
      <c r="AE6" s="29" t="s">
        <v>31</v>
      </c>
      <c r="AF6" s="314" t="s">
        <v>57</v>
      </c>
      <c r="AG6" s="313"/>
      <c r="AH6" s="29" t="s">
        <v>443</v>
      </c>
      <c r="AI6" s="29" t="s">
        <v>443</v>
      </c>
      <c r="AJ6" s="314" t="s">
        <v>443</v>
      </c>
      <c r="AK6" s="313"/>
      <c r="AL6" s="29" t="s">
        <v>444</v>
      </c>
      <c r="AM6" s="29" t="s">
        <v>444</v>
      </c>
      <c r="AN6" s="30" t="s">
        <v>444</v>
      </c>
    </row>
    <row r="7" spans="1:41" ht="12.75" customHeight="1" thickBot="1" x14ac:dyDescent="0.25">
      <c r="A7" s="604"/>
      <c r="B7" s="605"/>
      <c r="C7" s="267"/>
      <c r="D7" s="267"/>
      <c r="E7" s="267"/>
      <c r="F7" s="267"/>
      <c r="G7" s="334"/>
      <c r="H7" s="31" t="s">
        <v>34</v>
      </c>
      <c r="I7" s="31" t="s">
        <v>35</v>
      </c>
      <c r="J7" s="31" t="s">
        <v>61</v>
      </c>
      <c r="K7" s="31" t="s">
        <v>179</v>
      </c>
      <c r="L7" s="31" t="s">
        <v>180</v>
      </c>
      <c r="M7" s="31" t="s">
        <v>181</v>
      </c>
      <c r="N7" s="31" t="s">
        <v>184</v>
      </c>
      <c r="O7" s="31" t="s">
        <v>182</v>
      </c>
      <c r="P7" s="31" t="s">
        <v>183</v>
      </c>
      <c r="Q7" s="31" t="s">
        <v>185</v>
      </c>
      <c r="R7" s="31" t="s">
        <v>186</v>
      </c>
      <c r="S7" s="31" t="s">
        <v>187</v>
      </c>
      <c r="T7" s="31" t="s">
        <v>188</v>
      </c>
      <c r="U7" s="31" t="s">
        <v>62</v>
      </c>
      <c r="V7" s="31" t="s">
        <v>189</v>
      </c>
      <c r="W7" s="31" t="s">
        <v>63</v>
      </c>
      <c r="X7" s="31" t="s">
        <v>53</v>
      </c>
      <c r="Y7" s="31" t="s">
        <v>49</v>
      </c>
      <c r="Z7" s="31" t="s">
        <v>50</v>
      </c>
      <c r="AA7" s="31" t="s">
        <v>51</v>
      </c>
      <c r="AB7" s="31" t="s">
        <v>190</v>
      </c>
      <c r="AC7" s="31" t="s">
        <v>191</v>
      </c>
      <c r="AD7" s="31" t="s">
        <v>192</v>
      </c>
      <c r="AE7" s="31" t="s">
        <v>193</v>
      </c>
      <c r="AF7" s="319" t="s">
        <v>194</v>
      </c>
      <c r="AG7" s="315" t="s">
        <v>424</v>
      </c>
      <c r="AH7" s="316" t="s">
        <v>434</v>
      </c>
      <c r="AI7" s="316" t="s">
        <v>435</v>
      </c>
      <c r="AJ7" s="328" t="s">
        <v>436</v>
      </c>
      <c r="AK7" s="315" t="s">
        <v>437</v>
      </c>
      <c r="AL7" s="316" t="s">
        <v>438</v>
      </c>
      <c r="AM7" s="316" t="s">
        <v>439</v>
      </c>
      <c r="AN7" s="317" t="s">
        <v>440</v>
      </c>
    </row>
    <row r="8" spans="1:41" ht="12.5" thickTop="1" x14ac:dyDescent="0.2">
      <c r="A8" s="32" t="s">
        <v>233</v>
      </c>
      <c r="B8" s="33" t="s">
        <v>459</v>
      </c>
      <c r="C8" s="291"/>
      <c r="D8" s="271">
        <v>0.40112453108231227</v>
      </c>
      <c r="E8" s="271">
        <v>6.4205044695110292E-2</v>
      </c>
      <c r="F8" s="276">
        <f t="shared" ref="F8" si="0">ROUND(IF(C8*D8&lt;0,0,C8*D8),)</f>
        <v>0</v>
      </c>
      <c r="G8" s="335">
        <f t="shared" ref="G8" si="1">ROUND(IF(C8*E8&lt;0,0,C8*E8),)</f>
        <v>0</v>
      </c>
      <c r="H8" s="285">
        <f t="shared" ref="H8:H52" si="2">C8-F8-G8</f>
        <v>0</v>
      </c>
      <c r="I8" s="281">
        <f>1-(-'11取引基本表'!CQ6/('11取引基本表'!BW6))</f>
        <v>0.27349352119763493</v>
      </c>
      <c r="J8" s="66">
        <f>H8*I8</f>
        <v>0</v>
      </c>
      <c r="K8" s="67">
        <f t="array" ref="K8:K71">TRANSPOSE('12投入係数表'!C77:BN77)</f>
        <v>0.48677001981582935</v>
      </c>
      <c r="L8" s="66">
        <f t="shared" ref="L8:L39" si="3">J8*K8</f>
        <v>0</v>
      </c>
      <c r="M8" s="67">
        <f t="array" ref="M8:M71">TRANSPOSE('12投入係数表'!C72:BN72)</f>
        <v>5.5056921941174182E-2</v>
      </c>
      <c r="N8" s="68">
        <f t="shared" ref="N8:N39" si="4">J8*M8</f>
        <v>0</v>
      </c>
      <c r="O8" s="69">
        <f t="array" ref="O8:O80">MMULT('12投入係数表'!C6:BN78,J8:J71)</f>
        <v>0</v>
      </c>
      <c r="P8" s="70">
        <f>1-(-'11取引基本表'!CQ6/('11取引基本表'!BW6))</f>
        <v>0.27349352119763493</v>
      </c>
      <c r="Q8" s="68">
        <f>O8*P8</f>
        <v>0</v>
      </c>
      <c r="R8" s="68">
        <f t="array" ref="R8:R71">MMULT('13逆行列係数表'!C6:BN69,Q8:Q71)</f>
        <v>0</v>
      </c>
      <c r="S8" s="66">
        <f t="shared" ref="S8:S39" si="5">R8*K8</f>
        <v>0</v>
      </c>
      <c r="T8" s="71">
        <f t="shared" ref="T8:T39" si="6">R8*M8</f>
        <v>0</v>
      </c>
      <c r="U8" s="72"/>
      <c r="V8" s="68">
        <f t="shared" ref="V8:V39" ca="1" si="7">(N8+T8)*$U$72</f>
        <v>0</v>
      </c>
      <c r="W8" s="67">
        <f>'11取引基本表'!BQ6/'11取引基本表'!$BQ$70</f>
        <v>8.2807539603605897E-3</v>
      </c>
      <c r="X8" s="68">
        <f t="shared" ref="X8:X39" ca="1" si="8">V$72*W8</f>
        <v>0</v>
      </c>
      <c r="Y8" s="70">
        <f>P8</f>
        <v>0.27349352119763493</v>
      </c>
      <c r="Z8" s="68">
        <f ca="1">X8*Y8</f>
        <v>0</v>
      </c>
      <c r="AA8" s="68">
        <f t="array" aca="1" ref="AA8:AA71" ca="1">MMULT('13逆行列係数表'!C6:BN69,Z8:Z71)</f>
        <v>0</v>
      </c>
      <c r="AB8" s="68">
        <f t="shared" ref="AB8:AB39" ca="1" si="9">K8*AA8</f>
        <v>0</v>
      </c>
      <c r="AC8" s="71">
        <f t="shared" ref="AC8:AC39" ca="1" si="10">M8*AA8</f>
        <v>0</v>
      </c>
      <c r="AD8" s="69">
        <f t="shared" ref="AD8:AD39" ca="1" si="11">J8+R8+AA8</f>
        <v>0</v>
      </c>
      <c r="AE8" s="68">
        <f t="shared" ref="AE8:AE39" ca="1" si="12">L8+S8+AB8</f>
        <v>0</v>
      </c>
      <c r="AF8" s="71">
        <f t="shared" ref="AF8:AF39" ca="1" si="13">N8+T8+AC8</f>
        <v>0</v>
      </c>
      <c r="AG8" s="76">
        <f>J8*'20就業誘発係数'!$D5</f>
        <v>0</v>
      </c>
      <c r="AH8" s="318">
        <f>R8*'20就業誘発係数'!$D5</f>
        <v>0</v>
      </c>
      <c r="AI8" s="318">
        <f ca="1">AA8*'20就業誘発係数'!$D5</f>
        <v>0</v>
      </c>
      <c r="AJ8" s="78">
        <f ca="1">SUM(AG8:AI8)</f>
        <v>0</v>
      </c>
      <c r="AK8" s="76">
        <f>J8*'30雇用誘発係数'!$D5</f>
        <v>0</v>
      </c>
      <c r="AL8" s="318">
        <f>R8*'30雇用誘発係数'!$D5</f>
        <v>0</v>
      </c>
      <c r="AM8" s="318">
        <f ca="1">AA8*'30雇用誘発係数'!$D5</f>
        <v>0</v>
      </c>
      <c r="AN8" s="78">
        <f ca="1">SUM(AK8:AM8)</f>
        <v>0</v>
      </c>
      <c r="AO8" s="25" t="s">
        <v>85</v>
      </c>
    </row>
    <row r="9" spans="1:41" x14ac:dyDescent="0.2">
      <c r="A9" s="34" t="s">
        <v>234</v>
      </c>
      <c r="B9" s="35" t="s">
        <v>460</v>
      </c>
      <c r="C9" s="292"/>
      <c r="D9" s="272">
        <v>0.43129177735403396</v>
      </c>
      <c r="E9" s="272">
        <v>3.3174974788566056E-2</v>
      </c>
      <c r="F9" s="277">
        <f t="shared" ref="F9:F71" si="14">ROUND(IF(C9*D9&lt;0,0,C9*D9),)</f>
        <v>0</v>
      </c>
      <c r="G9" s="106">
        <f t="shared" ref="G9:G71" si="15">ROUND(IF(C9*E9&lt;0,0,C9*E9),)</f>
        <v>0</v>
      </c>
      <c r="H9" s="286">
        <f t="shared" si="2"/>
        <v>0</v>
      </c>
      <c r="I9" s="282">
        <f>1-(-'11取引基本表'!CQ7/('11取引基本表'!BW7))</f>
        <v>0.50900398406374503</v>
      </c>
      <c r="J9" s="73">
        <f t="shared" ref="J9:J71" si="16">H9*I9</f>
        <v>0</v>
      </c>
      <c r="K9" s="74">
        <v>0.47032567366506861</v>
      </c>
      <c r="L9" s="73">
        <f t="shared" si="3"/>
        <v>0</v>
      </c>
      <c r="M9" s="74">
        <v>3.0252934369317242E-2</v>
      </c>
      <c r="N9" s="75">
        <f t="shared" si="4"/>
        <v>0</v>
      </c>
      <c r="O9" s="76">
        <v>0</v>
      </c>
      <c r="P9" s="77">
        <f>1-(-'11取引基本表'!CQ7/('11取引基本表'!BW7))</f>
        <v>0.50900398406374503</v>
      </c>
      <c r="Q9" s="75">
        <f t="shared" ref="Q9:Q71" si="17">O9*P9</f>
        <v>0</v>
      </c>
      <c r="R9" s="75">
        <v>0</v>
      </c>
      <c r="S9" s="73">
        <f t="shared" si="5"/>
        <v>0</v>
      </c>
      <c r="T9" s="78">
        <f t="shared" si="6"/>
        <v>0</v>
      </c>
      <c r="U9" s="79"/>
      <c r="V9" s="75">
        <f t="shared" ca="1" si="7"/>
        <v>0</v>
      </c>
      <c r="W9" s="74">
        <f>'11取引基本表'!BQ7/'11取引基本表'!$BQ$70</f>
        <v>1.0333537550822308E-3</v>
      </c>
      <c r="X9" s="75">
        <f t="shared" ca="1" si="8"/>
        <v>0</v>
      </c>
      <c r="Y9" s="77">
        <f t="shared" ref="Y9:Y71" si="18">P9</f>
        <v>0.50900398406374503</v>
      </c>
      <c r="Z9" s="75">
        <f t="shared" ref="Z9:Z71" ca="1" si="19">X9*Y9</f>
        <v>0</v>
      </c>
      <c r="AA9" s="75">
        <f ca="1"/>
        <v>0</v>
      </c>
      <c r="AB9" s="75">
        <f t="shared" ca="1" si="9"/>
        <v>0</v>
      </c>
      <c r="AC9" s="78">
        <f t="shared" ca="1" si="10"/>
        <v>0</v>
      </c>
      <c r="AD9" s="76">
        <f t="shared" ca="1" si="11"/>
        <v>0</v>
      </c>
      <c r="AE9" s="75">
        <f t="shared" ca="1" si="12"/>
        <v>0</v>
      </c>
      <c r="AF9" s="78">
        <f t="shared" ca="1" si="13"/>
        <v>0</v>
      </c>
      <c r="AG9" s="76">
        <f>J9*'20就業誘発係数'!$D6</f>
        <v>0</v>
      </c>
      <c r="AH9" s="75">
        <f>R9*'20就業誘発係数'!$D6</f>
        <v>0</v>
      </c>
      <c r="AI9" s="75">
        <f ca="1">AA9*'20就業誘発係数'!$D6</f>
        <v>0</v>
      </c>
      <c r="AJ9" s="78">
        <f t="shared" ref="AJ9:AJ71" ca="1" si="20">SUM(AG9:AI9)</f>
        <v>0</v>
      </c>
      <c r="AK9" s="76">
        <f>J9*'30雇用誘発係数'!$D6</f>
        <v>0</v>
      </c>
      <c r="AL9" s="75">
        <f>R9*'30雇用誘発係数'!$D6</f>
        <v>0</v>
      </c>
      <c r="AM9" s="75">
        <f ca="1">AA9*'30雇用誘発係数'!$D6</f>
        <v>0</v>
      </c>
      <c r="AN9" s="78">
        <f t="shared" ref="AN9:AN71" ca="1" si="21">SUM(AK9:AM9)</f>
        <v>0</v>
      </c>
      <c r="AO9" s="25" t="s">
        <v>85</v>
      </c>
    </row>
    <row r="10" spans="1:41" x14ac:dyDescent="0.2">
      <c r="A10" s="34" t="s">
        <v>235</v>
      </c>
      <c r="B10" s="35" t="s">
        <v>461</v>
      </c>
      <c r="C10" s="292"/>
      <c r="D10" s="272">
        <v>7.1033031022172649E-2</v>
      </c>
      <c r="E10" s="272">
        <v>1.931456914553677E-2</v>
      </c>
      <c r="F10" s="277">
        <f t="shared" si="14"/>
        <v>0</v>
      </c>
      <c r="G10" s="106">
        <f t="shared" si="15"/>
        <v>0</v>
      </c>
      <c r="H10" s="286">
        <f t="shared" si="2"/>
        <v>0</v>
      </c>
      <c r="I10" s="282">
        <f>1-(-'11取引基本表'!CQ8/('11取引基本表'!BW8))</f>
        <v>0.3733014377666527</v>
      </c>
      <c r="J10" s="73">
        <f t="shared" si="16"/>
        <v>0</v>
      </c>
      <c r="K10" s="74">
        <v>0.32827602598637301</v>
      </c>
      <c r="L10" s="73">
        <f t="shared" si="3"/>
        <v>0</v>
      </c>
      <c r="M10" s="74">
        <v>2.2540009507209635E-2</v>
      </c>
      <c r="N10" s="75">
        <f t="shared" si="4"/>
        <v>0</v>
      </c>
      <c r="O10" s="76">
        <v>0</v>
      </c>
      <c r="P10" s="77">
        <f>1-(-'11取引基本表'!CQ8/('11取引基本表'!BW8))</f>
        <v>0.3733014377666527</v>
      </c>
      <c r="Q10" s="75">
        <f t="shared" si="17"/>
        <v>0</v>
      </c>
      <c r="R10" s="75">
        <v>0</v>
      </c>
      <c r="S10" s="73">
        <f t="shared" si="5"/>
        <v>0</v>
      </c>
      <c r="T10" s="78">
        <f t="shared" si="6"/>
        <v>0</v>
      </c>
      <c r="U10" s="79"/>
      <c r="V10" s="75">
        <f t="shared" ca="1" si="7"/>
        <v>0</v>
      </c>
      <c r="W10" s="74">
        <f>'11取引基本表'!BQ8/'11取引基本表'!$BQ$70</f>
        <v>7.479134011759745E-4</v>
      </c>
      <c r="X10" s="75">
        <f t="shared" ca="1" si="8"/>
        <v>0</v>
      </c>
      <c r="Y10" s="77">
        <f t="shared" si="18"/>
        <v>0.3733014377666527</v>
      </c>
      <c r="Z10" s="75">
        <f t="shared" ca="1" si="19"/>
        <v>0</v>
      </c>
      <c r="AA10" s="75">
        <f ca="1"/>
        <v>0</v>
      </c>
      <c r="AB10" s="75">
        <f t="shared" ca="1" si="9"/>
        <v>0</v>
      </c>
      <c r="AC10" s="78">
        <f t="shared" ca="1" si="10"/>
        <v>0</v>
      </c>
      <c r="AD10" s="76">
        <f t="shared" ca="1" si="11"/>
        <v>0</v>
      </c>
      <c r="AE10" s="75">
        <f t="shared" ca="1" si="12"/>
        <v>0</v>
      </c>
      <c r="AF10" s="78">
        <f t="shared" ca="1" si="13"/>
        <v>0</v>
      </c>
      <c r="AG10" s="76">
        <f>J10*'20就業誘発係数'!$D7</f>
        <v>0</v>
      </c>
      <c r="AH10" s="75">
        <f>R10*'20就業誘発係数'!$D7</f>
        <v>0</v>
      </c>
      <c r="AI10" s="75">
        <f ca="1">AA10*'20就業誘発係数'!$D7</f>
        <v>0</v>
      </c>
      <c r="AJ10" s="78">
        <f t="shared" ca="1" si="20"/>
        <v>0</v>
      </c>
      <c r="AK10" s="76">
        <f>J10*'30雇用誘発係数'!$D7</f>
        <v>0</v>
      </c>
      <c r="AL10" s="75">
        <f>R10*'30雇用誘発係数'!$D7</f>
        <v>0</v>
      </c>
      <c r="AM10" s="75">
        <f ca="1">AA10*'30雇用誘発係数'!$D7</f>
        <v>0</v>
      </c>
      <c r="AN10" s="78">
        <f t="shared" ca="1" si="21"/>
        <v>0</v>
      </c>
      <c r="AO10" s="25" t="s">
        <v>85</v>
      </c>
    </row>
    <row r="11" spans="1:41" x14ac:dyDescent="0.2">
      <c r="A11" s="34" t="s">
        <v>236</v>
      </c>
      <c r="B11" s="35" t="s">
        <v>462</v>
      </c>
      <c r="C11" s="292"/>
      <c r="D11" s="272">
        <v>0</v>
      </c>
      <c r="E11" s="272">
        <v>0</v>
      </c>
      <c r="F11" s="277">
        <f t="shared" si="14"/>
        <v>0</v>
      </c>
      <c r="G11" s="106">
        <f t="shared" si="15"/>
        <v>0</v>
      </c>
      <c r="H11" s="286">
        <f t="shared" si="2"/>
        <v>0</v>
      </c>
      <c r="I11" s="282">
        <f>1-(-'11取引基本表'!CQ9/('11取引基本表'!BW9))</f>
        <v>1</v>
      </c>
      <c r="J11" s="73">
        <f t="shared" si="16"/>
        <v>0</v>
      </c>
      <c r="K11" s="74">
        <v>0.62782216047238626</v>
      </c>
      <c r="L11" s="73">
        <f t="shared" si="3"/>
        <v>0</v>
      </c>
      <c r="M11" s="74">
        <v>0.34786384161167072</v>
      </c>
      <c r="N11" s="75">
        <f t="shared" si="4"/>
        <v>0</v>
      </c>
      <c r="O11" s="76">
        <v>0</v>
      </c>
      <c r="P11" s="77">
        <f>1-(-'11取引基本表'!CQ9/('11取引基本表'!BW9))</f>
        <v>1</v>
      </c>
      <c r="Q11" s="75">
        <f t="shared" si="17"/>
        <v>0</v>
      </c>
      <c r="R11" s="75">
        <v>0</v>
      </c>
      <c r="S11" s="73">
        <f t="shared" si="5"/>
        <v>0</v>
      </c>
      <c r="T11" s="78">
        <f t="shared" si="6"/>
        <v>0</v>
      </c>
      <c r="U11" s="79"/>
      <c r="V11" s="75">
        <f t="shared" ca="1" si="7"/>
        <v>0</v>
      </c>
      <c r="W11" s="74">
        <f>'11取引基本表'!BQ9/'11取引基本表'!$BQ$70</f>
        <v>2.1721314736280963E-3</v>
      </c>
      <c r="X11" s="75">
        <f t="shared" ca="1" si="8"/>
        <v>0</v>
      </c>
      <c r="Y11" s="77">
        <f t="shared" si="18"/>
        <v>1</v>
      </c>
      <c r="Z11" s="75">
        <f t="shared" ca="1" si="19"/>
        <v>0</v>
      </c>
      <c r="AA11" s="75">
        <f ca="1"/>
        <v>0</v>
      </c>
      <c r="AB11" s="75">
        <f t="shared" ca="1" si="9"/>
        <v>0</v>
      </c>
      <c r="AC11" s="78">
        <f t="shared" ca="1" si="10"/>
        <v>0</v>
      </c>
      <c r="AD11" s="76">
        <f t="shared" ca="1" si="11"/>
        <v>0</v>
      </c>
      <c r="AE11" s="75">
        <f t="shared" ca="1" si="12"/>
        <v>0</v>
      </c>
      <c r="AF11" s="78">
        <f t="shared" ca="1" si="13"/>
        <v>0</v>
      </c>
      <c r="AG11" s="76">
        <f>J11*'20就業誘発係数'!$D8</f>
        <v>0</v>
      </c>
      <c r="AH11" s="75">
        <f>R11*'20就業誘発係数'!$D8</f>
        <v>0</v>
      </c>
      <c r="AI11" s="75">
        <f ca="1">AA11*'20就業誘発係数'!$D8</f>
        <v>0</v>
      </c>
      <c r="AJ11" s="78">
        <f t="shared" ca="1" si="20"/>
        <v>0</v>
      </c>
      <c r="AK11" s="76">
        <f>J11*'30雇用誘発係数'!$D8</f>
        <v>0</v>
      </c>
      <c r="AL11" s="75">
        <f>R11*'30雇用誘発係数'!$D8</f>
        <v>0</v>
      </c>
      <c r="AM11" s="75">
        <f ca="1">AA11*'30雇用誘発係数'!$D8</f>
        <v>0</v>
      </c>
      <c r="AN11" s="78">
        <f t="shared" ca="1" si="21"/>
        <v>0</v>
      </c>
      <c r="AO11" s="25" t="s">
        <v>85</v>
      </c>
    </row>
    <row r="12" spans="1:41" x14ac:dyDescent="0.2">
      <c r="A12" s="36" t="s">
        <v>237</v>
      </c>
      <c r="B12" s="37" t="s">
        <v>463</v>
      </c>
      <c r="C12" s="293"/>
      <c r="D12" s="273">
        <v>0.24721385717535904</v>
      </c>
      <c r="E12" s="273">
        <v>3.6070719031760505E-2</v>
      </c>
      <c r="F12" s="278">
        <f t="shared" si="14"/>
        <v>0</v>
      </c>
      <c r="G12" s="336">
        <f t="shared" si="15"/>
        <v>0</v>
      </c>
      <c r="H12" s="287">
        <f t="shared" si="2"/>
        <v>0</v>
      </c>
      <c r="I12" s="283">
        <f>1-(-'11取引基本表'!CQ10/('11取引基本表'!BW10))</f>
        <v>0.80077120822622105</v>
      </c>
      <c r="J12" s="80">
        <f t="shared" si="16"/>
        <v>0</v>
      </c>
      <c r="K12" s="81">
        <v>0.63459212471442006</v>
      </c>
      <c r="L12" s="80">
        <f t="shared" si="3"/>
        <v>0</v>
      </c>
      <c r="M12" s="81">
        <v>0.253326165837925</v>
      </c>
      <c r="N12" s="82">
        <f t="shared" si="4"/>
        <v>0</v>
      </c>
      <c r="O12" s="83">
        <v>0</v>
      </c>
      <c r="P12" s="84">
        <f>1-(-'11取引基本表'!CQ10/('11取引基本表'!BW10))</f>
        <v>0.80077120822622105</v>
      </c>
      <c r="Q12" s="82">
        <f t="shared" si="17"/>
        <v>0</v>
      </c>
      <c r="R12" s="82">
        <v>0</v>
      </c>
      <c r="S12" s="80">
        <f t="shared" si="5"/>
        <v>0</v>
      </c>
      <c r="T12" s="85">
        <f t="shared" si="6"/>
        <v>0</v>
      </c>
      <c r="U12" s="86"/>
      <c r="V12" s="82">
        <f t="shared" ca="1" si="7"/>
        <v>0</v>
      </c>
      <c r="W12" s="81">
        <f>'11取引基本表'!BQ10/'11取引基本表'!$BQ$70</f>
        <v>5.9773398152494772E-4</v>
      </c>
      <c r="X12" s="82">
        <f t="shared" ca="1" si="8"/>
        <v>0</v>
      </c>
      <c r="Y12" s="84">
        <f t="shared" si="18"/>
        <v>0.80077120822622105</v>
      </c>
      <c r="Z12" s="82">
        <f t="shared" ca="1" si="19"/>
        <v>0</v>
      </c>
      <c r="AA12" s="82">
        <f ca="1"/>
        <v>0</v>
      </c>
      <c r="AB12" s="82">
        <f t="shared" ca="1" si="9"/>
        <v>0</v>
      </c>
      <c r="AC12" s="85">
        <f t="shared" ca="1" si="10"/>
        <v>0</v>
      </c>
      <c r="AD12" s="83">
        <f t="shared" ca="1" si="11"/>
        <v>0</v>
      </c>
      <c r="AE12" s="82">
        <f t="shared" ca="1" si="12"/>
        <v>0</v>
      </c>
      <c r="AF12" s="85">
        <f t="shared" ca="1" si="13"/>
        <v>0</v>
      </c>
      <c r="AG12" s="83">
        <f>J12*'20就業誘発係数'!$D9</f>
        <v>0</v>
      </c>
      <c r="AH12" s="82">
        <f>R12*'20就業誘発係数'!$D9</f>
        <v>0</v>
      </c>
      <c r="AI12" s="82">
        <f ca="1">AA12*'20就業誘発係数'!$D9</f>
        <v>0</v>
      </c>
      <c r="AJ12" s="85">
        <f t="shared" ca="1" si="20"/>
        <v>0</v>
      </c>
      <c r="AK12" s="83">
        <f>J12*'30雇用誘発係数'!$D9</f>
        <v>0</v>
      </c>
      <c r="AL12" s="82">
        <f>R12*'30雇用誘発係数'!$D9</f>
        <v>0</v>
      </c>
      <c r="AM12" s="82">
        <f ca="1">AA12*'30雇用誘発係数'!$D9</f>
        <v>0</v>
      </c>
      <c r="AN12" s="85">
        <f t="shared" ca="1" si="21"/>
        <v>0</v>
      </c>
      <c r="AO12" s="25" t="s">
        <v>86</v>
      </c>
    </row>
    <row r="13" spans="1:41" x14ac:dyDescent="0.2">
      <c r="A13" s="38" t="s">
        <v>238</v>
      </c>
      <c r="B13" s="39" t="s">
        <v>464</v>
      </c>
      <c r="C13" s="294"/>
      <c r="D13" s="274">
        <v>0.27591440070340501</v>
      </c>
      <c r="E13" s="274">
        <v>3.6864238359318138E-2</v>
      </c>
      <c r="F13" s="279">
        <f t="shared" si="14"/>
        <v>0</v>
      </c>
      <c r="G13" s="337">
        <f t="shared" si="15"/>
        <v>0</v>
      </c>
      <c r="H13" s="288">
        <f t="shared" si="2"/>
        <v>0</v>
      </c>
      <c r="I13" s="284">
        <f>1-(-'11取引基本表'!CQ11/('11取引基本表'!BW11))</f>
        <v>0.65645684182088337</v>
      </c>
      <c r="J13" s="87">
        <f t="shared" si="16"/>
        <v>0</v>
      </c>
      <c r="K13" s="88">
        <v>0.60621905586692593</v>
      </c>
      <c r="L13" s="87">
        <f t="shared" si="3"/>
        <v>0</v>
      </c>
      <c r="M13" s="88">
        <v>0.1892514583571627</v>
      </c>
      <c r="N13" s="89">
        <f t="shared" si="4"/>
        <v>0</v>
      </c>
      <c r="O13" s="90">
        <v>0</v>
      </c>
      <c r="P13" s="91">
        <f>1-(-'11取引基本表'!CQ11/('11取引基本表'!BW11))</f>
        <v>0.65645684182088337</v>
      </c>
      <c r="Q13" s="89">
        <f t="shared" si="17"/>
        <v>0</v>
      </c>
      <c r="R13" s="89">
        <v>0</v>
      </c>
      <c r="S13" s="87">
        <f t="shared" si="5"/>
        <v>0</v>
      </c>
      <c r="T13" s="92">
        <f t="shared" si="6"/>
        <v>0</v>
      </c>
      <c r="U13" s="93"/>
      <c r="V13" s="89">
        <f t="shared" ca="1" si="7"/>
        <v>0</v>
      </c>
      <c r="W13" s="88">
        <f>'11取引基本表'!BQ11/'11取引基本表'!$BQ$70</f>
        <v>1.22530493384149E-3</v>
      </c>
      <c r="X13" s="89">
        <f t="shared" ca="1" si="8"/>
        <v>0</v>
      </c>
      <c r="Y13" s="91">
        <f t="shared" si="18"/>
        <v>0.65645684182088337</v>
      </c>
      <c r="Z13" s="89">
        <f t="shared" ca="1" si="19"/>
        <v>0</v>
      </c>
      <c r="AA13" s="89">
        <f ca="1"/>
        <v>0</v>
      </c>
      <c r="AB13" s="89">
        <f t="shared" ca="1" si="9"/>
        <v>0</v>
      </c>
      <c r="AC13" s="92">
        <f t="shared" ca="1" si="10"/>
        <v>0</v>
      </c>
      <c r="AD13" s="90">
        <f t="shared" ca="1" si="11"/>
        <v>0</v>
      </c>
      <c r="AE13" s="89">
        <f t="shared" ca="1" si="12"/>
        <v>0</v>
      </c>
      <c r="AF13" s="92">
        <f t="shared" ca="1" si="13"/>
        <v>0</v>
      </c>
      <c r="AG13" s="90">
        <f>J13*'20就業誘発係数'!$D10</f>
        <v>0</v>
      </c>
      <c r="AH13" s="89">
        <f>R13*'20就業誘発係数'!$D10</f>
        <v>0</v>
      </c>
      <c r="AI13" s="89">
        <f ca="1">AA13*'20就業誘発係数'!$D10</f>
        <v>0</v>
      </c>
      <c r="AJ13" s="92">
        <f t="shared" ca="1" si="20"/>
        <v>0</v>
      </c>
      <c r="AK13" s="90">
        <f>J13*'30雇用誘発係数'!$D10</f>
        <v>0</v>
      </c>
      <c r="AL13" s="89">
        <f>R13*'30雇用誘発係数'!$D10</f>
        <v>0</v>
      </c>
      <c r="AM13" s="89">
        <f ca="1">AA13*'30雇用誘発係数'!$D10</f>
        <v>0</v>
      </c>
      <c r="AN13" s="92">
        <f t="shared" ca="1" si="21"/>
        <v>0</v>
      </c>
      <c r="AO13" s="25" t="s">
        <v>87</v>
      </c>
    </row>
    <row r="14" spans="1:41" x14ac:dyDescent="0.2">
      <c r="A14" s="34" t="s">
        <v>239</v>
      </c>
      <c r="B14" s="35" t="s">
        <v>465</v>
      </c>
      <c r="C14" s="292"/>
      <c r="D14" s="272">
        <v>0.24746724160226116</v>
      </c>
      <c r="E14" s="272">
        <v>0.63674443945311665</v>
      </c>
      <c r="F14" s="277">
        <f t="shared" si="14"/>
        <v>0</v>
      </c>
      <c r="G14" s="106">
        <f t="shared" si="15"/>
        <v>0</v>
      </c>
      <c r="H14" s="286">
        <f t="shared" si="2"/>
        <v>0</v>
      </c>
      <c r="I14" s="282">
        <f>1-(-'11取引基本表'!CQ12/('11取引基本表'!BW12))</f>
        <v>0</v>
      </c>
      <c r="J14" s="73">
        <f t="shared" si="16"/>
        <v>0</v>
      </c>
      <c r="K14" s="74">
        <v>0</v>
      </c>
      <c r="L14" s="73">
        <f t="shared" si="3"/>
        <v>0</v>
      </c>
      <c r="M14" s="74">
        <v>0</v>
      </c>
      <c r="N14" s="75">
        <f t="shared" si="4"/>
        <v>0</v>
      </c>
      <c r="O14" s="76">
        <v>0</v>
      </c>
      <c r="P14" s="77">
        <f>1-(-'11取引基本表'!CQ12/('11取引基本表'!BW12))</f>
        <v>0</v>
      </c>
      <c r="Q14" s="75">
        <f t="shared" si="17"/>
        <v>0</v>
      </c>
      <c r="R14" s="75">
        <v>0</v>
      </c>
      <c r="S14" s="73">
        <f t="shared" si="5"/>
        <v>0</v>
      </c>
      <c r="T14" s="78">
        <f t="shared" si="6"/>
        <v>0</v>
      </c>
      <c r="U14" s="79"/>
      <c r="V14" s="75">
        <f t="shared" ca="1" si="7"/>
        <v>0</v>
      </c>
      <c r="W14" s="74">
        <f>'11取引基本表'!BQ12/'11取引基本表'!$BQ$70</f>
        <v>0</v>
      </c>
      <c r="X14" s="75">
        <f t="shared" ca="1" si="8"/>
        <v>0</v>
      </c>
      <c r="Y14" s="77">
        <f t="shared" si="18"/>
        <v>0</v>
      </c>
      <c r="Z14" s="75">
        <f t="shared" ca="1" si="19"/>
        <v>0</v>
      </c>
      <c r="AA14" s="75">
        <f ca="1"/>
        <v>0</v>
      </c>
      <c r="AB14" s="75">
        <f t="shared" ca="1" si="9"/>
        <v>0</v>
      </c>
      <c r="AC14" s="78">
        <f t="shared" ca="1" si="10"/>
        <v>0</v>
      </c>
      <c r="AD14" s="76">
        <f t="shared" ca="1" si="11"/>
        <v>0</v>
      </c>
      <c r="AE14" s="75">
        <f t="shared" ca="1" si="12"/>
        <v>0</v>
      </c>
      <c r="AF14" s="78">
        <f t="shared" ca="1" si="13"/>
        <v>0</v>
      </c>
      <c r="AG14" s="76">
        <f>J14*'20就業誘発係数'!$D11</f>
        <v>0</v>
      </c>
      <c r="AH14" s="75">
        <f>R14*'20就業誘発係数'!$D11</f>
        <v>0</v>
      </c>
      <c r="AI14" s="75">
        <f ca="1">AA14*'20就業誘発係数'!$D11</f>
        <v>0</v>
      </c>
      <c r="AJ14" s="78">
        <f t="shared" ca="1" si="20"/>
        <v>0</v>
      </c>
      <c r="AK14" s="76">
        <f>J14*'30雇用誘発係数'!$D11</f>
        <v>0</v>
      </c>
      <c r="AL14" s="75">
        <f>R14*'30雇用誘発係数'!$D11</f>
        <v>0</v>
      </c>
      <c r="AM14" s="75">
        <f ca="1">AA14*'30雇用誘発係数'!$D11</f>
        <v>0</v>
      </c>
      <c r="AN14" s="78">
        <f t="shared" ca="1" si="21"/>
        <v>0</v>
      </c>
      <c r="AO14" s="25" t="s">
        <v>88</v>
      </c>
    </row>
    <row r="15" spans="1:41" x14ac:dyDescent="0.2">
      <c r="A15" s="34" t="s">
        <v>240</v>
      </c>
      <c r="B15" s="35" t="s">
        <v>466</v>
      </c>
      <c r="C15" s="292"/>
      <c r="D15" s="272">
        <v>9.2954878593819831E-2</v>
      </c>
      <c r="E15" s="272">
        <v>0.39215024425004452</v>
      </c>
      <c r="F15" s="277">
        <f t="shared" si="14"/>
        <v>0</v>
      </c>
      <c r="G15" s="106">
        <f t="shared" si="15"/>
        <v>0</v>
      </c>
      <c r="H15" s="286">
        <f t="shared" si="2"/>
        <v>0</v>
      </c>
      <c r="I15" s="282">
        <f>1-(-'11取引基本表'!CQ13/('11取引基本表'!BW13))</f>
        <v>0.64388702350385141</v>
      </c>
      <c r="J15" s="73">
        <f t="shared" si="16"/>
        <v>0</v>
      </c>
      <c r="K15" s="74">
        <v>0.5660507446221732</v>
      </c>
      <c r="L15" s="73">
        <f t="shared" si="3"/>
        <v>0</v>
      </c>
      <c r="M15" s="74">
        <v>0.29150579150579148</v>
      </c>
      <c r="N15" s="75">
        <f t="shared" si="4"/>
        <v>0</v>
      </c>
      <c r="O15" s="76">
        <v>0</v>
      </c>
      <c r="P15" s="77">
        <f>1-(-'11取引基本表'!CQ13/('11取引基本表'!BW13))</f>
        <v>0.64388702350385141</v>
      </c>
      <c r="Q15" s="75">
        <f t="shared" si="17"/>
        <v>0</v>
      </c>
      <c r="R15" s="75">
        <v>0</v>
      </c>
      <c r="S15" s="73">
        <f t="shared" si="5"/>
        <v>0</v>
      </c>
      <c r="T15" s="78">
        <f t="shared" si="6"/>
        <v>0</v>
      </c>
      <c r="U15" s="79"/>
      <c r="V15" s="75">
        <f t="shared" ca="1" si="7"/>
        <v>0</v>
      </c>
      <c r="W15" s="74">
        <f>'11取引基本表'!BQ13/'11取引基本表'!$BQ$70</f>
        <v>-2.2875010940222622E-5</v>
      </c>
      <c r="X15" s="75">
        <f t="shared" ca="1" si="8"/>
        <v>0</v>
      </c>
      <c r="Y15" s="77">
        <f t="shared" si="18"/>
        <v>0.64388702350385141</v>
      </c>
      <c r="Z15" s="75">
        <f t="shared" ca="1" si="19"/>
        <v>0</v>
      </c>
      <c r="AA15" s="75">
        <f ca="1"/>
        <v>0</v>
      </c>
      <c r="AB15" s="75">
        <f t="shared" ca="1" si="9"/>
        <v>0</v>
      </c>
      <c r="AC15" s="78">
        <f t="shared" ca="1" si="10"/>
        <v>0</v>
      </c>
      <c r="AD15" s="76">
        <f t="shared" ca="1" si="11"/>
        <v>0</v>
      </c>
      <c r="AE15" s="75">
        <f t="shared" ca="1" si="12"/>
        <v>0</v>
      </c>
      <c r="AF15" s="78">
        <f t="shared" ca="1" si="13"/>
        <v>0</v>
      </c>
      <c r="AG15" s="76">
        <f>J15*'20就業誘発係数'!$D12</f>
        <v>0</v>
      </c>
      <c r="AH15" s="75">
        <f>R15*'20就業誘発係数'!$D12</f>
        <v>0</v>
      </c>
      <c r="AI15" s="75">
        <f ca="1">AA15*'20就業誘発係数'!$D12</f>
        <v>0</v>
      </c>
      <c r="AJ15" s="78">
        <f t="shared" ca="1" si="20"/>
        <v>0</v>
      </c>
      <c r="AK15" s="76">
        <f>J15*'30雇用誘発係数'!$D12</f>
        <v>0</v>
      </c>
      <c r="AL15" s="75">
        <f>R15*'30雇用誘発係数'!$D12</f>
        <v>0</v>
      </c>
      <c r="AM15" s="75">
        <f ca="1">AA15*'30雇用誘発係数'!$D12</f>
        <v>0</v>
      </c>
      <c r="AN15" s="78">
        <f t="shared" ca="1" si="21"/>
        <v>0</v>
      </c>
      <c r="AO15" s="25" t="s">
        <v>88</v>
      </c>
    </row>
    <row r="16" spans="1:41" x14ac:dyDescent="0.2">
      <c r="A16" s="34" t="s">
        <v>241</v>
      </c>
      <c r="B16" s="35" t="s">
        <v>467</v>
      </c>
      <c r="C16" s="292"/>
      <c r="D16" s="272">
        <v>0.37262805087748851</v>
      </c>
      <c r="E16" s="272">
        <v>3.008762076125928E-2</v>
      </c>
      <c r="F16" s="277">
        <f t="shared" si="14"/>
        <v>0</v>
      </c>
      <c r="G16" s="106">
        <f t="shared" si="15"/>
        <v>0</v>
      </c>
      <c r="H16" s="286">
        <f t="shared" si="2"/>
        <v>0</v>
      </c>
      <c r="I16" s="282">
        <f>1-(-'11取引基本表'!CQ14/('11取引基本表'!BW14))</f>
        <v>0.60268253394260163</v>
      </c>
      <c r="J16" s="73">
        <f t="shared" si="16"/>
        <v>0</v>
      </c>
      <c r="K16" s="74">
        <v>0.24267045376957846</v>
      </c>
      <c r="L16" s="73">
        <f t="shared" si="3"/>
        <v>0</v>
      </c>
      <c r="M16" s="74">
        <v>0.11463724379019814</v>
      </c>
      <c r="N16" s="75">
        <f t="shared" si="4"/>
        <v>0</v>
      </c>
      <c r="O16" s="76">
        <v>0</v>
      </c>
      <c r="P16" s="77">
        <f>1-(-'11取引基本表'!CQ14/('11取引基本表'!BW14))</f>
        <v>0.60268253394260163</v>
      </c>
      <c r="Q16" s="75">
        <f t="shared" si="17"/>
        <v>0</v>
      </c>
      <c r="R16" s="75">
        <v>0</v>
      </c>
      <c r="S16" s="73">
        <f t="shared" si="5"/>
        <v>0</v>
      </c>
      <c r="T16" s="78">
        <f t="shared" si="6"/>
        <v>0</v>
      </c>
      <c r="U16" s="79"/>
      <c r="V16" s="75">
        <f t="shared" ca="1" si="7"/>
        <v>0</v>
      </c>
      <c r="W16" s="74">
        <f>'11取引基本表'!BQ14/'11取引基本表'!$BQ$70</f>
        <v>1.4151675246453379E-2</v>
      </c>
      <c r="X16" s="75">
        <f t="shared" ca="1" si="8"/>
        <v>0</v>
      </c>
      <c r="Y16" s="77">
        <f t="shared" si="18"/>
        <v>0.60268253394260163</v>
      </c>
      <c r="Z16" s="75">
        <f t="shared" ca="1" si="19"/>
        <v>0</v>
      </c>
      <c r="AA16" s="75">
        <f ca="1"/>
        <v>0</v>
      </c>
      <c r="AB16" s="75">
        <f t="shared" ca="1" si="9"/>
        <v>0</v>
      </c>
      <c r="AC16" s="78">
        <f t="shared" ca="1" si="10"/>
        <v>0</v>
      </c>
      <c r="AD16" s="76">
        <f t="shared" ca="1" si="11"/>
        <v>0</v>
      </c>
      <c r="AE16" s="75">
        <f t="shared" ca="1" si="12"/>
        <v>0</v>
      </c>
      <c r="AF16" s="78">
        <f t="shared" ca="1" si="13"/>
        <v>0</v>
      </c>
      <c r="AG16" s="76">
        <f>J16*'20就業誘発係数'!$D13</f>
        <v>0</v>
      </c>
      <c r="AH16" s="75">
        <f>R16*'20就業誘発係数'!$D13</f>
        <v>0</v>
      </c>
      <c r="AI16" s="75">
        <f ca="1">AA16*'20就業誘発係数'!$D13</f>
        <v>0</v>
      </c>
      <c r="AJ16" s="78">
        <f t="shared" ca="1" si="20"/>
        <v>0</v>
      </c>
      <c r="AK16" s="76">
        <f>J16*'30雇用誘発係数'!$D13</f>
        <v>0</v>
      </c>
      <c r="AL16" s="75">
        <f>R16*'30雇用誘発係数'!$D13</f>
        <v>0</v>
      </c>
      <c r="AM16" s="75">
        <f ca="1">AA16*'30雇用誘発係数'!$D13</f>
        <v>0</v>
      </c>
      <c r="AN16" s="78">
        <f t="shared" ca="1" si="21"/>
        <v>0</v>
      </c>
      <c r="AO16" s="25" t="s">
        <v>89</v>
      </c>
    </row>
    <row r="17" spans="1:41" x14ac:dyDescent="0.2">
      <c r="A17" s="36" t="s">
        <v>242</v>
      </c>
      <c r="B17" s="37" t="s">
        <v>468</v>
      </c>
      <c r="C17" s="293"/>
      <c r="D17" s="273">
        <v>0.41171362206674139</v>
      </c>
      <c r="E17" s="273">
        <v>4.014042871105062E-2</v>
      </c>
      <c r="F17" s="278">
        <f t="shared" si="14"/>
        <v>0</v>
      </c>
      <c r="G17" s="336">
        <f t="shared" si="15"/>
        <v>0</v>
      </c>
      <c r="H17" s="287">
        <f t="shared" si="2"/>
        <v>0</v>
      </c>
      <c r="I17" s="283">
        <f>1-(-'11取引基本表'!CQ15/('11取引基本表'!BW15))</f>
        <v>0.2552073406485692</v>
      </c>
      <c r="J17" s="80">
        <f t="shared" si="16"/>
        <v>0</v>
      </c>
      <c r="K17" s="81">
        <v>0.39026906897372809</v>
      </c>
      <c r="L17" s="80">
        <f t="shared" si="3"/>
        <v>0</v>
      </c>
      <c r="M17" s="81">
        <v>9.4174140804825779E-2</v>
      </c>
      <c r="N17" s="82">
        <f t="shared" si="4"/>
        <v>0</v>
      </c>
      <c r="O17" s="83">
        <v>0</v>
      </c>
      <c r="P17" s="84">
        <f>1-(-'11取引基本表'!CQ15/('11取引基本表'!BW15))</f>
        <v>0.2552073406485692</v>
      </c>
      <c r="Q17" s="82">
        <f t="shared" si="17"/>
        <v>0</v>
      </c>
      <c r="R17" s="82">
        <v>0</v>
      </c>
      <c r="S17" s="80">
        <f t="shared" si="5"/>
        <v>0</v>
      </c>
      <c r="T17" s="85">
        <f t="shared" si="6"/>
        <v>0</v>
      </c>
      <c r="U17" s="86"/>
      <c r="V17" s="82">
        <f t="shared" ca="1" si="7"/>
        <v>0</v>
      </c>
      <c r="W17" s="81">
        <f>'11取引基本表'!BQ15/'11取引基本表'!$BQ$70</f>
        <v>1.1396728276696133E-2</v>
      </c>
      <c r="X17" s="82">
        <f t="shared" ca="1" si="8"/>
        <v>0</v>
      </c>
      <c r="Y17" s="84">
        <f t="shared" si="18"/>
        <v>0.2552073406485692</v>
      </c>
      <c r="Z17" s="82">
        <f t="shared" ca="1" si="19"/>
        <v>0</v>
      </c>
      <c r="AA17" s="82">
        <f ca="1"/>
        <v>0</v>
      </c>
      <c r="AB17" s="82">
        <f t="shared" ca="1" si="9"/>
        <v>0</v>
      </c>
      <c r="AC17" s="85">
        <f t="shared" ca="1" si="10"/>
        <v>0</v>
      </c>
      <c r="AD17" s="83">
        <f t="shared" ca="1" si="11"/>
        <v>0</v>
      </c>
      <c r="AE17" s="82">
        <f t="shared" ca="1" si="12"/>
        <v>0</v>
      </c>
      <c r="AF17" s="85">
        <f t="shared" ca="1" si="13"/>
        <v>0</v>
      </c>
      <c r="AG17" s="83">
        <f>J17*'20就業誘発係数'!$D14</f>
        <v>0</v>
      </c>
      <c r="AH17" s="82">
        <f>R17*'20就業誘発係数'!$D14</f>
        <v>0</v>
      </c>
      <c r="AI17" s="82">
        <f ca="1">AA17*'20就業誘発係数'!$D14</f>
        <v>0</v>
      </c>
      <c r="AJ17" s="85">
        <f t="shared" ca="1" si="20"/>
        <v>0</v>
      </c>
      <c r="AK17" s="83">
        <f>J17*'30雇用誘発係数'!$D14</f>
        <v>0</v>
      </c>
      <c r="AL17" s="82">
        <f>R17*'30雇用誘発係数'!$D14</f>
        <v>0</v>
      </c>
      <c r="AM17" s="82">
        <f ca="1">AA17*'30雇用誘発係数'!$D14</f>
        <v>0</v>
      </c>
      <c r="AN17" s="85">
        <f t="shared" ca="1" si="21"/>
        <v>0</v>
      </c>
      <c r="AO17" s="25" t="s">
        <v>89</v>
      </c>
    </row>
    <row r="18" spans="1:41" x14ac:dyDescent="0.2">
      <c r="A18" s="38" t="s">
        <v>243</v>
      </c>
      <c r="B18" s="39" t="s">
        <v>469</v>
      </c>
      <c r="C18" s="294"/>
      <c r="D18" s="274">
        <v>0.21810783523868771</v>
      </c>
      <c r="E18" s="274">
        <v>3.1168662671258101E-2</v>
      </c>
      <c r="F18" s="279">
        <f t="shared" si="14"/>
        <v>0</v>
      </c>
      <c r="G18" s="337">
        <f t="shared" si="15"/>
        <v>0</v>
      </c>
      <c r="H18" s="288">
        <f t="shared" si="2"/>
        <v>0</v>
      </c>
      <c r="I18" s="284">
        <f>1-(-'11取引基本表'!CQ16/('11取引基本表'!BW16))</f>
        <v>0.91606145251396653</v>
      </c>
      <c r="J18" s="87">
        <f t="shared" si="16"/>
        <v>0</v>
      </c>
      <c r="K18" s="88">
        <v>0.13636149015534255</v>
      </c>
      <c r="L18" s="87">
        <f t="shared" si="3"/>
        <v>0</v>
      </c>
      <c r="M18" s="88">
        <v>2.88965484678219E-2</v>
      </c>
      <c r="N18" s="89">
        <f t="shared" si="4"/>
        <v>0</v>
      </c>
      <c r="O18" s="90">
        <v>0</v>
      </c>
      <c r="P18" s="91">
        <f>1-(-'11取引基本表'!CQ16/('11取引基本表'!BW16))</f>
        <v>0.91606145251396653</v>
      </c>
      <c r="Q18" s="89">
        <f t="shared" si="17"/>
        <v>0</v>
      </c>
      <c r="R18" s="89">
        <v>0</v>
      </c>
      <c r="S18" s="87">
        <f t="shared" si="5"/>
        <v>0</v>
      </c>
      <c r="T18" s="92">
        <f t="shared" si="6"/>
        <v>0</v>
      </c>
      <c r="U18" s="93"/>
      <c r="V18" s="89">
        <f t="shared" ca="1" si="7"/>
        <v>0</v>
      </c>
      <c r="W18" s="88">
        <f>'11取引基本表'!BQ16/'11取引基本表'!$BQ$70</f>
        <v>6.7302260448907168E-3</v>
      </c>
      <c r="X18" s="89">
        <f t="shared" ca="1" si="8"/>
        <v>0</v>
      </c>
      <c r="Y18" s="91">
        <f t="shared" si="18"/>
        <v>0.91606145251396653</v>
      </c>
      <c r="Z18" s="89">
        <f t="shared" ca="1" si="19"/>
        <v>0</v>
      </c>
      <c r="AA18" s="89">
        <f ca="1"/>
        <v>0</v>
      </c>
      <c r="AB18" s="89">
        <f t="shared" ca="1" si="9"/>
        <v>0</v>
      </c>
      <c r="AC18" s="92">
        <f t="shared" ca="1" si="10"/>
        <v>0</v>
      </c>
      <c r="AD18" s="90">
        <f t="shared" ca="1" si="11"/>
        <v>0</v>
      </c>
      <c r="AE18" s="89">
        <f t="shared" ca="1" si="12"/>
        <v>0</v>
      </c>
      <c r="AF18" s="92">
        <f t="shared" ca="1" si="13"/>
        <v>0</v>
      </c>
      <c r="AG18" s="90">
        <f>J18*'20就業誘発係数'!$D15</f>
        <v>0</v>
      </c>
      <c r="AH18" s="89">
        <f>R18*'20就業誘発係数'!$D15</f>
        <v>0</v>
      </c>
      <c r="AI18" s="89">
        <f ca="1">AA18*'20就業誘発係数'!$D15</f>
        <v>0</v>
      </c>
      <c r="AJ18" s="92">
        <f t="shared" ca="1" si="20"/>
        <v>0</v>
      </c>
      <c r="AK18" s="90">
        <f>J18*'30雇用誘発係数'!$D15</f>
        <v>0</v>
      </c>
      <c r="AL18" s="89">
        <f>R18*'30雇用誘発係数'!$D15</f>
        <v>0</v>
      </c>
      <c r="AM18" s="89">
        <f ca="1">AA18*'30雇用誘発係数'!$D15</f>
        <v>0</v>
      </c>
      <c r="AN18" s="92">
        <f t="shared" ca="1" si="21"/>
        <v>0</v>
      </c>
      <c r="AO18" s="25" t="s">
        <v>89</v>
      </c>
    </row>
    <row r="19" spans="1:41" x14ac:dyDescent="0.2">
      <c r="A19" s="34" t="s">
        <v>244</v>
      </c>
      <c r="B19" s="35" t="s">
        <v>470</v>
      </c>
      <c r="C19" s="292"/>
      <c r="D19" s="272">
        <v>0.3789755751213868</v>
      </c>
      <c r="E19" s="272">
        <v>3.0860528053175358E-2</v>
      </c>
      <c r="F19" s="277">
        <f t="shared" si="14"/>
        <v>0</v>
      </c>
      <c r="G19" s="106">
        <f t="shared" si="15"/>
        <v>0</v>
      </c>
      <c r="H19" s="286">
        <f t="shared" si="2"/>
        <v>0</v>
      </c>
      <c r="I19" s="282">
        <f>1-(-'11取引基本表'!CQ17/('11取引基本表'!BW17))</f>
        <v>0.51806318573205101</v>
      </c>
      <c r="J19" s="73">
        <f t="shared" si="16"/>
        <v>0</v>
      </c>
      <c r="K19" s="74">
        <v>0.33749319832501362</v>
      </c>
      <c r="L19" s="73">
        <f t="shared" si="3"/>
        <v>0</v>
      </c>
      <c r="M19" s="74">
        <v>0.17939861364120277</v>
      </c>
      <c r="N19" s="75">
        <f t="shared" si="4"/>
        <v>0</v>
      </c>
      <c r="O19" s="76">
        <v>0</v>
      </c>
      <c r="P19" s="77">
        <f>1-(-'11取引基本表'!CQ17/('11取引基本表'!BW17))</f>
        <v>0.51806318573205101</v>
      </c>
      <c r="Q19" s="75">
        <f t="shared" si="17"/>
        <v>0</v>
      </c>
      <c r="R19" s="75">
        <v>0</v>
      </c>
      <c r="S19" s="73">
        <f t="shared" si="5"/>
        <v>0</v>
      </c>
      <c r="T19" s="78">
        <f t="shared" si="6"/>
        <v>0</v>
      </c>
      <c r="U19" s="79"/>
      <c r="V19" s="75">
        <f t="shared" ca="1" si="7"/>
        <v>0</v>
      </c>
      <c r="W19" s="74">
        <f>'11取引基本表'!BQ17/'11取引基本表'!$BQ$70</f>
        <v>3.7666191927309182E-2</v>
      </c>
      <c r="X19" s="75">
        <f t="shared" ca="1" si="8"/>
        <v>0</v>
      </c>
      <c r="Y19" s="77">
        <f t="shared" si="18"/>
        <v>0.51806318573205101</v>
      </c>
      <c r="Z19" s="75">
        <f t="shared" ca="1" si="19"/>
        <v>0</v>
      </c>
      <c r="AA19" s="75">
        <f ca="1"/>
        <v>0</v>
      </c>
      <c r="AB19" s="75">
        <f t="shared" ca="1" si="9"/>
        <v>0</v>
      </c>
      <c r="AC19" s="78">
        <f t="shared" ca="1" si="10"/>
        <v>0</v>
      </c>
      <c r="AD19" s="76">
        <f t="shared" ca="1" si="11"/>
        <v>0</v>
      </c>
      <c r="AE19" s="75">
        <f t="shared" ca="1" si="12"/>
        <v>0</v>
      </c>
      <c r="AF19" s="78">
        <f t="shared" ca="1" si="13"/>
        <v>0</v>
      </c>
      <c r="AG19" s="76">
        <f>J19*'20就業誘発係数'!$D16</f>
        <v>0</v>
      </c>
      <c r="AH19" s="75">
        <f>R19*'20就業誘発係数'!$D16</f>
        <v>0</v>
      </c>
      <c r="AI19" s="75">
        <f ca="1">AA19*'20就業誘発係数'!$D16</f>
        <v>0</v>
      </c>
      <c r="AJ19" s="78">
        <f t="shared" ca="1" si="20"/>
        <v>0</v>
      </c>
      <c r="AK19" s="76">
        <f>J19*'30雇用誘発係数'!$D16</f>
        <v>0</v>
      </c>
      <c r="AL19" s="75">
        <f>R19*'30雇用誘発係数'!$D16</f>
        <v>0</v>
      </c>
      <c r="AM19" s="75">
        <f ca="1">AA19*'30雇用誘発係数'!$D16</f>
        <v>0</v>
      </c>
      <c r="AN19" s="78">
        <f t="shared" ca="1" si="21"/>
        <v>0</v>
      </c>
      <c r="AO19" s="25" t="s">
        <v>89</v>
      </c>
    </row>
    <row r="20" spans="1:41" x14ac:dyDescent="0.2">
      <c r="A20" s="34" t="s">
        <v>245</v>
      </c>
      <c r="B20" s="35" t="s">
        <v>471</v>
      </c>
      <c r="C20" s="292"/>
      <c r="D20" s="272">
        <v>0.33391352806133662</v>
      </c>
      <c r="E20" s="272">
        <v>4.5420296133279831E-2</v>
      </c>
      <c r="F20" s="277">
        <f t="shared" si="14"/>
        <v>0</v>
      </c>
      <c r="G20" s="106">
        <f t="shared" si="15"/>
        <v>0</v>
      </c>
      <c r="H20" s="286">
        <f t="shared" si="2"/>
        <v>0</v>
      </c>
      <c r="I20" s="282">
        <f>1-(-'11取引基本表'!CQ18/('11取引基本表'!BW18))</f>
        <v>0.12142942038746485</v>
      </c>
      <c r="J20" s="73">
        <f t="shared" si="16"/>
        <v>0</v>
      </c>
      <c r="K20" s="74">
        <v>0.57138842046093308</v>
      </c>
      <c r="L20" s="73">
        <f t="shared" si="3"/>
        <v>0</v>
      </c>
      <c r="M20" s="74">
        <v>7.8414839797639121E-2</v>
      </c>
      <c r="N20" s="75">
        <f t="shared" si="4"/>
        <v>0</v>
      </c>
      <c r="O20" s="76">
        <v>0</v>
      </c>
      <c r="P20" s="77">
        <f>1-(-'11取引基本表'!CQ18/('11取引基本表'!BW18))</f>
        <v>0.12142942038746485</v>
      </c>
      <c r="Q20" s="75">
        <f t="shared" si="17"/>
        <v>0</v>
      </c>
      <c r="R20" s="75">
        <v>0</v>
      </c>
      <c r="S20" s="73">
        <f t="shared" si="5"/>
        <v>0</v>
      </c>
      <c r="T20" s="78">
        <f t="shared" si="6"/>
        <v>0</v>
      </c>
      <c r="U20" s="79"/>
      <c r="V20" s="75">
        <f t="shared" ca="1" si="7"/>
        <v>0</v>
      </c>
      <c r="W20" s="74">
        <f>'11取引基本表'!BQ18/'11取引基本表'!$BQ$70</f>
        <v>1.6944415712546644E-2</v>
      </c>
      <c r="X20" s="75">
        <f t="shared" ca="1" si="8"/>
        <v>0</v>
      </c>
      <c r="Y20" s="77">
        <f t="shared" si="18"/>
        <v>0.12142942038746485</v>
      </c>
      <c r="Z20" s="75">
        <f t="shared" ca="1" si="19"/>
        <v>0</v>
      </c>
      <c r="AA20" s="75">
        <f ca="1"/>
        <v>0</v>
      </c>
      <c r="AB20" s="75">
        <f t="shared" ca="1" si="9"/>
        <v>0</v>
      </c>
      <c r="AC20" s="78">
        <f t="shared" ca="1" si="10"/>
        <v>0</v>
      </c>
      <c r="AD20" s="76">
        <f t="shared" ca="1" si="11"/>
        <v>0</v>
      </c>
      <c r="AE20" s="75">
        <f t="shared" ca="1" si="12"/>
        <v>0</v>
      </c>
      <c r="AF20" s="78">
        <f t="shared" ca="1" si="13"/>
        <v>0</v>
      </c>
      <c r="AG20" s="76">
        <f>J20*'20就業誘発係数'!$D17</f>
        <v>0</v>
      </c>
      <c r="AH20" s="75">
        <f>R20*'20就業誘発係数'!$D17</f>
        <v>0</v>
      </c>
      <c r="AI20" s="75">
        <f ca="1">AA20*'20就業誘発係数'!$D17</f>
        <v>0</v>
      </c>
      <c r="AJ20" s="78">
        <f t="shared" ca="1" si="20"/>
        <v>0</v>
      </c>
      <c r="AK20" s="76">
        <f>J20*'30雇用誘発係数'!$D17</f>
        <v>0</v>
      </c>
      <c r="AL20" s="75">
        <f>R20*'30雇用誘発係数'!$D17</f>
        <v>0</v>
      </c>
      <c r="AM20" s="75">
        <f ca="1">AA20*'30雇用誘発係数'!$D17</f>
        <v>0</v>
      </c>
      <c r="AN20" s="78">
        <f t="shared" ca="1" si="21"/>
        <v>0</v>
      </c>
      <c r="AO20" s="25" t="s">
        <v>89</v>
      </c>
    </row>
    <row r="21" spans="1:41" x14ac:dyDescent="0.2">
      <c r="A21" s="34" t="s">
        <v>246</v>
      </c>
      <c r="B21" s="35" t="s">
        <v>345</v>
      </c>
      <c r="C21" s="292"/>
      <c r="D21" s="272">
        <v>0.3591980887923269</v>
      </c>
      <c r="E21" s="272">
        <v>5.0837583997911585E-2</v>
      </c>
      <c r="F21" s="277">
        <f t="shared" si="14"/>
        <v>0</v>
      </c>
      <c r="G21" s="106">
        <f t="shared" si="15"/>
        <v>0</v>
      </c>
      <c r="H21" s="286">
        <f t="shared" si="2"/>
        <v>0</v>
      </c>
      <c r="I21" s="282">
        <f>1-(-'11取引基本表'!CQ19/('11取引基本表'!BW19))</f>
        <v>0.14716294620906678</v>
      </c>
      <c r="J21" s="73">
        <f t="shared" si="16"/>
        <v>0</v>
      </c>
      <c r="K21" s="74">
        <v>0.20042971147943522</v>
      </c>
      <c r="L21" s="73">
        <f t="shared" si="3"/>
        <v>0</v>
      </c>
      <c r="M21" s="74">
        <v>5.8624923265807247E-2</v>
      </c>
      <c r="N21" s="75">
        <f t="shared" si="4"/>
        <v>0</v>
      </c>
      <c r="O21" s="76">
        <v>0</v>
      </c>
      <c r="P21" s="77">
        <f>1-(-'11取引基本表'!CQ19/('11取引基本表'!BW19))</f>
        <v>0.14716294620906678</v>
      </c>
      <c r="Q21" s="75">
        <f t="shared" si="17"/>
        <v>0</v>
      </c>
      <c r="R21" s="75">
        <v>0</v>
      </c>
      <c r="S21" s="73">
        <f t="shared" si="5"/>
        <v>0</v>
      </c>
      <c r="T21" s="78">
        <f t="shared" si="6"/>
        <v>0</v>
      </c>
      <c r="U21" s="79"/>
      <c r="V21" s="75">
        <f t="shared" ca="1" si="7"/>
        <v>0</v>
      </c>
      <c r="W21" s="74">
        <f>'11取引基本表'!BQ19/'11取引基本表'!$BQ$70</f>
        <v>1.281000612652467E-2</v>
      </c>
      <c r="X21" s="75">
        <f t="shared" ca="1" si="8"/>
        <v>0</v>
      </c>
      <c r="Y21" s="77">
        <f t="shared" si="18"/>
        <v>0.14716294620906678</v>
      </c>
      <c r="Z21" s="75">
        <f t="shared" ca="1" si="19"/>
        <v>0</v>
      </c>
      <c r="AA21" s="75">
        <f ca="1"/>
        <v>0</v>
      </c>
      <c r="AB21" s="75">
        <f t="shared" ca="1" si="9"/>
        <v>0</v>
      </c>
      <c r="AC21" s="78">
        <f t="shared" ca="1" si="10"/>
        <v>0</v>
      </c>
      <c r="AD21" s="76">
        <f t="shared" ca="1" si="11"/>
        <v>0</v>
      </c>
      <c r="AE21" s="75">
        <f t="shared" ca="1" si="12"/>
        <v>0</v>
      </c>
      <c r="AF21" s="78">
        <f t="shared" ca="1" si="13"/>
        <v>0</v>
      </c>
      <c r="AG21" s="76">
        <f>J21*'20就業誘発係数'!$D18</f>
        <v>0</v>
      </c>
      <c r="AH21" s="75">
        <f>R21*'20就業誘発係数'!$D18</f>
        <v>0</v>
      </c>
      <c r="AI21" s="75">
        <f ca="1">AA21*'20就業誘発係数'!$D18</f>
        <v>0</v>
      </c>
      <c r="AJ21" s="78">
        <f t="shared" ca="1" si="20"/>
        <v>0</v>
      </c>
      <c r="AK21" s="76">
        <f>J21*'30雇用誘発係数'!$D18</f>
        <v>0</v>
      </c>
      <c r="AL21" s="75">
        <f>R21*'30雇用誘発係数'!$D18</f>
        <v>0</v>
      </c>
      <c r="AM21" s="75">
        <f ca="1">AA21*'30雇用誘発係数'!$D18</f>
        <v>0</v>
      </c>
      <c r="AN21" s="78">
        <f t="shared" ca="1" si="21"/>
        <v>0</v>
      </c>
      <c r="AO21" s="25" t="s">
        <v>89</v>
      </c>
    </row>
    <row r="22" spans="1:41" x14ac:dyDescent="0.2">
      <c r="A22" s="36" t="s">
        <v>247</v>
      </c>
      <c r="B22" s="37" t="s">
        <v>472</v>
      </c>
      <c r="C22" s="293"/>
      <c r="D22" s="273">
        <v>0.21897658600110856</v>
      </c>
      <c r="E22" s="273">
        <v>2.2144014120508641E-2</v>
      </c>
      <c r="F22" s="278">
        <f t="shared" si="14"/>
        <v>0</v>
      </c>
      <c r="G22" s="336">
        <f t="shared" si="15"/>
        <v>0</v>
      </c>
      <c r="H22" s="287">
        <f t="shared" si="2"/>
        <v>0</v>
      </c>
      <c r="I22" s="283">
        <f>1-(-'11取引基本表'!CQ20/('11取引基本表'!BW20))</f>
        <v>0.11779386074369858</v>
      </c>
      <c r="J22" s="80">
        <f t="shared" si="16"/>
        <v>0</v>
      </c>
      <c r="K22" s="81">
        <v>0.41978021978021979</v>
      </c>
      <c r="L22" s="80">
        <f t="shared" si="3"/>
        <v>0</v>
      </c>
      <c r="M22" s="81">
        <v>0.22197802197802197</v>
      </c>
      <c r="N22" s="82">
        <f t="shared" si="4"/>
        <v>0</v>
      </c>
      <c r="O22" s="83">
        <v>0</v>
      </c>
      <c r="P22" s="84">
        <f>1-(-'11取引基本表'!CQ20/('11取引基本表'!BW20))</f>
        <v>0.11779386074369858</v>
      </c>
      <c r="Q22" s="82">
        <f t="shared" si="17"/>
        <v>0</v>
      </c>
      <c r="R22" s="82">
        <v>0</v>
      </c>
      <c r="S22" s="80">
        <f t="shared" si="5"/>
        <v>0</v>
      </c>
      <c r="T22" s="85">
        <f t="shared" si="6"/>
        <v>0</v>
      </c>
      <c r="U22" s="86"/>
      <c r="V22" s="82">
        <f t="shared" ca="1" si="7"/>
        <v>0</v>
      </c>
      <c r="W22" s="81">
        <f>'11取引基本表'!BQ20/'11取引基本表'!$BQ$70</f>
        <v>2.9737514222289411E-4</v>
      </c>
      <c r="X22" s="82">
        <f t="shared" ca="1" si="8"/>
        <v>0</v>
      </c>
      <c r="Y22" s="84">
        <f t="shared" si="18"/>
        <v>0.11779386074369858</v>
      </c>
      <c r="Z22" s="82">
        <f t="shared" ca="1" si="19"/>
        <v>0</v>
      </c>
      <c r="AA22" s="82">
        <f ca="1"/>
        <v>0</v>
      </c>
      <c r="AB22" s="82">
        <f t="shared" ca="1" si="9"/>
        <v>0</v>
      </c>
      <c r="AC22" s="85">
        <f t="shared" ca="1" si="10"/>
        <v>0</v>
      </c>
      <c r="AD22" s="83">
        <f t="shared" ca="1" si="11"/>
        <v>0</v>
      </c>
      <c r="AE22" s="82">
        <f t="shared" ca="1" si="12"/>
        <v>0</v>
      </c>
      <c r="AF22" s="85">
        <f t="shared" ca="1" si="13"/>
        <v>0</v>
      </c>
      <c r="AG22" s="83">
        <f>J22*'20就業誘発係数'!$D19</f>
        <v>0</v>
      </c>
      <c r="AH22" s="82">
        <f>R22*'20就業誘発係数'!$D19</f>
        <v>0</v>
      </c>
      <c r="AI22" s="82">
        <f ca="1">AA22*'20就業誘発係数'!$D19</f>
        <v>0</v>
      </c>
      <c r="AJ22" s="85">
        <f t="shared" ca="1" si="20"/>
        <v>0</v>
      </c>
      <c r="AK22" s="83">
        <f>J22*'30雇用誘発係数'!$D19</f>
        <v>0</v>
      </c>
      <c r="AL22" s="82">
        <f>R22*'30雇用誘発係数'!$D19</f>
        <v>0</v>
      </c>
      <c r="AM22" s="82">
        <f ca="1">AA22*'30雇用誘発係数'!$D19</f>
        <v>0</v>
      </c>
      <c r="AN22" s="85">
        <f t="shared" ca="1" si="21"/>
        <v>0</v>
      </c>
      <c r="AO22" s="25" t="s">
        <v>89</v>
      </c>
    </row>
    <row r="23" spans="1:41" x14ac:dyDescent="0.2">
      <c r="A23" s="38" t="s">
        <v>248</v>
      </c>
      <c r="B23" s="39" t="s">
        <v>473</v>
      </c>
      <c r="C23" s="294"/>
      <c r="D23" s="274">
        <v>0.72725141356399536</v>
      </c>
      <c r="E23" s="274">
        <v>3.8644033001289747E-2</v>
      </c>
      <c r="F23" s="279">
        <f t="shared" si="14"/>
        <v>0</v>
      </c>
      <c r="G23" s="337">
        <f t="shared" si="15"/>
        <v>0</v>
      </c>
      <c r="H23" s="288">
        <f t="shared" si="2"/>
        <v>0</v>
      </c>
      <c r="I23" s="284">
        <f>1-(-'11取引基本表'!CQ21/('11取引基本表'!BW21))</f>
        <v>3.672727272727272E-2</v>
      </c>
      <c r="J23" s="87">
        <f t="shared" si="16"/>
        <v>0</v>
      </c>
      <c r="K23" s="88">
        <v>0.45848091302636756</v>
      </c>
      <c r="L23" s="87">
        <f t="shared" si="3"/>
        <v>0</v>
      </c>
      <c r="M23" s="88">
        <v>0.28807556080283353</v>
      </c>
      <c r="N23" s="89">
        <f t="shared" si="4"/>
        <v>0</v>
      </c>
      <c r="O23" s="90">
        <v>0</v>
      </c>
      <c r="P23" s="91">
        <f>1-(-'11取引基本表'!CQ21/('11取引基本表'!BW21))</f>
        <v>3.672727272727272E-2</v>
      </c>
      <c r="Q23" s="89">
        <f t="shared" si="17"/>
        <v>0</v>
      </c>
      <c r="R23" s="89">
        <v>0</v>
      </c>
      <c r="S23" s="87">
        <f t="shared" si="5"/>
        <v>0</v>
      </c>
      <c r="T23" s="92">
        <f t="shared" si="6"/>
        <v>0</v>
      </c>
      <c r="U23" s="93"/>
      <c r="V23" s="89">
        <f t="shared" ca="1" si="7"/>
        <v>0</v>
      </c>
      <c r="W23" s="88">
        <f>'11取引基本表'!BQ21/'11取引基本表'!$BQ$70</f>
        <v>1.5154197465050961E-2</v>
      </c>
      <c r="X23" s="89">
        <f t="shared" ca="1" si="8"/>
        <v>0</v>
      </c>
      <c r="Y23" s="91">
        <f t="shared" si="18"/>
        <v>3.672727272727272E-2</v>
      </c>
      <c r="Z23" s="89">
        <f t="shared" ca="1" si="19"/>
        <v>0</v>
      </c>
      <c r="AA23" s="89">
        <f ca="1"/>
        <v>0</v>
      </c>
      <c r="AB23" s="89">
        <f t="shared" ca="1" si="9"/>
        <v>0</v>
      </c>
      <c r="AC23" s="92">
        <f t="shared" ca="1" si="10"/>
        <v>0</v>
      </c>
      <c r="AD23" s="90">
        <f t="shared" ca="1" si="11"/>
        <v>0</v>
      </c>
      <c r="AE23" s="89">
        <f t="shared" ca="1" si="12"/>
        <v>0</v>
      </c>
      <c r="AF23" s="92">
        <f t="shared" ca="1" si="13"/>
        <v>0</v>
      </c>
      <c r="AG23" s="90">
        <f>J23*'20就業誘発係数'!$D20</f>
        <v>0</v>
      </c>
      <c r="AH23" s="89">
        <f>R23*'20就業誘発係数'!$D20</f>
        <v>0</v>
      </c>
      <c r="AI23" s="89">
        <f ca="1">AA23*'20就業誘発係数'!$D20</f>
        <v>0</v>
      </c>
      <c r="AJ23" s="92">
        <f t="shared" ca="1" si="20"/>
        <v>0</v>
      </c>
      <c r="AK23" s="90">
        <f>J23*'30雇用誘発係数'!$D20</f>
        <v>0</v>
      </c>
      <c r="AL23" s="89">
        <f>R23*'30雇用誘発係数'!$D20</f>
        <v>0</v>
      </c>
      <c r="AM23" s="89">
        <f ca="1">AA23*'30雇用誘発係数'!$D20</f>
        <v>0</v>
      </c>
      <c r="AN23" s="92">
        <f t="shared" ca="1" si="21"/>
        <v>0</v>
      </c>
      <c r="AO23" s="25" t="s">
        <v>89</v>
      </c>
    </row>
    <row r="24" spans="1:41" x14ac:dyDescent="0.2">
      <c r="A24" s="34" t="s">
        <v>249</v>
      </c>
      <c r="B24" s="35" t="s">
        <v>474</v>
      </c>
      <c r="C24" s="292"/>
      <c r="D24" s="272">
        <v>0.1864861027932801</v>
      </c>
      <c r="E24" s="272">
        <v>9.5663043141109919E-2</v>
      </c>
      <c r="F24" s="277">
        <f t="shared" si="14"/>
        <v>0</v>
      </c>
      <c r="G24" s="106">
        <f t="shared" si="15"/>
        <v>0</v>
      </c>
      <c r="H24" s="286">
        <f t="shared" si="2"/>
        <v>0</v>
      </c>
      <c r="I24" s="282">
        <f>1-(-'11取引基本表'!CQ22/('11取引基本表'!BW22))</f>
        <v>0.69020979020979023</v>
      </c>
      <c r="J24" s="73">
        <f t="shared" si="16"/>
        <v>0</v>
      </c>
      <c r="K24" s="74">
        <v>0.36949746786131671</v>
      </c>
      <c r="L24" s="73">
        <f t="shared" si="3"/>
        <v>0</v>
      </c>
      <c r="M24" s="74">
        <v>0.15407089988313205</v>
      </c>
      <c r="N24" s="75">
        <f t="shared" si="4"/>
        <v>0</v>
      </c>
      <c r="O24" s="76">
        <v>0</v>
      </c>
      <c r="P24" s="77">
        <f>1-(-'11取引基本表'!CQ22/('11取引基本表'!BW22))</f>
        <v>0.69020979020979023</v>
      </c>
      <c r="Q24" s="75">
        <f t="shared" si="17"/>
        <v>0</v>
      </c>
      <c r="R24" s="75">
        <v>0</v>
      </c>
      <c r="S24" s="73">
        <f t="shared" si="5"/>
        <v>0</v>
      </c>
      <c r="T24" s="78">
        <f t="shared" si="6"/>
        <v>0</v>
      </c>
      <c r="U24" s="79"/>
      <c r="V24" s="75">
        <f t="shared" ca="1" si="7"/>
        <v>0</v>
      </c>
      <c r="W24" s="74">
        <f>'11取引基本表'!BQ22/'11取引基本表'!$BQ$70</f>
        <v>1.7504356197735573E-4</v>
      </c>
      <c r="X24" s="75">
        <f t="shared" ca="1" si="8"/>
        <v>0</v>
      </c>
      <c r="Y24" s="77">
        <f t="shared" si="18"/>
        <v>0.69020979020979023</v>
      </c>
      <c r="Z24" s="75">
        <f t="shared" ca="1" si="19"/>
        <v>0</v>
      </c>
      <c r="AA24" s="75">
        <f ca="1"/>
        <v>0</v>
      </c>
      <c r="AB24" s="75">
        <f t="shared" ca="1" si="9"/>
        <v>0</v>
      </c>
      <c r="AC24" s="78">
        <f t="shared" ca="1" si="10"/>
        <v>0</v>
      </c>
      <c r="AD24" s="76">
        <f t="shared" ca="1" si="11"/>
        <v>0</v>
      </c>
      <c r="AE24" s="75">
        <f t="shared" ca="1" si="12"/>
        <v>0</v>
      </c>
      <c r="AF24" s="78">
        <f t="shared" ca="1" si="13"/>
        <v>0</v>
      </c>
      <c r="AG24" s="76">
        <f>J24*'20就業誘発係数'!$D21</f>
        <v>0</v>
      </c>
      <c r="AH24" s="75">
        <f>R24*'20就業誘発係数'!$D21</f>
        <v>0</v>
      </c>
      <c r="AI24" s="75">
        <f ca="1">AA24*'20就業誘発係数'!$D21</f>
        <v>0</v>
      </c>
      <c r="AJ24" s="78">
        <f t="shared" ca="1" si="20"/>
        <v>0</v>
      </c>
      <c r="AK24" s="76">
        <f>J24*'30雇用誘発係数'!$D21</f>
        <v>0</v>
      </c>
      <c r="AL24" s="75">
        <f>R24*'30雇用誘発係数'!$D21</f>
        <v>0</v>
      </c>
      <c r="AM24" s="75">
        <f ca="1">AA24*'30雇用誘発係数'!$D21</f>
        <v>0</v>
      </c>
      <c r="AN24" s="78">
        <f t="shared" ca="1" si="21"/>
        <v>0</v>
      </c>
      <c r="AO24" s="25" t="s">
        <v>89</v>
      </c>
    </row>
    <row r="25" spans="1:41" x14ac:dyDescent="0.2">
      <c r="A25" s="34" t="s">
        <v>250</v>
      </c>
      <c r="B25" s="35" t="s">
        <v>475</v>
      </c>
      <c r="C25" s="292"/>
      <c r="D25" s="272">
        <v>0.48997932009255396</v>
      </c>
      <c r="E25" s="272">
        <v>2.5880747880854524E-2</v>
      </c>
      <c r="F25" s="277">
        <f t="shared" si="14"/>
        <v>0</v>
      </c>
      <c r="G25" s="106">
        <f t="shared" si="15"/>
        <v>0</v>
      </c>
      <c r="H25" s="286">
        <f t="shared" si="2"/>
        <v>0</v>
      </c>
      <c r="I25" s="282">
        <f>1-(-'11取引基本表'!CQ23/('11取引基本表'!BW23))</f>
        <v>0.17343803345851827</v>
      </c>
      <c r="J25" s="73">
        <f t="shared" si="16"/>
        <v>0</v>
      </c>
      <c r="K25" s="74">
        <v>0.4405753217259652</v>
      </c>
      <c r="L25" s="73">
        <f t="shared" si="3"/>
        <v>0</v>
      </c>
      <c r="M25" s="74">
        <v>0.31642694928084786</v>
      </c>
      <c r="N25" s="75">
        <f t="shared" si="4"/>
        <v>0</v>
      </c>
      <c r="O25" s="76">
        <v>0</v>
      </c>
      <c r="P25" s="77">
        <f>1-(-'11取引基本表'!CQ23/('11取引基本表'!BW23))</f>
        <v>0.17343803345851827</v>
      </c>
      <c r="Q25" s="75">
        <f t="shared" si="17"/>
        <v>0</v>
      </c>
      <c r="R25" s="75">
        <v>0</v>
      </c>
      <c r="S25" s="73">
        <f t="shared" si="5"/>
        <v>0</v>
      </c>
      <c r="T25" s="78">
        <f t="shared" si="6"/>
        <v>0</v>
      </c>
      <c r="U25" s="79"/>
      <c r="V25" s="75">
        <f t="shared" ca="1" si="7"/>
        <v>0</v>
      </c>
      <c r="W25" s="74">
        <f>'11取引基本表'!BQ23/'11取引基本表'!$BQ$70</f>
        <v>5.072285034571104E-4</v>
      </c>
      <c r="X25" s="75">
        <f t="shared" ca="1" si="8"/>
        <v>0</v>
      </c>
      <c r="Y25" s="77">
        <f t="shared" si="18"/>
        <v>0.17343803345851827</v>
      </c>
      <c r="Z25" s="75">
        <f t="shared" ca="1" si="19"/>
        <v>0</v>
      </c>
      <c r="AA25" s="75">
        <f ca="1"/>
        <v>0</v>
      </c>
      <c r="AB25" s="75">
        <f t="shared" ca="1" si="9"/>
        <v>0</v>
      </c>
      <c r="AC25" s="78">
        <f t="shared" ca="1" si="10"/>
        <v>0</v>
      </c>
      <c r="AD25" s="76">
        <f t="shared" ca="1" si="11"/>
        <v>0</v>
      </c>
      <c r="AE25" s="75">
        <f t="shared" ca="1" si="12"/>
        <v>0</v>
      </c>
      <c r="AF25" s="78">
        <f t="shared" ca="1" si="13"/>
        <v>0</v>
      </c>
      <c r="AG25" s="76">
        <f>J25*'20就業誘発係数'!$D22</f>
        <v>0</v>
      </c>
      <c r="AH25" s="75">
        <f>R25*'20就業誘発係数'!$D22</f>
        <v>0</v>
      </c>
      <c r="AI25" s="75">
        <f ca="1">AA25*'20就業誘発係数'!$D22</f>
        <v>0</v>
      </c>
      <c r="AJ25" s="78">
        <f t="shared" ca="1" si="20"/>
        <v>0</v>
      </c>
      <c r="AK25" s="76">
        <f>J25*'30雇用誘発係数'!$D22</f>
        <v>0</v>
      </c>
      <c r="AL25" s="75">
        <f>R25*'30雇用誘発係数'!$D22</f>
        <v>0</v>
      </c>
      <c r="AM25" s="75">
        <f ca="1">AA25*'30雇用誘発係数'!$D22</f>
        <v>0</v>
      </c>
      <c r="AN25" s="78">
        <f t="shared" ca="1" si="21"/>
        <v>0</v>
      </c>
      <c r="AO25" s="25" t="s">
        <v>89</v>
      </c>
    </row>
    <row r="26" spans="1:41" x14ac:dyDescent="0.2">
      <c r="A26" s="34" t="s">
        <v>251</v>
      </c>
      <c r="B26" s="35" t="s">
        <v>476</v>
      </c>
      <c r="C26" s="292"/>
      <c r="D26" s="272">
        <v>0.22483810792760545</v>
      </c>
      <c r="E26" s="272">
        <v>6.9898950918780484E-2</v>
      </c>
      <c r="F26" s="277">
        <f t="shared" si="14"/>
        <v>0</v>
      </c>
      <c r="G26" s="106">
        <f t="shared" si="15"/>
        <v>0</v>
      </c>
      <c r="H26" s="286">
        <f t="shared" si="2"/>
        <v>0</v>
      </c>
      <c r="I26" s="282">
        <f>1-(-'11取引基本表'!CQ24/('11取引基本表'!BW24))</f>
        <v>0.28365523205534737</v>
      </c>
      <c r="J26" s="73">
        <f t="shared" si="16"/>
        <v>0</v>
      </c>
      <c r="K26" s="74">
        <v>0.31570904645476772</v>
      </c>
      <c r="L26" s="73">
        <f t="shared" si="3"/>
        <v>0</v>
      </c>
      <c r="M26" s="74">
        <v>9.6577017114914426E-2</v>
      </c>
      <c r="N26" s="75">
        <f t="shared" si="4"/>
        <v>0</v>
      </c>
      <c r="O26" s="76">
        <v>0</v>
      </c>
      <c r="P26" s="77">
        <f>1-(-'11取引基本表'!CQ24/('11取引基本表'!BW24))</f>
        <v>0.28365523205534737</v>
      </c>
      <c r="Q26" s="75">
        <f t="shared" si="17"/>
        <v>0</v>
      </c>
      <c r="R26" s="75">
        <v>0</v>
      </c>
      <c r="S26" s="73">
        <f t="shared" si="5"/>
        <v>0</v>
      </c>
      <c r="T26" s="78">
        <f t="shared" si="6"/>
        <v>0</v>
      </c>
      <c r="U26" s="79"/>
      <c r="V26" s="75">
        <f t="shared" ca="1" si="7"/>
        <v>0</v>
      </c>
      <c r="W26" s="74">
        <f>'11取引基本表'!BQ24/'11取引基本表'!$BQ$70</f>
        <v>-3.6898387212272145E-4</v>
      </c>
      <c r="X26" s="75">
        <f t="shared" ca="1" si="8"/>
        <v>0</v>
      </c>
      <c r="Y26" s="77">
        <f t="shared" si="18"/>
        <v>0.28365523205534737</v>
      </c>
      <c r="Z26" s="75">
        <f t="shared" ca="1" si="19"/>
        <v>0</v>
      </c>
      <c r="AA26" s="75">
        <f ca="1"/>
        <v>0</v>
      </c>
      <c r="AB26" s="75">
        <f t="shared" ca="1" si="9"/>
        <v>0</v>
      </c>
      <c r="AC26" s="78">
        <f t="shared" ca="1" si="10"/>
        <v>0</v>
      </c>
      <c r="AD26" s="76">
        <f t="shared" ca="1" si="11"/>
        <v>0</v>
      </c>
      <c r="AE26" s="75">
        <f t="shared" ca="1" si="12"/>
        <v>0</v>
      </c>
      <c r="AF26" s="78">
        <f t="shared" ca="1" si="13"/>
        <v>0</v>
      </c>
      <c r="AG26" s="76">
        <f>J26*'20就業誘発係数'!$D23</f>
        <v>0</v>
      </c>
      <c r="AH26" s="75">
        <f>R26*'20就業誘発係数'!$D23</f>
        <v>0</v>
      </c>
      <c r="AI26" s="75">
        <f ca="1">AA26*'20就業誘発係数'!$D23</f>
        <v>0</v>
      </c>
      <c r="AJ26" s="78">
        <f t="shared" ca="1" si="20"/>
        <v>0</v>
      </c>
      <c r="AK26" s="76">
        <f>J26*'30雇用誘発係数'!$D23</f>
        <v>0</v>
      </c>
      <c r="AL26" s="75">
        <f>R26*'30雇用誘発係数'!$D23</f>
        <v>0</v>
      </c>
      <c r="AM26" s="75">
        <f ca="1">AA26*'30雇用誘発係数'!$D23</f>
        <v>0</v>
      </c>
      <c r="AN26" s="78">
        <f t="shared" ca="1" si="21"/>
        <v>0</v>
      </c>
      <c r="AO26" s="25" t="s">
        <v>89</v>
      </c>
    </row>
    <row r="27" spans="1:41" x14ac:dyDescent="0.2">
      <c r="A27" s="36" t="s">
        <v>252</v>
      </c>
      <c r="B27" s="37" t="s">
        <v>477</v>
      </c>
      <c r="C27" s="293"/>
      <c r="D27" s="273">
        <v>0.19821598658091488</v>
      </c>
      <c r="E27" s="273">
        <v>7.3441253571819923E-2</v>
      </c>
      <c r="F27" s="278">
        <f t="shared" si="14"/>
        <v>0</v>
      </c>
      <c r="G27" s="336">
        <f t="shared" si="15"/>
        <v>0</v>
      </c>
      <c r="H27" s="287">
        <f t="shared" si="2"/>
        <v>0</v>
      </c>
      <c r="I27" s="283">
        <f>1-(-'11取引基本表'!CQ25/('11取引基本表'!BW25))</f>
        <v>4.2669687529500622E-2</v>
      </c>
      <c r="J27" s="80">
        <f t="shared" si="16"/>
        <v>0</v>
      </c>
      <c r="K27" s="81">
        <v>0.48857644991212656</v>
      </c>
      <c r="L27" s="80">
        <f t="shared" si="3"/>
        <v>0</v>
      </c>
      <c r="M27" s="81">
        <v>0.24077328646748683</v>
      </c>
      <c r="N27" s="82">
        <f t="shared" si="4"/>
        <v>0</v>
      </c>
      <c r="O27" s="83">
        <v>0</v>
      </c>
      <c r="P27" s="84">
        <f>1-(-'11取引基本表'!CQ25/('11取引基本表'!BW25))</f>
        <v>4.2669687529500622E-2</v>
      </c>
      <c r="Q27" s="82">
        <f t="shared" si="17"/>
        <v>0</v>
      </c>
      <c r="R27" s="82">
        <v>0</v>
      </c>
      <c r="S27" s="80">
        <f t="shared" si="5"/>
        <v>0</v>
      </c>
      <c r="T27" s="85">
        <f t="shared" si="6"/>
        <v>0</v>
      </c>
      <c r="U27" s="86"/>
      <c r="V27" s="82">
        <f t="shared" ca="1" si="7"/>
        <v>0</v>
      </c>
      <c r="W27" s="81">
        <f>'11取引基本表'!BQ25/'11取引基本表'!$BQ$70</f>
        <v>9.6075045948935023E-4</v>
      </c>
      <c r="X27" s="82">
        <f t="shared" ca="1" si="8"/>
        <v>0</v>
      </c>
      <c r="Y27" s="84">
        <f t="shared" si="18"/>
        <v>4.2669687529500622E-2</v>
      </c>
      <c r="Z27" s="82">
        <f t="shared" ca="1" si="19"/>
        <v>0</v>
      </c>
      <c r="AA27" s="82">
        <f ca="1"/>
        <v>0</v>
      </c>
      <c r="AB27" s="82">
        <f t="shared" ca="1" si="9"/>
        <v>0</v>
      </c>
      <c r="AC27" s="85">
        <f t="shared" ca="1" si="10"/>
        <v>0</v>
      </c>
      <c r="AD27" s="83">
        <f t="shared" ca="1" si="11"/>
        <v>0</v>
      </c>
      <c r="AE27" s="82">
        <f t="shared" ca="1" si="12"/>
        <v>0</v>
      </c>
      <c r="AF27" s="85">
        <f t="shared" ca="1" si="13"/>
        <v>0</v>
      </c>
      <c r="AG27" s="83">
        <f>J27*'20就業誘発係数'!$D24</f>
        <v>0</v>
      </c>
      <c r="AH27" s="82">
        <f>R27*'20就業誘発係数'!$D24</f>
        <v>0</v>
      </c>
      <c r="AI27" s="82">
        <f ca="1">AA27*'20就業誘発係数'!$D24</f>
        <v>0</v>
      </c>
      <c r="AJ27" s="85">
        <f t="shared" ca="1" si="20"/>
        <v>0</v>
      </c>
      <c r="AK27" s="83">
        <f>J27*'30雇用誘発係数'!$D24</f>
        <v>0</v>
      </c>
      <c r="AL27" s="82">
        <f>R27*'30雇用誘発係数'!$D24</f>
        <v>0</v>
      </c>
      <c r="AM27" s="82">
        <f ca="1">AA27*'30雇用誘発係数'!$D24</f>
        <v>0</v>
      </c>
      <c r="AN27" s="85">
        <f t="shared" ca="1" si="21"/>
        <v>0</v>
      </c>
      <c r="AO27" s="25" t="s">
        <v>89</v>
      </c>
    </row>
    <row r="28" spans="1:41" x14ac:dyDescent="0.2">
      <c r="A28" s="38" t="s">
        <v>253</v>
      </c>
      <c r="B28" s="39" t="s">
        <v>478</v>
      </c>
      <c r="C28" s="294"/>
      <c r="D28" s="274">
        <v>5.6087586044587502E-2</v>
      </c>
      <c r="E28" s="274">
        <v>3.5329260787641446E-2</v>
      </c>
      <c r="F28" s="279">
        <f t="shared" si="14"/>
        <v>0</v>
      </c>
      <c r="G28" s="337">
        <f t="shared" si="15"/>
        <v>0</v>
      </c>
      <c r="H28" s="288">
        <f t="shared" si="2"/>
        <v>0</v>
      </c>
      <c r="I28" s="284">
        <f>1-(-'11取引基本表'!CQ26/('11取引基本表'!BW26))</f>
        <v>0.33353510895883776</v>
      </c>
      <c r="J28" s="87">
        <f t="shared" si="16"/>
        <v>0</v>
      </c>
      <c r="K28" s="88">
        <v>0.60992907801418439</v>
      </c>
      <c r="L28" s="87">
        <f t="shared" si="3"/>
        <v>0</v>
      </c>
      <c r="M28" s="88">
        <v>0.29255319148936171</v>
      </c>
      <c r="N28" s="89">
        <f t="shared" si="4"/>
        <v>0</v>
      </c>
      <c r="O28" s="90">
        <v>0</v>
      </c>
      <c r="P28" s="91">
        <f>1-(-'11取引基本表'!CQ26/('11取引基本表'!BW26))</f>
        <v>0.33353510895883776</v>
      </c>
      <c r="Q28" s="89">
        <f t="shared" si="17"/>
        <v>0</v>
      </c>
      <c r="R28" s="89">
        <v>0</v>
      </c>
      <c r="S28" s="87">
        <f t="shared" si="5"/>
        <v>0</v>
      </c>
      <c r="T28" s="92">
        <f t="shared" si="6"/>
        <v>0</v>
      </c>
      <c r="U28" s="93"/>
      <c r="V28" s="89">
        <f t="shared" ca="1" si="7"/>
        <v>0</v>
      </c>
      <c r="W28" s="88">
        <f>'11取引基本表'!BQ26/'11取引基本表'!$BQ$70</f>
        <v>1.591305108885052E-4</v>
      </c>
      <c r="X28" s="89">
        <f t="shared" ca="1" si="8"/>
        <v>0</v>
      </c>
      <c r="Y28" s="91">
        <f t="shared" si="18"/>
        <v>0.33353510895883776</v>
      </c>
      <c r="Z28" s="89">
        <f t="shared" ca="1" si="19"/>
        <v>0</v>
      </c>
      <c r="AA28" s="89">
        <f ca="1"/>
        <v>0</v>
      </c>
      <c r="AB28" s="89">
        <f t="shared" ca="1" si="9"/>
        <v>0</v>
      </c>
      <c r="AC28" s="92">
        <f t="shared" ca="1" si="10"/>
        <v>0</v>
      </c>
      <c r="AD28" s="90">
        <f t="shared" ca="1" si="11"/>
        <v>0</v>
      </c>
      <c r="AE28" s="89">
        <f t="shared" ca="1" si="12"/>
        <v>0</v>
      </c>
      <c r="AF28" s="92">
        <f t="shared" ca="1" si="13"/>
        <v>0</v>
      </c>
      <c r="AG28" s="90">
        <f>J28*'20就業誘発係数'!$D25</f>
        <v>0</v>
      </c>
      <c r="AH28" s="89">
        <f>R28*'20就業誘発係数'!$D25</f>
        <v>0</v>
      </c>
      <c r="AI28" s="89">
        <f ca="1">AA28*'20就業誘発係数'!$D25</f>
        <v>0</v>
      </c>
      <c r="AJ28" s="92">
        <f t="shared" ca="1" si="20"/>
        <v>0</v>
      </c>
      <c r="AK28" s="90">
        <f>J28*'30雇用誘発係数'!$D25</f>
        <v>0</v>
      </c>
      <c r="AL28" s="89">
        <f>R28*'30雇用誘発係数'!$D25</f>
        <v>0</v>
      </c>
      <c r="AM28" s="89">
        <f ca="1">AA28*'30雇用誘発係数'!$D25</f>
        <v>0</v>
      </c>
      <c r="AN28" s="92">
        <f t="shared" ca="1" si="21"/>
        <v>0</v>
      </c>
      <c r="AO28" s="25" t="s">
        <v>89</v>
      </c>
    </row>
    <row r="29" spans="1:41" x14ac:dyDescent="0.2">
      <c r="A29" s="34" t="s">
        <v>254</v>
      </c>
      <c r="B29" s="35" t="s">
        <v>479</v>
      </c>
      <c r="C29" s="292"/>
      <c r="D29" s="272">
        <v>0.2938983405077244</v>
      </c>
      <c r="E29" s="272">
        <v>5.046737477962765E-2</v>
      </c>
      <c r="F29" s="277">
        <f t="shared" si="14"/>
        <v>0</v>
      </c>
      <c r="G29" s="106">
        <f t="shared" si="15"/>
        <v>0</v>
      </c>
      <c r="H29" s="286">
        <f t="shared" si="2"/>
        <v>0</v>
      </c>
      <c r="I29" s="282">
        <f>1-(-'11取引基本表'!CQ27/('11取引基本表'!BW27))</f>
        <v>0.27395065684075615</v>
      </c>
      <c r="J29" s="73">
        <f t="shared" si="16"/>
        <v>0</v>
      </c>
      <c r="K29" s="74">
        <v>0.34035423647678315</v>
      </c>
      <c r="L29" s="73">
        <f t="shared" si="3"/>
        <v>0</v>
      </c>
      <c r="M29" s="74">
        <v>8.9037817137386316E-2</v>
      </c>
      <c r="N29" s="75">
        <f t="shared" si="4"/>
        <v>0</v>
      </c>
      <c r="O29" s="76">
        <v>0</v>
      </c>
      <c r="P29" s="77">
        <f>1-(-'11取引基本表'!CQ27/('11取引基本表'!BW27))</f>
        <v>0.27395065684075615</v>
      </c>
      <c r="Q29" s="75">
        <f t="shared" si="17"/>
        <v>0</v>
      </c>
      <c r="R29" s="75">
        <v>0</v>
      </c>
      <c r="S29" s="73">
        <f t="shared" si="5"/>
        <v>0</v>
      </c>
      <c r="T29" s="78">
        <f t="shared" si="6"/>
        <v>0</v>
      </c>
      <c r="U29" s="79"/>
      <c r="V29" s="75">
        <f t="shared" ca="1" si="7"/>
        <v>0</v>
      </c>
      <c r="W29" s="74">
        <f>'11取引基本表'!BQ27/'11取引基本表'!$BQ$70</f>
        <v>2.5858708019382095E-5</v>
      </c>
      <c r="X29" s="75">
        <f t="shared" ca="1" si="8"/>
        <v>0</v>
      </c>
      <c r="Y29" s="77">
        <f t="shared" si="18"/>
        <v>0.27395065684075615</v>
      </c>
      <c r="Z29" s="75">
        <f t="shared" ca="1" si="19"/>
        <v>0</v>
      </c>
      <c r="AA29" s="75">
        <f ca="1"/>
        <v>0</v>
      </c>
      <c r="AB29" s="75">
        <f t="shared" ca="1" si="9"/>
        <v>0</v>
      </c>
      <c r="AC29" s="78">
        <f t="shared" ca="1" si="10"/>
        <v>0</v>
      </c>
      <c r="AD29" s="76">
        <f t="shared" ca="1" si="11"/>
        <v>0</v>
      </c>
      <c r="AE29" s="75">
        <f t="shared" ca="1" si="12"/>
        <v>0</v>
      </c>
      <c r="AF29" s="78">
        <f t="shared" ca="1" si="13"/>
        <v>0</v>
      </c>
      <c r="AG29" s="76">
        <f>J29*'20就業誘発係数'!$D26</f>
        <v>0</v>
      </c>
      <c r="AH29" s="75">
        <f>R29*'20就業誘発係数'!$D26</f>
        <v>0</v>
      </c>
      <c r="AI29" s="75">
        <f ca="1">AA29*'20就業誘発係数'!$D26</f>
        <v>0</v>
      </c>
      <c r="AJ29" s="78">
        <f t="shared" ca="1" si="20"/>
        <v>0</v>
      </c>
      <c r="AK29" s="76">
        <f>J29*'30雇用誘発係数'!$D26</f>
        <v>0</v>
      </c>
      <c r="AL29" s="75">
        <f>R29*'30雇用誘発係数'!$D26</f>
        <v>0</v>
      </c>
      <c r="AM29" s="75">
        <f ca="1">AA29*'30雇用誘発係数'!$D26</f>
        <v>0</v>
      </c>
      <c r="AN29" s="78">
        <f t="shared" ca="1" si="21"/>
        <v>0</v>
      </c>
      <c r="AO29" s="25" t="s">
        <v>89</v>
      </c>
    </row>
    <row r="30" spans="1:41" x14ac:dyDescent="0.2">
      <c r="A30" s="34" t="s">
        <v>255</v>
      </c>
      <c r="B30" s="35" t="s">
        <v>480</v>
      </c>
      <c r="C30" s="292"/>
      <c r="D30" s="272">
        <v>0.10484720768958844</v>
      </c>
      <c r="E30" s="272">
        <v>3.9170794382068226E-2</v>
      </c>
      <c r="F30" s="277">
        <f t="shared" si="14"/>
        <v>0</v>
      </c>
      <c r="G30" s="106">
        <f t="shared" si="15"/>
        <v>0</v>
      </c>
      <c r="H30" s="286">
        <f t="shared" si="2"/>
        <v>0</v>
      </c>
      <c r="I30" s="282">
        <f>1-(-'11取引基本表'!CQ28/('11取引基本表'!BW28))</f>
        <v>0.29839553540286012</v>
      </c>
      <c r="J30" s="73">
        <f t="shared" si="16"/>
        <v>0</v>
      </c>
      <c r="K30" s="74">
        <v>0.28997867803837951</v>
      </c>
      <c r="L30" s="73">
        <f t="shared" si="3"/>
        <v>0</v>
      </c>
      <c r="M30" s="74">
        <v>6.3965884861407252E-2</v>
      </c>
      <c r="N30" s="75">
        <f t="shared" si="4"/>
        <v>0</v>
      </c>
      <c r="O30" s="76">
        <v>0</v>
      </c>
      <c r="P30" s="77">
        <f>1-(-'11取引基本表'!CQ28/('11取引基本表'!BW28))</f>
        <v>0.29839553540286012</v>
      </c>
      <c r="Q30" s="75">
        <f t="shared" si="17"/>
        <v>0</v>
      </c>
      <c r="R30" s="75">
        <v>0</v>
      </c>
      <c r="S30" s="73">
        <f t="shared" si="5"/>
        <v>0</v>
      </c>
      <c r="T30" s="78">
        <f t="shared" si="6"/>
        <v>0</v>
      </c>
      <c r="U30" s="79"/>
      <c r="V30" s="75">
        <f t="shared" ca="1" si="7"/>
        <v>0</v>
      </c>
      <c r="W30" s="74">
        <f>'11取引基本表'!BQ28/'11取引基本表'!$BQ$70</f>
        <v>4.1771759108232616E-5</v>
      </c>
      <c r="X30" s="75">
        <f t="shared" ca="1" si="8"/>
        <v>0</v>
      </c>
      <c r="Y30" s="77">
        <f t="shared" si="18"/>
        <v>0.29839553540286012</v>
      </c>
      <c r="Z30" s="75">
        <f t="shared" ca="1" si="19"/>
        <v>0</v>
      </c>
      <c r="AA30" s="75">
        <f ca="1"/>
        <v>0</v>
      </c>
      <c r="AB30" s="75">
        <f t="shared" ca="1" si="9"/>
        <v>0</v>
      </c>
      <c r="AC30" s="78">
        <f t="shared" ca="1" si="10"/>
        <v>0</v>
      </c>
      <c r="AD30" s="76">
        <f t="shared" ca="1" si="11"/>
        <v>0</v>
      </c>
      <c r="AE30" s="75">
        <f t="shared" ca="1" si="12"/>
        <v>0</v>
      </c>
      <c r="AF30" s="78">
        <f t="shared" ca="1" si="13"/>
        <v>0</v>
      </c>
      <c r="AG30" s="76">
        <f>J30*'20就業誘発係数'!$D27</f>
        <v>0</v>
      </c>
      <c r="AH30" s="75">
        <f>R30*'20就業誘発係数'!$D27</f>
        <v>0</v>
      </c>
      <c r="AI30" s="75">
        <f ca="1">AA30*'20就業誘発係数'!$D27</f>
        <v>0</v>
      </c>
      <c r="AJ30" s="78">
        <f t="shared" ca="1" si="20"/>
        <v>0</v>
      </c>
      <c r="AK30" s="76">
        <f>J30*'30雇用誘発係数'!$D27</f>
        <v>0</v>
      </c>
      <c r="AL30" s="75">
        <f>R30*'30雇用誘発係数'!$D27</f>
        <v>0</v>
      </c>
      <c r="AM30" s="75">
        <f ca="1">AA30*'30雇用誘発係数'!$D27</f>
        <v>0</v>
      </c>
      <c r="AN30" s="78">
        <f t="shared" ca="1" si="21"/>
        <v>0</v>
      </c>
      <c r="AO30" s="25" t="s">
        <v>89</v>
      </c>
    </row>
    <row r="31" spans="1:41" x14ac:dyDescent="0.2">
      <c r="A31" s="34" t="s">
        <v>256</v>
      </c>
      <c r="B31" s="35" t="s">
        <v>481</v>
      </c>
      <c r="C31" s="292"/>
      <c r="D31" s="272">
        <v>0.33178333505966456</v>
      </c>
      <c r="E31" s="272">
        <v>2.7198440610129403E-2</v>
      </c>
      <c r="F31" s="277">
        <f t="shared" si="14"/>
        <v>0</v>
      </c>
      <c r="G31" s="106">
        <f t="shared" si="15"/>
        <v>0</v>
      </c>
      <c r="H31" s="286">
        <f t="shared" si="2"/>
        <v>0</v>
      </c>
      <c r="I31" s="282">
        <f>1-(-'11取引基本表'!CQ29/('11取引基本表'!BW29))</f>
        <v>3.2076984763432237E-2</v>
      </c>
      <c r="J31" s="73">
        <f t="shared" si="16"/>
        <v>0</v>
      </c>
      <c r="K31" s="74">
        <v>0.49288087327954438</v>
      </c>
      <c r="L31" s="73">
        <f t="shared" si="3"/>
        <v>0</v>
      </c>
      <c r="M31" s="74">
        <v>0.12933080208827716</v>
      </c>
      <c r="N31" s="75">
        <f t="shared" si="4"/>
        <v>0</v>
      </c>
      <c r="O31" s="76">
        <v>0</v>
      </c>
      <c r="P31" s="77">
        <f>1-(-'11取引基本表'!CQ29/('11取引基本表'!BW29))</f>
        <v>3.2076984763432237E-2</v>
      </c>
      <c r="Q31" s="75">
        <f t="shared" si="17"/>
        <v>0</v>
      </c>
      <c r="R31" s="75">
        <v>0</v>
      </c>
      <c r="S31" s="73">
        <f t="shared" si="5"/>
        <v>0</v>
      </c>
      <c r="T31" s="78">
        <f t="shared" si="6"/>
        <v>0</v>
      </c>
      <c r="U31" s="79"/>
      <c r="V31" s="75">
        <f t="shared" ca="1" si="7"/>
        <v>0</v>
      </c>
      <c r="W31" s="74">
        <f>'11取引基本表'!BQ29/'11取引基本表'!$BQ$70</f>
        <v>9.2444881169290987E-3</v>
      </c>
      <c r="X31" s="75">
        <f t="shared" ca="1" si="8"/>
        <v>0</v>
      </c>
      <c r="Y31" s="77">
        <f t="shared" si="18"/>
        <v>3.2076984763432237E-2</v>
      </c>
      <c r="Z31" s="75">
        <f t="shared" ca="1" si="19"/>
        <v>0</v>
      </c>
      <c r="AA31" s="75">
        <f ca="1"/>
        <v>0</v>
      </c>
      <c r="AB31" s="75">
        <f t="shared" ca="1" si="9"/>
        <v>0</v>
      </c>
      <c r="AC31" s="78">
        <f t="shared" ca="1" si="10"/>
        <v>0</v>
      </c>
      <c r="AD31" s="76">
        <f t="shared" ca="1" si="11"/>
        <v>0</v>
      </c>
      <c r="AE31" s="75">
        <f t="shared" ca="1" si="12"/>
        <v>0</v>
      </c>
      <c r="AF31" s="78">
        <f t="shared" ca="1" si="13"/>
        <v>0</v>
      </c>
      <c r="AG31" s="76">
        <f>J31*'20就業誘発係数'!$D28</f>
        <v>0</v>
      </c>
      <c r="AH31" s="75">
        <f>R31*'20就業誘発係数'!$D28</f>
        <v>0</v>
      </c>
      <c r="AI31" s="75">
        <f ca="1">AA31*'20就業誘発係数'!$D28</f>
        <v>0</v>
      </c>
      <c r="AJ31" s="78">
        <f t="shared" ca="1" si="20"/>
        <v>0</v>
      </c>
      <c r="AK31" s="76">
        <f>J31*'30雇用誘発係数'!$D28</f>
        <v>0</v>
      </c>
      <c r="AL31" s="75">
        <f>R31*'30雇用誘発係数'!$D28</f>
        <v>0</v>
      </c>
      <c r="AM31" s="75">
        <f ca="1">AA31*'30雇用誘発係数'!$D28</f>
        <v>0</v>
      </c>
      <c r="AN31" s="78">
        <f t="shared" ca="1" si="21"/>
        <v>0</v>
      </c>
      <c r="AO31" s="25" t="s">
        <v>89</v>
      </c>
    </row>
    <row r="32" spans="1:41" x14ac:dyDescent="0.2">
      <c r="A32" s="36" t="s">
        <v>257</v>
      </c>
      <c r="B32" s="37" t="s">
        <v>482</v>
      </c>
      <c r="C32" s="293"/>
      <c r="D32" s="273">
        <v>0.22568261987401694</v>
      </c>
      <c r="E32" s="273">
        <v>2.4387730805802053E-2</v>
      </c>
      <c r="F32" s="278">
        <f t="shared" si="14"/>
        <v>0</v>
      </c>
      <c r="G32" s="336">
        <f t="shared" si="15"/>
        <v>0</v>
      </c>
      <c r="H32" s="287">
        <f t="shared" si="2"/>
        <v>0</v>
      </c>
      <c r="I32" s="283">
        <f>1-(-'11取引基本表'!CQ30/('11取引基本表'!BW30))</f>
        <v>8.7329146656816015E-3</v>
      </c>
      <c r="J32" s="80">
        <f t="shared" si="16"/>
        <v>0</v>
      </c>
      <c r="K32" s="81">
        <v>0.34836702954898913</v>
      </c>
      <c r="L32" s="80">
        <f t="shared" si="3"/>
        <v>0</v>
      </c>
      <c r="M32" s="81">
        <v>1.5552099533437015E-2</v>
      </c>
      <c r="N32" s="82">
        <f t="shared" si="4"/>
        <v>0</v>
      </c>
      <c r="O32" s="83">
        <v>0</v>
      </c>
      <c r="P32" s="84">
        <f>1-(-'11取引基本表'!CQ30/('11取引基本表'!BW30))</f>
        <v>8.7329146656816015E-3</v>
      </c>
      <c r="Q32" s="82">
        <f t="shared" si="17"/>
        <v>0</v>
      </c>
      <c r="R32" s="82">
        <v>0</v>
      </c>
      <c r="S32" s="80">
        <f t="shared" si="5"/>
        <v>0</v>
      </c>
      <c r="T32" s="85">
        <f t="shared" si="6"/>
        <v>0</v>
      </c>
      <c r="U32" s="86"/>
      <c r="V32" s="82">
        <f t="shared" ca="1" si="7"/>
        <v>0</v>
      </c>
      <c r="W32" s="81">
        <f>'11取引基本表'!BQ30/'11取引基本表'!$BQ$70</f>
        <v>2.6760779102981309E-2</v>
      </c>
      <c r="X32" s="82">
        <f t="shared" ca="1" si="8"/>
        <v>0</v>
      </c>
      <c r="Y32" s="84">
        <f t="shared" si="18"/>
        <v>8.7329146656816015E-3</v>
      </c>
      <c r="Z32" s="82">
        <f t="shared" ca="1" si="19"/>
        <v>0</v>
      </c>
      <c r="AA32" s="82">
        <f ca="1"/>
        <v>0</v>
      </c>
      <c r="AB32" s="82">
        <f t="shared" ca="1" si="9"/>
        <v>0</v>
      </c>
      <c r="AC32" s="85">
        <f t="shared" ca="1" si="10"/>
        <v>0</v>
      </c>
      <c r="AD32" s="83">
        <f t="shared" ca="1" si="11"/>
        <v>0</v>
      </c>
      <c r="AE32" s="82">
        <f t="shared" ca="1" si="12"/>
        <v>0</v>
      </c>
      <c r="AF32" s="85">
        <f t="shared" ca="1" si="13"/>
        <v>0</v>
      </c>
      <c r="AG32" s="83">
        <f>J32*'20就業誘発係数'!$D29</f>
        <v>0</v>
      </c>
      <c r="AH32" s="82">
        <f>R32*'20就業誘発係数'!$D29</f>
        <v>0</v>
      </c>
      <c r="AI32" s="82">
        <f ca="1">AA32*'20就業誘発係数'!$D29</f>
        <v>0</v>
      </c>
      <c r="AJ32" s="85">
        <f t="shared" ca="1" si="20"/>
        <v>0</v>
      </c>
      <c r="AK32" s="83">
        <f>J32*'30雇用誘発係数'!$D29</f>
        <v>0</v>
      </c>
      <c r="AL32" s="82">
        <f>R32*'30雇用誘発係数'!$D29</f>
        <v>0</v>
      </c>
      <c r="AM32" s="82">
        <f ca="1">AA32*'30雇用誘発係数'!$D29</f>
        <v>0</v>
      </c>
      <c r="AN32" s="85">
        <f t="shared" ca="1" si="21"/>
        <v>0</v>
      </c>
      <c r="AO32" s="25" t="s">
        <v>89</v>
      </c>
    </row>
    <row r="33" spans="1:41" x14ac:dyDescent="0.2">
      <c r="A33" s="38" t="s">
        <v>258</v>
      </c>
      <c r="B33" s="39" t="s">
        <v>483</v>
      </c>
      <c r="C33" s="294"/>
      <c r="D33" s="274">
        <v>0.18574549447420308</v>
      </c>
      <c r="E33" s="274">
        <v>3.3367191508043778E-2</v>
      </c>
      <c r="F33" s="279">
        <f t="shared" si="14"/>
        <v>0</v>
      </c>
      <c r="G33" s="337">
        <f t="shared" si="15"/>
        <v>0</v>
      </c>
      <c r="H33" s="288">
        <f t="shared" si="2"/>
        <v>0</v>
      </c>
      <c r="I33" s="284">
        <f>1-(-'11取引基本表'!CQ31/('11取引基本表'!BW31))</f>
        <v>5.4557276273791255E-2</v>
      </c>
      <c r="J33" s="87">
        <f t="shared" si="16"/>
        <v>0</v>
      </c>
      <c r="K33" s="88">
        <v>0.42414355628058725</v>
      </c>
      <c r="L33" s="87">
        <f t="shared" si="3"/>
        <v>0</v>
      </c>
      <c r="M33" s="88">
        <v>0.27569331158238175</v>
      </c>
      <c r="N33" s="89">
        <f t="shared" si="4"/>
        <v>0</v>
      </c>
      <c r="O33" s="90">
        <v>0</v>
      </c>
      <c r="P33" s="91">
        <f>1-(-'11取引基本表'!CQ31/('11取引基本表'!BW31))</f>
        <v>5.4557276273791255E-2</v>
      </c>
      <c r="Q33" s="89">
        <f t="shared" si="17"/>
        <v>0</v>
      </c>
      <c r="R33" s="89">
        <v>0</v>
      </c>
      <c r="S33" s="87">
        <f t="shared" si="5"/>
        <v>0</v>
      </c>
      <c r="T33" s="92">
        <f t="shared" si="6"/>
        <v>0</v>
      </c>
      <c r="U33" s="93"/>
      <c r="V33" s="89">
        <f t="shared" ca="1" si="7"/>
        <v>0</v>
      </c>
      <c r="W33" s="88">
        <f>'11取引基本表'!BQ31/'11取引基本表'!$BQ$70</f>
        <v>1.3804571819577827E-3</v>
      </c>
      <c r="X33" s="89">
        <f t="shared" ca="1" si="8"/>
        <v>0</v>
      </c>
      <c r="Y33" s="91">
        <f t="shared" si="18"/>
        <v>5.4557276273791255E-2</v>
      </c>
      <c r="Z33" s="89">
        <f t="shared" ca="1" si="19"/>
        <v>0</v>
      </c>
      <c r="AA33" s="89">
        <f ca="1"/>
        <v>0</v>
      </c>
      <c r="AB33" s="89">
        <f t="shared" ca="1" si="9"/>
        <v>0</v>
      </c>
      <c r="AC33" s="92">
        <f t="shared" ca="1" si="10"/>
        <v>0</v>
      </c>
      <c r="AD33" s="90">
        <f t="shared" ca="1" si="11"/>
        <v>0</v>
      </c>
      <c r="AE33" s="89">
        <f t="shared" ca="1" si="12"/>
        <v>0</v>
      </c>
      <c r="AF33" s="92">
        <f t="shared" ca="1" si="13"/>
        <v>0</v>
      </c>
      <c r="AG33" s="90">
        <f>J33*'20就業誘発係数'!$D30</f>
        <v>0</v>
      </c>
      <c r="AH33" s="89">
        <f>R33*'20就業誘発係数'!$D30</f>
        <v>0</v>
      </c>
      <c r="AI33" s="89">
        <f ca="1">AA33*'20就業誘発係数'!$D30</f>
        <v>0</v>
      </c>
      <c r="AJ33" s="92">
        <f t="shared" ca="1" si="20"/>
        <v>0</v>
      </c>
      <c r="AK33" s="90">
        <f>J33*'30雇用誘発係数'!$D30</f>
        <v>0</v>
      </c>
      <c r="AL33" s="89">
        <f>R33*'30雇用誘発係数'!$D30</f>
        <v>0</v>
      </c>
      <c r="AM33" s="89">
        <f ca="1">AA33*'30雇用誘発係数'!$D30</f>
        <v>0</v>
      </c>
      <c r="AN33" s="92">
        <f t="shared" ca="1" si="21"/>
        <v>0</v>
      </c>
      <c r="AO33" s="25" t="s">
        <v>89</v>
      </c>
    </row>
    <row r="34" spans="1:41" x14ac:dyDescent="0.2">
      <c r="A34" s="34" t="s">
        <v>259</v>
      </c>
      <c r="B34" s="35" t="s">
        <v>484</v>
      </c>
      <c r="C34" s="292"/>
      <c r="D34" s="272">
        <v>0.25052720808543544</v>
      </c>
      <c r="E34" s="272">
        <v>3.4530156933738836E-2</v>
      </c>
      <c r="F34" s="277">
        <f t="shared" si="14"/>
        <v>0</v>
      </c>
      <c r="G34" s="106">
        <f t="shared" si="15"/>
        <v>0</v>
      </c>
      <c r="H34" s="286">
        <f t="shared" si="2"/>
        <v>0</v>
      </c>
      <c r="I34" s="282">
        <f>1-(-'11取引基本表'!CQ32/('11取引基本表'!BW32))</f>
        <v>1.33168163518117E-2</v>
      </c>
      <c r="J34" s="73">
        <f t="shared" si="16"/>
        <v>0</v>
      </c>
      <c r="K34" s="74">
        <v>0.51960784313725494</v>
      </c>
      <c r="L34" s="73">
        <f t="shared" si="3"/>
        <v>0</v>
      </c>
      <c r="M34" s="74">
        <v>0.3235294117647059</v>
      </c>
      <c r="N34" s="75">
        <f t="shared" si="4"/>
        <v>0</v>
      </c>
      <c r="O34" s="76">
        <v>0</v>
      </c>
      <c r="P34" s="77">
        <f>1-(-'11取引基本表'!CQ32/('11取引基本表'!BW32))</f>
        <v>1.33168163518117E-2</v>
      </c>
      <c r="Q34" s="75">
        <f t="shared" si="17"/>
        <v>0</v>
      </c>
      <c r="R34" s="75">
        <v>0</v>
      </c>
      <c r="S34" s="73">
        <f t="shared" si="5"/>
        <v>0</v>
      </c>
      <c r="T34" s="78">
        <f t="shared" si="6"/>
        <v>0</v>
      </c>
      <c r="U34" s="79"/>
      <c r="V34" s="75">
        <f t="shared" ca="1" si="7"/>
        <v>0</v>
      </c>
      <c r="W34" s="74">
        <f>'11取引基本表'!BQ32/'11取引基本表'!$BQ$70</f>
        <v>1.7603812767040888E-3</v>
      </c>
      <c r="X34" s="75">
        <f t="shared" ca="1" si="8"/>
        <v>0</v>
      </c>
      <c r="Y34" s="77">
        <f t="shared" si="18"/>
        <v>1.33168163518117E-2</v>
      </c>
      <c r="Z34" s="75">
        <f t="shared" ca="1" si="19"/>
        <v>0</v>
      </c>
      <c r="AA34" s="75">
        <f ca="1"/>
        <v>0</v>
      </c>
      <c r="AB34" s="75">
        <f t="shared" ca="1" si="9"/>
        <v>0</v>
      </c>
      <c r="AC34" s="78">
        <f t="shared" ca="1" si="10"/>
        <v>0</v>
      </c>
      <c r="AD34" s="76">
        <f t="shared" ca="1" si="11"/>
        <v>0</v>
      </c>
      <c r="AE34" s="75">
        <f t="shared" ca="1" si="12"/>
        <v>0</v>
      </c>
      <c r="AF34" s="78">
        <f t="shared" ca="1" si="13"/>
        <v>0</v>
      </c>
      <c r="AG34" s="76">
        <f>J34*'20就業誘発係数'!$D31</f>
        <v>0</v>
      </c>
      <c r="AH34" s="75">
        <f>R34*'20就業誘発係数'!$D31</f>
        <v>0</v>
      </c>
      <c r="AI34" s="75">
        <f ca="1">AA34*'20就業誘発係数'!$D31</f>
        <v>0</v>
      </c>
      <c r="AJ34" s="78">
        <f t="shared" ca="1" si="20"/>
        <v>0</v>
      </c>
      <c r="AK34" s="76">
        <f>J34*'30雇用誘発係数'!$D31</f>
        <v>0</v>
      </c>
      <c r="AL34" s="75">
        <f>R34*'30雇用誘発係数'!$D31</f>
        <v>0</v>
      </c>
      <c r="AM34" s="75">
        <f ca="1">AA34*'30雇用誘発係数'!$D31</f>
        <v>0</v>
      </c>
      <c r="AN34" s="78">
        <f t="shared" ca="1" si="21"/>
        <v>0</v>
      </c>
      <c r="AO34" s="25" t="s">
        <v>89</v>
      </c>
    </row>
    <row r="35" spans="1:41" x14ac:dyDescent="0.2">
      <c r="A35" s="34" t="s">
        <v>260</v>
      </c>
      <c r="B35" s="35" t="s">
        <v>485</v>
      </c>
      <c r="C35" s="292"/>
      <c r="D35" s="272">
        <v>0.72575413673328304</v>
      </c>
      <c r="E35" s="272">
        <v>3.0568602985744115E-2</v>
      </c>
      <c r="F35" s="277">
        <f t="shared" si="14"/>
        <v>0</v>
      </c>
      <c r="G35" s="106">
        <f t="shared" si="15"/>
        <v>0</v>
      </c>
      <c r="H35" s="286">
        <f t="shared" si="2"/>
        <v>0</v>
      </c>
      <c r="I35" s="282">
        <f>1-(-'11取引基本表'!CQ33/('11取引基本表'!BW33))</f>
        <v>3.2972322503008411E-2</v>
      </c>
      <c r="J35" s="73">
        <f t="shared" si="16"/>
        <v>0</v>
      </c>
      <c r="K35" s="74">
        <v>0.42056074766355139</v>
      </c>
      <c r="L35" s="73">
        <f t="shared" si="3"/>
        <v>0</v>
      </c>
      <c r="M35" s="74">
        <v>0.21962616822429906</v>
      </c>
      <c r="N35" s="75">
        <f t="shared" si="4"/>
        <v>0</v>
      </c>
      <c r="O35" s="76">
        <v>0</v>
      </c>
      <c r="P35" s="77">
        <f>1-(-'11取引基本表'!CQ33/('11取引基本表'!BW33))</f>
        <v>3.2972322503008411E-2</v>
      </c>
      <c r="Q35" s="75">
        <f t="shared" si="17"/>
        <v>0</v>
      </c>
      <c r="R35" s="75">
        <v>0</v>
      </c>
      <c r="S35" s="73">
        <f t="shared" si="5"/>
        <v>0</v>
      </c>
      <c r="T35" s="78">
        <f t="shared" si="6"/>
        <v>0</v>
      </c>
      <c r="U35" s="79"/>
      <c r="V35" s="75">
        <f t="shared" ca="1" si="7"/>
        <v>0</v>
      </c>
      <c r="W35" s="74">
        <f>'11取引基本表'!BQ33/'11取引基本表'!$BQ$70</f>
        <v>3.447164692122244E-3</v>
      </c>
      <c r="X35" s="75">
        <f t="shared" ca="1" si="8"/>
        <v>0</v>
      </c>
      <c r="Y35" s="77">
        <f t="shared" si="18"/>
        <v>3.2972322503008411E-2</v>
      </c>
      <c r="Z35" s="75">
        <f t="shared" ca="1" si="19"/>
        <v>0</v>
      </c>
      <c r="AA35" s="75">
        <f ca="1"/>
        <v>0</v>
      </c>
      <c r="AB35" s="75">
        <f t="shared" ca="1" si="9"/>
        <v>0</v>
      </c>
      <c r="AC35" s="78">
        <f t="shared" ca="1" si="10"/>
        <v>0</v>
      </c>
      <c r="AD35" s="76">
        <f t="shared" ca="1" si="11"/>
        <v>0</v>
      </c>
      <c r="AE35" s="75">
        <f t="shared" ca="1" si="12"/>
        <v>0</v>
      </c>
      <c r="AF35" s="78">
        <f t="shared" ca="1" si="13"/>
        <v>0</v>
      </c>
      <c r="AG35" s="76">
        <f>J35*'20就業誘発係数'!$D32</f>
        <v>0</v>
      </c>
      <c r="AH35" s="75">
        <f>R35*'20就業誘発係数'!$D32</f>
        <v>0</v>
      </c>
      <c r="AI35" s="75">
        <f ca="1">AA35*'20就業誘発係数'!$D32</f>
        <v>0</v>
      </c>
      <c r="AJ35" s="78">
        <f t="shared" ca="1" si="20"/>
        <v>0</v>
      </c>
      <c r="AK35" s="76">
        <f>J35*'30雇用誘発係数'!$D32</f>
        <v>0</v>
      </c>
      <c r="AL35" s="75">
        <f>R35*'30雇用誘発係数'!$D32</f>
        <v>0</v>
      </c>
      <c r="AM35" s="75">
        <f ca="1">AA35*'30雇用誘発係数'!$D32</f>
        <v>0</v>
      </c>
      <c r="AN35" s="78">
        <f t="shared" ca="1" si="21"/>
        <v>0</v>
      </c>
      <c r="AO35" s="25" t="s">
        <v>89</v>
      </c>
    </row>
    <row r="36" spans="1:41" x14ac:dyDescent="0.2">
      <c r="A36" s="34" t="s">
        <v>261</v>
      </c>
      <c r="B36" s="35" t="s">
        <v>486</v>
      </c>
      <c r="C36" s="292"/>
      <c r="D36" s="272">
        <v>0.18980744170850991</v>
      </c>
      <c r="E36" s="272">
        <v>5.7196889561387777E-2</v>
      </c>
      <c r="F36" s="277">
        <f t="shared" si="14"/>
        <v>0</v>
      </c>
      <c r="G36" s="106">
        <f t="shared" si="15"/>
        <v>0</v>
      </c>
      <c r="H36" s="286">
        <f t="shared" si="2"/>
        <v>0</v>
      </c>
      <c r="I36" s="282">
        <f>1-(-'11取引基本表'!CQ34/('11取引基本表'!BW34))</f>
        <v>0.62955760816723383</v>
      </c>
      <c r="J36" s="73">
        <f t="shared" si="16"/>
        <v>0</v>
      </c>
      <c r="K36" s="74">
        <v>0.51841007896371216</v>
      </c>
      <c r="L36" s="73">
        <f t="shared" si="3"/>
        <v>0</v>
      </c>
      <c r="M36" s="74">
        <v>0.23764528435808713</v>
      </c>
      <c r="N36" s="75">
        <f t="shared" si="4"/>
        <v>0</v>
      </c>
      <c r="O36" s="76">
        <v>0</v>
      </c>
      <c r="P36" s="77">
        <f>1-(-'11取引基本表'!CQ34/('11取引基本表'!BW34))</f>
        <v>0.62955760816723383</v>
      </c>
      <c r="Q36" s="75">
        <f t="shared" si="17"/>
        <v>0</v>
      </c>
      <c r="R36" s="75">
        <v>0</v>
      </c>
      <c r="S36" s="73">
        <f t="shared" si="5"/>
        <v>0</v>
      </c>
      <c r="T36" s="78">
        <f t="shared" si="6"/>
        <v>0</v>
      </c>
      <c r="U36" s="79"/>
      <c r="V36" s="75">
        <f t="shared" ca="1" si="7"/>
        <v>0</v>
      </c>
      <c r="W36" s="74">
        <f>'11取引基本表'!BQ34/'11取引基本表'!$BQ$70</f>
        <v>5.012611092987914E-4</v>
      </c>
      <c r="X36" s="75">
        <f t="shared" ca="1" si="8"/>
        <v>0</v>
      </c>
      <c r="Y36" s="77">
        <f t="shared" si="18"/>
        <v>0.62955760816723383</v>
      </c>
      <c r="Z36" s="75">
        <f t="shared" ca="1" si="19"/>
        <v>0</v>
      </c>
      <c r="AA36" s="75">
        <f ca="1"/>
        <v>0</v>
      </c>
      <c r="AB36" s="75">
        <f t="shared" ca="1" si="9"/>
        <v>0</v>
      </c>
      <c r="AC36" s="78">
        <f t="shared" ca="1" si="10"/>
        <v>0</v>
      </c>
      <c r="AD36" s="76">
        <f t="shared" ca="1" si="11"/>
        <v>0</v>
      </c>
      <c r="AE36" s="75">
        <f t="shared" ca="1" si="12"/>
        <v>0</v>
      </c>
      <c r="AF36" s="78">
        <f t="shared" ca="1" si="13"/>
        <v>0</v>
      </c>
      <c r="AG36" s="76">
        <f>J36*'20就業誘発係数'!$D33</f>
        <v>0</v>
      </c>
      <c r="AH36" s="75">
        <f>R36*'20就業誘発係数'!$D33</f>
        <v>0</v>
      </c>
      <c r="AI36" s="75">
        <f ca="1">AA36*'20就業誘発係数'!$D33</f>
        <v>0</v>
      </c>
      <c r="AJ36" s="78">
        <f t="shared" ca="1" si="20"/>
        <v>0</v>
      </c>
      <c r="AK36" s="76">
        <f>J36*'30雇用誘発係数'!$D33</f>
        <v>0</v>
      </c>
      <c r="AL36" s="75">
        <f>R36*'30雇用誘発係数'!$D33</f>
        <v>0</v>
      </c>
      <c r="AM36" s="75">
        <f ca="1">AA36*'30雇用誘発係数'!$D33</f>
        <v>0</v>
      </c>
      <c r="AN36" s="78">
        <f t="shared" ca="1" si="21"/>
        <v>0</v>
      </c>
      <c r="AO36" s="25" t="s">
        <v>89</v>
      </c>
    </row>
    <row r="37" spans="1:41" x14ac:dyDescent="0.2">
      <c r="A37" s="36" t="s">
        <v>262</v>
      </c>
      <c r="B37" s="37" t="s">
        <v>487</v>
      </c>
      <c r="C37" s="293"/>
      <c r="D37" s="273">
        <v>7.4752886789254498E-3</v>
      </c>
      <c r="E37" s="273">
        <v>1.124779526609705E-2</v>
      </c>
      <c r="F37" s="278">
        <f t="shared" si="14"/>
        <v>0</v>
      </c>
      <c r="G37" s="336">
        <f t="shared" si="15"/>
        <v>0</v>
      </c>
      <c r="H37" s="287">
        <f t="shared" si="2"/>
        <v>0</v>
      </c>
      <c r="I37" s="283">
        <f>1-(-'11取引基本表'!CQ35/('11取引基本表'!BW35))</f>
        <v>0</v>
      </c>
      <c r="J37" s="80">
        <f t="shared" si="16"/>
        <v>0</v>
      </c>
      <c r="K37" s="81">
        <v>0</v>
      </c>
      <c r="L37" s="80">
        <f t="shared" si="3"/>
        <v>0</v>
      </c>
      <c r="M37" s="81">
        <v>0</v>
      </c>
      <c r="N37" s="82">
        <f t="shared" si="4"/>
        <v>0</v>
      </c>
      <c r="O37" s="83">
        <v>0</v>
      </c>
      <c r="P37" s="84">
        <f>1-(-'11取引基本表'!CQ35/('11取引基本表'!BW35))</f>
        <v>0</v>
      </c>
      <c r="Q37" s="82">
        <f t="shared" si="17"/>
        <v>0</v>
      </c>
      <c r="R37" s="82">
        <v>0</v>
      </c>
      <c r="S37" s="80">
        <f t="shared" si="5"/>
        <v>0</v>
      </c>
      <c r="T37" s="85">
        <f t="shared" si="6"/>
        <v>0</v>
      </c>
      <c r="U37" s="86"/>
      <c r="V37" s="82">
        <f t="shared" ca="1" si="7"/>
        <v>0</v>
      </c>
      <c r="W37" s="81">
        <f>'11取引基本表'!BQ35/'11取引基本表'!$BQ$70</f>
        <v>-1.2829897440385732E-4</v>
      </c>
      <c r="X37" s="82">
        <f t="shared" ca="1" si="8"/>
        <v>0</v>
      </c>
      <c r="Y37" s="84">
        <f t="shared" si="18"/>
        <v>0</v>
      </c>
      <c r="Z37" s="82">
        <f t="shared" ca="1" si="19"/>
        <v>0</v>
      </c>
      <c r="AA37" s="82">
        <f ca="1"/>
        <v>0</v>
      </c>
      <c r="AB37" s="82">
        <f t="shared" ca="1" si="9"/>
        <v>0</v>
      </c>
      <c r="AC37" s="85">
        <f t="shared" ca="1" si="10"/>
        <v>0</v>
      </c>
      <c r="AD37" s="83">
        <f t="shared" ca="1" si="11"/>
        <v>0</v>
      </c>
      <c r="AE37" s="82">
        <f t="shared" ca="1" si="12"/>
        <v>0</v>
      </c>
      <c r="AF37" s="85">
        <f t="shared" ca="1" si="13"/>
        <v>0</v>
      </c>
      <c r="AG37" s="83">
        <f>J37*'20就業誘発係数'!$D34</f>
        <v>0</v>
      </c>
      <c r="AH37" s="82">
        <f>R37*'20就業誘発係数'!$D34</f>
        <v>0</v>
      </c>
      <c r="AI37" s="82">
        <f ca="1">AA37*'20就業誘発係数'!$D34</f>
        <v>0</v>
      </c>
      <c r="AJ37" s="85">
        <f t="shared" ca="1" si="20"/>
        <v>0</v>
      </c>
      <c r="AK37" s="83">
        <f>J37*'30雇用誘発係数'!$D34</f>
        <v>0</v>
      </c>
      <c r="AL37" s="82">
        <f>R37*'30雇用誘発係数'!$D34</f>
        <v>0</v>
      </c>
      <c r="AM37" s="82">
        <f ca="1">AA37*'30雇用誘発係数'!$D34</f>
        <v>0</v>
      </c>
      <c r="AN37" s="85">
        <f t="shared" ca="1" si="21"/>
        <v>0</v>
      </c>
      <c r="AO37" s="25" t="s">
        <v>89</v>
      </c>
    </row>
    <row r="38" spans="1:41" x14ac:dyDescent="0.2">
      <c r="A38" s="38" t="s">
        <v>263</v>
      </c>
      <c r="B38" s="39" t="s">
        <v>488</v>
      </c>
      <c r="C38" s="294"/>
      <c r="D38" s="274">
        <v>8.6010293833071461E-2</v>
      </c>
      <c r="E38" s="274">
        <v>3.5761881174261281E-2</v>
      </c>
      <c r="F38" s="279">
        <f t="shared" si="14"/>
        <v>0</v>
      </c>
      <c r="G38" s="337">
        <f t="shared" si="15"/>
        <v>0</v>
      </c>
      <c r="H38" s="288">
        <f t="shared" si="2"/>
        <v>0</v>
      </c>
      <c r="I38" s="284">
        <f>1-(-'11取引基本表'!CQ36/('11取引基本表'!BW36))</f>
        <v>0.10481770833333337</v>
      </c>
      <c r="J38" s="87">
        <f t="shared" si="16"/>
        <v>0</v>
      </c>
      <c r="K38" s="88">
        <v>0.30405221648082675</v>
      </c>
      <c r="L38" s="87">
        <f t="shared" si="3"/>
        <v>0</v>
      </c>
      <c r="M38" s="88">
        <v>6.9350013598041882E-2</v>
      </c>
      <c r="N38" s="89">
        <f t="shared" si="4"/>
        <v>0</v>
      </c>
      <c r="O38" s="90">
        <v>0</v>
      </c>
      <c r="P38" s="91">
        <f>1-(-'11取引基本表'!CQ36/('11取引基本表'!BW36))</f>
        <v>0.10481770833333337</v>
      </c>
      <c r="Q38" s="89">
        <f t="shared" si="17"/>
        <v>0</v>
      </c>
      <c r="R38" s="89">
        <v>0</v>
      </c>
      <c r="S38" s="87">
        <f t="shared" si="5"/>
        <v>0</v>
      </c>
      <c r="T38" s="92">
        <f t="shared" si="6"/>
        <v>0</v>
      </c>
      <c r="U38" s="93"/>
      <c r="V38" s="89">
        <f t="shared" ca="1" si="7"/>
        <v>0</v>
      </c>
      <c r="W38" s="88">
        <f>'11取引基本表'!BQ36/'11取引基本表'!$BQ$70</f>
        <v>0</v>
      </c>
      <c r="X38" s="89">
        <f t="shared" ca="1" si="8"/>
        <v>0</v>
      </c>
      <c r="Y38" s="91">
        <f t="shared" si="18"/>
        <v>0.10481770833333337</v>
      </c>
      <c r="Z38" s="89">
        <f t="shared" ca="1" si="19"/>
        <v>0</v>
      </c>
      <c r="AA38" s="89">
        <f ca="1"/>
        <v>0</v>
      </c>
      <c r="AB38" s="89">
        <f t="shared" ca="1" si="9"/>
        <v>0</v>
      </c>
      <c r="AC38" s="92">
        <f t="shared" ca="1" si="10"/>
        <v>0</v>
      </c>
      <c r="AD38" s="90">
        <f t="shared" ca="1" si="11"/>
        <v>0</v>
      </c>
      <c r="AE38" s="89">
        <f t="shared" ca="1" si="12"/>
        <v>0</v>
      </c>
      <c r="AF38" s="92">
        <f t="shared" ca="1" si="13"/>
        <v>0</v>
      </c>
      <c r="AG38" s="90">
        <f>J38*'20就業誘発係数'!$D35</f>
        <v>0</v>
      </c>
      <c r="AH38" s="89">
        <f>R38*'20就業誘発係数'!$D35</f>
        <v>0</v>
      </c>
      <c r="AI38" s="89">
        <f ca="1">AA38*'20就業誘発係数'!$D35</f>
        <v>0</v>
      </c>
      <c r="AJ38" s="92">
        <f t="shared" ca="1" si="20"/>
        <v>0</v>
      </c>
      <c r="AK38" s="90">
        <f>J38*'30雇用誘発係数'!$D35</f>
        <v>0</v>
      </c>
      <c r="AL38" s="89">
        <f>R38*'30雇用誘発係数'!$D35</f>
        <v>0</v>
      </c>
      <c r="AM38" s="89">
        <f ca="1">AA38*'30雇用誘発係数'!$D35</f>
        <v>0</v>
      </c>
      <c r="AN38" s="92">
        <f t="shared" ca="1" si="21"/>
        <v>0</v>
      </c>
      <c r="AO38" s="25" t="s">
        <v>89</v>
      </c>
    </row>
    <row r="39" spans="1:41" x14ac:dyDescent="0.2">
      <c r="A39" s="34" t="s">
        <v>264</v>
      </c>
      <c r="B39" s="35" t="s">
        <v>489</v>
      </c>
      <c r="C39" s="292"/>
      <c r="D39" s="272">
        <v>0.13636895790625755</v>
      </c>
      <c r="E39" s="272">
        <v>3.9468422557368335E-2</v>
      </c>
      <c r="F39" s="277">
        <f t="shared" si="14"/>
        <v>0</v>
      </c>
      <c r="G39" s="106">
        <f t="shared" si="15"/>
        <v>0</v>
      </c>
      <c r="H39" s="286">
        <f t="shared" si="2"/>
        <v>0</v>
      </c>
      <c r="I39" s="282">
        <f>1-(-'11取引基本表'!CQ37/('11取引基本表'!BW37))</f>
        <v>1.6560903884847544E-2</v>
      </c>
      <c r="J39" s="73">
        <f t="shared" si="16"/>
        <v>0</v>
      </c>
      <c r="K39" s="74">
        <v>0.24902723735408561</v>
      </c>
      <c r="L39" s="73">
        <f t="shared" si="3"/>
        <v>0</v>
      </c>
      <c r="M39" s="74">
        <v>0.14007782101167315</v>
      </c>
      <c r="N39" s="75">
        <f t="shared" si="4"/>
        <v>0</v>
      </c>
      <c r="O39" s="76">
        <v>0</v>
      </c>
      <c r="P39" s="77">
        <f>1-(-'11取引基本表'!CQ37/('11取引基本表'!BW37))</f>
        <v>1.6560903884847544E-2</v>
      </c>
      <c r="Q39" s="75">
        <f t="shared" si="17"/>
        <v>0</v>
      </c>
      <c r="R39" s="75">
        <v>0</v>
      </c>
      <c r="S39" s="73">
        <f t="shared" si="5"/>
        <v>0</v>
      </c>
      <c r="T39" s="78">
        <f t="shared" si="6"/>
        <v>0</v>
      </c>
      <c r="U39" s="79"/>
      <c r="V39" s="75">
        <f t="shared" ca="1" si="7"/>
        <v>0</v>
      </c>
      <c r="W39" s="74">
        <f>'11取引基本表'!BQ37/'11取引基本表'!$BQ$70</f>
        <v>6.2458725523738289E-4</v>
      </c>
      <c r="X39" s="75">
        <f t="shared" ca="1" si="8"/>
        <v>0</v>
      </c>
      <c r="Y39" s="77">
        <f t="shared" si="18"/>
        <v>1.6560903884847544E-2</v>
      </c>
      <c r="Z39" s="75">
        <f t="shared" ca="1" si="19"/>
        <v>0</v>
      </c>
      <c r="AA39" s="75">
        <f ca="1"/>
        <v>0</v>
      </c>
      <c r="AB39" s="75">
        <f t="shared" ca="1" si="9"/>
        <v>0</v>
      </c>
      <c r="AC39" s="78">
        <f t="shared" ca="1" si="10"/>
        <v>0</v>
      </c>
      <c r="AD39" s="76">
        <f t="shared" ca="1" si="11"/>
        <v>0</v>
      </c>
      <c r="AE39" s="75">
        <f t="shared" ca="1" si="12"/>
        <v>0</v>
      </c>
      <c r="AF39" s="78">
        <f t="shared" ca="1" si="13"/>
        <v>0</v>
      </c>
      <c r="AG39" s="76">
        <f>J39*'20就業誘発係数'!$D36</f>
        <v>0</v>
      </c>
      <c r="AH39" s="75">
        <f>R39*'20就業誘発係数'!$D36</f>
        <v>0</v>
      </c>
      <c r="AI39" s="75">
        <f ca="1">AA39*'20就業誘発係数'!$D36</f>
        <v>0</v>
      </c>
      <c r="AJ39" s="78">
        <f t="shared" ca="1" si="20"/>
        <v>0</v>
      </c>
      <c r="AK39" s="76">
        <f>J39*'30雇用誘発係数'!$D36</f>
        <v>0</v>
      </c>
      <c r="AL39" s="75">
        <f>R39*'30雇用誘発係数'!$D36</f>
        <v>0</v>
      </c>
      <c r="AM39" s="75">
        <f ca="1">AA39*'30雇用誘発係数'!$D36</f>
        <v>0</v>
      </c>
      <c r="AN39" s="78">
        <f t="shared" ca="1" si="21"/>
        <v>0</v>
      </c>
      <c r="AO39" s="25" t="s">
        <v>89</v>
      </c>
    </row>
    <row r="40" spans="1:41" x14ac:dyDescent="0.2">
      <c r="A40" s="34" t="s">
        <v>265</v>
      </c>
      <c r="B40" s="35" t="s">
        <v>490</v>
      </c>
      <c r="C40" s="292"/>
      <c r="D40" s="272">
        <v>0.14420083483552221</v>
      </c>
      <c r="E40" s="272">
        <v>4.7588571988898057E-2</v>
      </c>
      <c r="F40" s="277">
        <f t="shared" si="14"/>
        <v>0</v>
      </c>
      <c r="G40" s="106">
        <f t="shared" si="15"/>
        <v>0</v>
      </c>
      <c r="H40" s="286">
        <f t="shared" si="2"/>
        <v>0</v>
      </c>
      <c r="I40" s="282">
        <f>1-(-'11取引基本表'!CQ38/('11取引基本表'!BW38))</f>
        <v>0.16358871463085045</v>
      </c>
      <c r="J40" s="73">
        <f t="shared" si="16"/>
        <v>0</v>
      </c>
      <c r="K40" s="74">
        <v>0.44211421283831659</v>
      </c>
      <c r="L40" s="73">
        <f t="shared" ref="L40:L71" si="22">J40*K40</f>
        <v>0</v>
      </c>
      <c r="M40" s="74">
        <v>0.28071418449766189</v>
      </c>
      <c r="N40" s="75">
        <f t="shared" ref="N40:N71" si="23">J40*M40</f>
        <v>0</v>
      </c>
      <c r="O40" s="76">
        <v>0</v>
      </c>
      <c r="P40" s="77">
        <f>1-(-'11取引基本表'!CQ38/('11取引基本表'!BW38))</f>
        <v>0.16358871463085045</v>
      </c>
      <c r="Q40" s="75">
        <f t="shared" si="17"/>
        <v>0</v>
      </c>
      <c r="R40" s="75">
        <v>0</v>
      </c>
      <c r="S40" s="73">
        <f t="shared" ref="S40:S71" si="24">R40*K40</f>
        <v>0</v>
      </c>
      <c r="T40" s="78">
        <f t="shared" ref="T40:T71" si="25">R40*M40</f>
        <v>0</v>
      </c>
      <c r="U40" s="79"/>
      <c r="V40" s="75">
        <f t="shared" ref="V40:V71" ca="1" si="26">(N40+T40)*$U$72</f>
        <v>0</v>
      </c>
      <c r="W40" s="74">
        <f>'11取引基本表'!BQ38/'11取引基本表'!$BQ$70</f>
        <v>9.8959286458789181E-4</v>
      </c>
      <c r="X40" s="75">
        <f t="shared" ref="X40:X71" ca="1" si="27">V$72*W40</f>
        <v>0</v>
      </c>
      <c r="Y40" s="77">
        <f t="shared" si="18"/>
        <v>0.16358871463085045</v>
      </c>
      <c r="Z40" s="75">
        <f t="shared" ca="1" si="19"/>
        <v>0</v>
      </c>
      <c r="AA40" s="75">
        <f ca="1"/>
        <v>0</v>
      </c>
      <c r="AB40" s="75">
        <f t="shared" ref="AB40:AB71" ca="1" si="28">K40*AA40</f>
        <v>0</v>
      </c>
      <c r="AC40" s="78">
        <f t="shared" ref="AC40:AC71" ca="1" si="29">M40*AA40</f>
        <v>0</v>
      </c>
      <c r="AD40" s="76">
        <f t="shared" ref="AD40:AD71" ca="1" si="30">J40+R40+AA40</f>
        <v>0</v>
      </c>
      <c r="AE40" s="75">
        <f t="shared" ref="AE40:AE71" ca="1" si="31">L40+S40+AB40</f>
        <v>0</v>
      </c>
      <c r="AF40" s="78">
        <f t="shared" ref="AF40:AF71" ca="1" si="32">N40+T40+AC40</f>
        <v>0</v>
      </c>
      <c r="AG40" s="76">
        <f>J40*'20就業誘発係数'!$D37</f>
        <v>0</v>
      </c>
      <c r="AH40" s="75">
        <f>R40*'20就業誘発係数'!$D37</f>
        <v>0</v>
      </c>
      <c r="AI40" s="75">
        <f ca="1">AA40*'20就業誘発係数'!$D37</f>
        <v>0</v>
      </c>
      <c r="AJ40" s="78">
        <f t="shared" ca="1" si="20"/>
        <v>0</v>
      </c>
      <c r="AK40" s="76">
        <f>J40*'30雇用誘発係数'!$D37</f>
        <v>0</v>
      </c>
      <c r="AL40" s="75">
        <f>R40*'30雇用誘発係数'!$D37</f>
        <v>0</v>
      </c>
      <c r="AM40" s="75">
        <f ca="1">AA40*'30雇用誘発係数'!$D37</f>
        <v>0</v>
      </c>
      <c r="AN40" s="78">
        <f t="shared" ca="1" si="21"/>
        <v>0</v>
      </c>
      <c r="AO40" s="25" t="s">
        <v>89</v>
      </c>
    </row>
    <row r="41" spans="1:41" x14ac:dyDescent="0.2">
      <c r="A41" s="34" t="s">
        <v>266</v>
      </c>
      <c r="B41" s="35" t="s">
        <v>491</v>
      </c>
      <c r="C41" s="270"/>
      <c r="D41" s="272">
        <v>0.12830332474022618</v>
      </c>
      <c r="E41" s="272">
        <v>1.380011175052197E-2</v>
      </c>
      <c r="F41" s="277">
        <f t="shared" si="14"/>
        <v>0</v>
      </c>
      <c r="G41" s="338">
        <f t="shared" si="15"/>
        <v>0</v>
      </c>
      <c r="H41" s="286">
        <f t="shared" si="2"/>
        <v>0</v>
      </c>
      <c r="I41" s="282">
        <f>1-(-'11取引基本表'!CQ39/('11取引基本表'!BW39))</f>
        <v>0.14385913372381254</v>
      </c>
      <c r="J41" s="73">
        <f t="shared" si="16"/>
        <v>0</v>
      </c>
      <c r="K41" s="74">
        <v>0.4614485981308411</v>
      </c>
      <c r="L41" s="73">
        <f t="shared" si="22"/>
        <v>0</v>
      </c>
      <c r="M41" s="74">
        <v>0.24707943925233644</v>
      </c>
      <c r="N41" s="75">
        <f t="shared" si="23"/>
        <v>0</v>
      </c>
      <c r="O41" s="76">
        <v>0</v>
      </c>
      <c r="P41" s="77">
        <f>1-(-'11取引基本表'!CQ39/('11取引基本表'!BW39))</f>
        <v>0.14385913372381254</v>
      </c>
      <c r="Q41" s="75">
        <f t="shared" si="17"/>
        <v>0</v>
      </c>
      <c r="R41" s="75">
        <v>0</v>
      </c>
      <c r="S41" s="73">
        <f t="shared" si="24"/>
        <v>0</v>
      </c>
      <c r="T41" s="78">
        <f t="shared" si="25"/>
        <v>0</v>
      </c>
      <c r="U41" s="79"/>
      <c r="V41" s="75">
        <f t="shared" ca="1" si="26"/>
        <v>0</v>
      </c>
      <c r="W41" s="74">
        <f>'11取引基本表'!BQ39/'11取引基本表'!$BQ$70</f>
        <v>1.0055059156767422E-3</v>
      </c>
      <c r="X41" s="75">
        <f t="shared" ca="1" si="27"/>
        <v>0</v>
      </c>
      <c r="Y41" s="77">
        <f t="shared" si="18"/>
        <v>0.14385913372381254</v>
      </c>
      <c r="Z41" s="75">
        <f t="shared" ca="1" si="19"/>
        <v>0</v>
      </c>
      <c r="AA41" s="75">
        <f ca="1"/>
        <v>0</v>
      </c>
      <c r="AB41" s="75">
        <f t="shared" ca="1" si="28"/>
        <v>0</v>
      </c>
      <c r="AC41" s="78">
        <f t="shared" ca="1" si="29"/>
        <v>0</v>
      </c>
      <c r="AD41" s="76">
        <f t="shared" ca="1" si="30"/>
        <v>0</v>
      </c>
      <c r="AE41" s="75">
        <f t="shared" ca="1" si="31"/>
        <v>0</v>
      </c>
      <c r="AF41" s="78">
        <f t="shared" ca="1" si="32"/>
        <v>0</v>
      </c>
      <c r="AG41" s="76">
        <f>J41*'20就業誘発係数'!$D38</f>
        <v>0</v>
      </c>
      <c r="AH41" s="75">
        <f>R41*'20就業誘発係数'!$D38</f>
        <v>0</v>
      </c>
      <c r="AI41" s="75">
        <f ca="1">AA41*'20就業誘発係数'!$D38</f>
        <v>0</v>
      </c>
      <c r="AJ41" s="78">
        <f t="shared" ca="1" si="20"/>
        <v>0</v>
      </c>
      <c r="AK41" s="76">
        <f>J41*'30雇用誘発係数'!$D38</f>
        <v>0</v>
      </c>
      <c r="AL41" s="75">
        <f>R41*'30雇用誘発係数'!$D38</f>
        <v>0</v>
      </c>
      <c r="AM41" s="75">
        <f ca="1">AA41*'30雇用誘発係数'!$D38</f>
        <v>0</v>
      </c>
      <c r="AN41" s="78">
        <f t="shared" ca="1" si="21"/>
        <v>0</v>
      </c>
      <c r="AO41" s="25" t="s">
        <v>89</v>
      </c>
    </row>
    <row r="42" spans="1:41" x14ac:dyDescent="0.2">
      <c r="A42" s="36" t="s">
        <v>267</v>
      </c>
      <c r="B42" s="37" t="s">
        <v>492</v>
      </c>
      <c r="C42" s="292"/>
      <c r="D42" s="272">
        <v>0.24261176590718728</v>
      </c>
      <c r="E42" s="272">
        <v>1.202113599019846E-2</v>
      </c>
      <c r="F42" s="277">
        <f t="shared" si="14"/>
        <v>0</v>
      </c>
      <c r="G42" s="106">
        <f t="shared" si="15"/>
        <v>0</v>
      </c>
      <c r="H42" s="287">
        <f t="shared" si="2"/>
        <v>0</v>
      </c>
      <c r="I42" s="283">
        <f>1-(-'11取引基本表'!CQ40/('11取引基本表'!BW40))</f>
        <v>6.9816062340295248E-2</v>
      </c>
      <c r="J42" s="80">
        <f t="shared" si="16"/>
        <v>0</v>
      </c>
      <c r="K42" s="81">
        <v>0.28862275449101799</v>
      </c>
      <c r="L42" s="80">
        <f t="shared" si="22"/>
        <v>0</v>
      </c>
      <c r="M42" s="81">
        <v>0.29972781709308655</v>
      </c>
      <c r="N42" s="82">
        <f t="shared" si="23"/>
        <v>0</v>
      </c>
      <c r="O42" s="83">
        <v>0</v>
      </c>
      <c r="P42" s="84">
        <f>1-(-'11取引基本表'!CQ40/('11取引基本表'!BW40))</f>
        <v>6.9816062340295248E-2</v>
      </c>
      <c r="Q42" s="82">
        <f t="shared" si="17"/>
        <v>0</v>
      </c>
      <c r="R42" s="82">
        <v>0</v>
      </c>
      <c r="S42" s="80">
        <f t="shared" si="24"/>
        <v>0</v>
      </c>
      <c r="T42" s="85">
        <f t="shared" si="25"/>
        <v>0</v>
      </c>
      <c r="U42" s="86"/>
      <c r="V42" s="82">
        <f t="shared" ca="1" si="26"/>
        <v>0</v>
      </c>
      <c r="W42" s="81">
        <f>'11取引基本表'!BQ40/'11取引基本表'!$BQ$70</f>
        <v>2.1374211309405408E-2</v>
      </c>
      <c r="X42" s="82">
        <f t="shared" ca="1" si="27"/>
        <v>0</v>
      </c>
      <c r="Y42" s="84">
        <f t="shared" si="18"/>
        <v>6.9816062340295248E-2</v>
      </c>
      <c r="Z42" s="82">
        <f t="shared" ca="1" si="19"/>
        <v>0</v>
      </c>
      <c r="AA42" s="82">
        <f ca="1"/>
        <v>0</v>
      </c>
      <c r="AB42" s="82">
        <f t="shared" ca="1" si="28"/>
        <v>0</v>
      </c>
      <c r="AC42" s="85">
        <f t="shared" ca="1" si="29"/>
        <v>0</v>
      </c>
      <c r="AD42" s="83">
        <f t="shared" ca="1" si="30"/>
        <v>0</v>
      </c>
      <c r="AE42" s="82">
        <f t="shared" ca="1" si="31"/>
        <v>0</v>
      </c>
      <c r="AF42" s="85">
        <f t="shared" ca="1" si="32"/>
        <v>0</v>
      </c>
      <c r="AG42" s="83">
        <f>J42*'20就業誘発係数'!$D39</f>
        <v>0</v>
      </c>
      <c r="AH42" s="82">
        <f>R42*'20就業誘発係数'!$D39</f>
        <v>0</v>
      </c>
      <c r="AI42" s="82">
        <f ca="1">AA42*'20就業誘発係数'!$D39</f>
        <v>0</v>
      </c>
      <c r="AJ42" s="85">
        <f t="shared" ca="1" si="20"/>
        <v>0</v>
      </c>
      <c r="AK42" s="83">
        <f>J42*'30雇用誘発係数'!$D39</f>
        <v>0</v>
      </c>
      <c r="AL42" s="82">
        <f>R42*'30雇用誘発係数'!$D39</f>
        <v>0</v>
      </c>
      <c r="AM42" s="82">
        <f ca="1">AA42*'30雇用誘発係数'!$D39</f>
        <v>0</v>
      </c>
      <c r="AN42" s="85">
        <f t="shared" ca="1" si="21"/>
        <v>0</v>
      </c>
      <c r="AO42" s="25" t="s">
        <v>89</v>
      </c>
    </row>
    <row r="43" spans="1:41" x14ac:dyDescent="0.2">
      <c r="A43" s="38" t="s">
        <v>268</v>
      </c>
      <c r="B43" s="39" t="s">
        <v>493</v>
      </c>
      <c r="C43" s="295"/>
      <c r="D43" s="274">
        <v>9.3033531782220499E-2</v>
      </c>
      <c r="E43" s="274">
        <v>1.6905224074859011E-2</v>
      </c>
      <c r="F43" s="279">
        <f t="shared" si="14"/>
        <v>0</v>
      </c>
      <c r="G43" s="339">
        <f t="shared" si="15"/>
        <v>0</v>
      </c>
      <c r="H43" s="288">
        <f t="shared" si="2"/>
        <v>0</v>
      </c>
      <c r="I43" s="284">
        <f>1-(-'11取引基本表'!CQ41/('11取引基本表'!BW41))</f>
        <v>0.10812528994347181</v>
      </c>
      <c r="J43" s="87">
        <f t="shared" si="16"/>
        <v>0</v>
      </c>
      <c r="K43" s="88">
        <v>0.3081722233182087</v>
      </c>
      <c r="L43" s="87">
        <f t="shared" si="22"/>
        <v>0</v>
      </c>
      <c r="M43" s="88">
        <v>0.17851154073781811</v>
      </c>
      <c r="N43" s="89">
        <f t="shared" si="23"/>
        <v>0</v>
      </c>
      <c r="O43" s="90">
        <v>0</v>
      </c>
      <c r="P43" s="91">
        <f>1-(-'11取引基本表'!CQ41/('11取引基本表'!BW41))</f>
        <v>0.10812528994347181</v>
      </c>
      <c r="Q43" s="89">
        <f t="shared" si="17"/>
        <v>0</v>
      </c>
      <c r="R43" s="89">
        <v>0</v>
      </c>
      <c r="S43" s="87">
        <f t="shared" si="24"/>
        <v>0</v>
      </c>
      <c r="T43" s="92">
        <f t="shared" si="25"/>
        <v>0</v>
      </c>
      <c r="U43" s="93"/>
      <c r="V43" s="89">
        <f t="shared" ca="1" si="26"/>
        <v>0</v>
      </c>
      <c r="W43" s="88">
        <f>'11取引基本表'!BQ41/'11取引基本表'!$BQ$70</f>
        <v>1.2933332272463261E-2</v>
      </c>
      <c r="X43" s="89">
        <f t="shared" ca="1" si="27"/>
        <v>0</v>
      </c>
      <c r="Y43" s="91">
        <f t="shared" si="18"/>
        <v>0.10812528994347181</v>
      </c>
      <c r="Z43" s="89">
        <f t="shared" ca="1" si="19"/>
        <v>0</v>
      </c>
      <c r="AA43" s="89">
        <f ca="1"/>
        <v>0</v>
      </c>
      <c r="AB43" s="89">
        <f t="shared" ca="1" si="28"/>
        <v>0</v>
      </c>
      <c r="AC43" s="92">
        <f t="shared" ca="1" si="29"/>
        <v>0</v>
      </c>
      <c r="AD43" s="90">
        <f t="shared" ca="1" si="30"/>
        <v>0</v>
      </c>
      <c r="AE43" s="89">
        <f t="shared" ca="1" si="31"/>
        <v>0</v>
      </c>
      <c r="AF43" s="92">
        <f t="shared" ca="1" si="32"/>
        <v>0</v>
      </c>
      <c r="AG43" s="90">
        <f>J43*'20就業誘発係数'!$D40</f>
        <v>0</v>
      </c>
      <c r="AH43" s="89">
        <f>R43*'20就業誘発係数'!$D40</f>
        <v>0</v>
      </c>
      <c r="AI43" s="89">
        <f ca="1">AA43*'20就業誘発係数'!$D40</f>
        <v>0</v>
      </c>
      <c r="AJ43" s="92">
        <f t="shared" ca="1" si="20"/>
        <v>0</v>
      </c>
      <c r="AK43" s="90">
        <f>J43*'30雇用誘発係数'!$D40</f>
        <v>0</v>
      </c>
      <c r="AL43" s="89">
        <f>R43*'30雇用誘発係数'!$D40</f>
        <v>0</v>
      </c>
      <c r="AM43" s="89">
        <f ca="1">AA43*'30雇用誘発係数'!$D40</f>
        <v>0</v>
      </c>
      <c r="AN43" s="92">
        <f t="shared" ca="1" si="21"/>
        <v>0</v>
      </c>
      <c r="AO43" s="25" t="s">
        <v>89</v>
      </c>
    </row>
    <row r="44" spans="1:41" x14ac:dyDescent="0.2">
      <c r="A44" s="34" t="s">
        <v>269</v>
      </c>
      <c r="B44" s="35" t="s">
        <v>494</v>
      </c>
      <c r="C44" s="270"/>
      <c r="D44" s="272">
        <v>0.55786669655942323</v>
      </c>
      <c r="E44" s="272">
        <v>5.3623460574041854E-2</v>
      </c>
      <c r="F44" s="277">
        <f t="shared" si="14"/>
        <v>0</v>
      </c>
      <c r="G44" s="338">
        <f t="shared" si="15"/>
        <v>0</v>
      </c>
      <c r="H44" s="286">
        <f t="shared" si="2"/>
        <v>0</v>
      </c>
      <c r="I44" s="282">
        <f>1-(-'11取引基本表'!CQ42/('11取引基本表'!BW42))</f>
        <v>7.1523363833205233E-2</v>
      </c>
      <c r="J44" s="73">
        <f t="shared" si="16"/>
        <v>0</v>
      </c>
      <c r="K44" s="74">
        <v>0.4563758389261745</v>
      </c>
      <c r="L44" s="73">
        <f t="shared" si="22"/>
        <v>0</v>
      </c>
      <c r="M44" s="74">
        <v>0.30201342281879195</v>
      </c>
      <c r="N44" s="75">
        <f t="shared" si="23"/>
        <v>0</v>
      </c>
      <c r="O44" s="76">
        <v>0</v>
      </c>
      <c r="P44" s="77">
        <f>1-(-'11取引基本表'!CQ42/('11取引基本表'!BW42))</f>
        <v>7.1523363833205233E-2</v>
      </c>
      <c r="Q44" s="75">
        <f t="shared" si="17"/>
        <v>0</v>
      </c>
      <c r="R44" s="75">
        <v>0</v>
      </c>
      <c r="S44" s="73">
        <f t="shared" si="24"/>
        <v>0</v>
      </c>
      <c r="T44" s="78">
        <f t="shared" si="25"/>
        <v>0</v>
      </c>
      <c r="U44" s="79"/>
      <c r="V44" s="75">
        <f t="shared" ca="1" si="26"/>
        <v>0</v>
      </c>
      <c r="W44" s="74">
        <f>'11取引基本表'!BQ42/'11取引基本表'!$BQ$70</f>
        <v>6.6357423040506675E-3</v>
      </c>
      <c r="X44" s="75">
        <f t="shared" ca="1" si="27"/>
        <v>0</v>
      </c>
      <c r="Y44" s="77">
        <f t="shared" si="18"/>
        <v>7.1523363833205233E-2</v>
      </c>
      <c r="Z44" s="75">
        <f t="shared" ca="1" si="19"/>
        <v>0</v>
      </c>
      <c r="AA44" s="75">
        <f ca="1"/>
        <v>0</v>
      </c>
      <c r="AB44" s="75">
        <f t="shared" ca="1" si="28"/>
        <v>0</v>
      </c>
      <c r="AC44" s="78">
        <f t="shared" ca="1" si="29"/>
        <v>0</v>
      </c>
      <c r="AD44" s="76">
        <f t="shared" ca="1" si="30"/>
        <v>0</v>
      </c>
      <c r="AE44" s="75">
        <f t="shared" ca="1" si="31"/>
        <v>0</v>
      </c>
      <c r="AF44" s="78">
        <f t="shared" ca="1" si="32"/>
        <v>0</v>
      </c>
      <c r="AG44" s="76">
        <f>J44*'20就業誘発係数'!$D41</f>
        <v>0</v>
      </c>
      <c r="AH44" s="75">
        <f>R44*'20就業誘発係数'!$D41</f>
        <v>0</v>
      </c>
      <c r="AI44" s="75">
        <f ca="1">AA44*'20就業誘発係数'!$D41</f>
        <v>0</v>
      </c>
      <c r="AJ44" s="78">
        <f t="shared" ca="1" si="20"/>
        <v>0</v>
      </c>
      <c r="AK44" s="76">
        <f>J44*'30雇用誘発係数'!$D41</f>
        <v>0</v>
      </c>
      <c r="AL44" s="75">
        <f>R44*'30雇用誘発係数'!$D41</f>
        <v>0</v>
      </c>
      <c r="AM44" s="75">
        <f ca="1">AA44*'30雇用誘発係数'!$D41</f>
        <v>0</v>
      </c>
      <c r="AN44" s="78">
        <f t="shared" ca="1" si="21"/>
        <v>0</v>
      </c>
      <c r="AO44" s="25" t="s">
        <v>89</v>
      </c>
    </row>
    <row r="45" spans="1:41" x14ac:dyDescent="0.2">
      <c r="A45" s="34" t="s">
        <v>271</v>
      </c>
      <c r="B45" s="35" t="s">
        <v>495</v>
      </c>
      <c r="C45" s="270"/>
      <c r="D45" s="272">
        <v>0</v>
      </c>
      <c r="E45" s="272">
        <v>0</v>
      </c>
      <c r="F45" s="277">
        <f t="shared" si="14"/>
        <v>0</v>
      </c>
      <c r="G45" s="338">
        <f t="shared" si="15"/>
        <v>0</v>
      </c>
      <c r="H45" s="286">
        <f t="shared" si="2"/>
        <v>0</v>
      </c>
      <c r="I45" s="282">
        <f>1-(-'11取引基本表'!CQ43/('11取引基本表'!BW43))</f>
        <v>0.41857241857241856</v>
      </c>
      <c r="J45" s="73">
        <f t="shared" si="16"/>
        <v>0</v>
      </c>
      <c r="K45" s="74">
        <v>0.35135135135135137</v>
      </c>
      <c r="L45" s="73">
        <f t="shared" si="22"/>
        <v>0</v>
      </c>
      <c r="M45" s="74">
        <v>0.25808161102278748</v>
      </c>
      <c r="N45" s="75">
        <f t="shared" si="23"/>
        <v>0</v>
      </c>
      <c r="O45" s="76">
        <v>0</v>
      </c>
      <c r="P45" s="77">
        <f>1-(-'11取引基本表'!CQ43/('11取引基本表'!BW43))</f>
        <v>0.41857241857241856</v>
      </c>
      <c r="Q45" s="75">
        <f t="shared" si="17"/>
        <v>0</v>
      </c>
      <c r="R45" s="75">
        <v>0</v>
      </c>
      <c r="S45" s="73">
        <f t="shared" si="24"/>
        <v>0</v>
      </c>
      <c r="T45" s="78">
        <f t="shared" si="25"/>
        <v>0</v>
      </c>
      <c r="U45" s="79"/>
      <c r="V45" s="75">
        <f t="shared" ca="1" si="26"/>
        <v>0</v>
      </c>
      <c r="W45" s="74">
        <f>'11取引基本表'!BQ43/'11取引基本表'!$BQ$70</f>
        <v>3.8489692321157199E-4</v>
      </c>
      <c r="X45" s="75">
        <f t="shared" ca="1" si="27"/>
        <v>0</v>
      </c>
      <c r="Y45" s="77">
        <f t="shared" si="18"/>
        <v>0.41857241857241856</v>
      </c>
      <c r="Z45" s="75">
        <f t="shared" ca="1" si="19"/>
        <v>0</v>
      </c>
      <c r="AA45" s="75">
        <f ca="1"/>
        <v>0</v>
      </c>
      <c r="AB45" s="75">
        <f t="shared" ca="1" si="28"/>
        <v>0</v>
      </c>
      <c r="AC45" s="78">
        <f t="shared" ca="1" si="29"/>
        <v>0</v>
      </c>
      <c r="AD45" s="76">
        <f t="shared" ca="1" si="30"/>
        <v>0</v>
      </c>
      <c r="AE45" s="75">
        <f t="shared" ca="1" si="31"/>
        <v>0</v>
      </c>
      <c r="AF45" s="78">
        <f t="shared" ca="1" si="32"/>
        <v>0</v>
      </c>
      <c r="AG45" s="76">
        <f>J45*'20就業誘発係数'!$D42</f>
        <v>0</v>
      </c>
      <c r="AH45" s="75">
        <f>R45*'20就業誘発係数'!$D42</f>
        <v>0</v>
      </c>
      <c r="AI45" s="75">
        <f ca="1">AA45*'20就業誘発係数'!$D42</f>
        <v>0</v>
      </c>
      <c r="AJ45" s="78">
        <f t="shared" ca="1" si="20"/>
        <v>0</v>
      </c>
      <c r="AK45" s="76">
        <f>J45*'30雇用誘発係数'!$D42</f>
        <v>0</v>
      </c>
      <c r="AL45" s="75">
        <f>R45*'30雇用誘発係数'!$D42</f>
        <v>0</v>
      </c>
      <c r="AM45" s="75">
        <f ca="1">AA45*'30雇用誘発係数'!$D42</f>
        <v>0</v>
      </c>
      <c r="AN45" s="78">
        <f t="shared" ca="1" si="21"/>
        <v>0</v>
      </c>
      <c r="AO45" s="25" t="s">
        <v>89</v>
      </c>
    </row>
    <row r="46" spans="1:41" x14ac:dyDescent="0.2">
      <c r="A46" s="34" t="s">
        <v>273</v>
      </c>
      <c r="B46" s="35" t="s">
        <v>496</v>
      </c>
      <c r="C46" s="270"/>
      <c r="D46" s="272">
        <v>0</v>
      </c>
      <c r="E46" s="272">
        <v>0</v>
      </c>
      <c r="F46" s="277">
        <f t="shared" si="14"/>
        <v>0</v>
      </c>
      <c r="G46" s="338">
        <f t="shared" si="15"/>
        <v>0</v>
      </c>
      <c r="H46" s="286">
        <f t="shared" si="2"/>
        <v>0</v>
      </c>
      <c r="I46" s="282">
        <f>1-(-'11取引基本表'!CQ44/('11取引基本表'!BW44))</f>
        <v>1</v>
      </c>
      <c r="J46" s="73">
        <f t="shared" si="16"/>
        <v>0</v>
      </c>
      <c r="K46" s="74">
        <v>0.473119917995318</v>
      </c>
      <c r="L46" s="73">
        <f t="shared" si="22"/>
        <v>0</v>
      </c>
      <c r="M46" s="74">
        <v>0.34094277680043217</v>
      </c>
      <c r="N46" s="75">
        <f t="shared" si="23"/>
        <v>0</v>
      </c>
      <c r="O46" s="76">
        <v>0</v>
      </c>
      <c r="P46" s="77">
        <f>1-(-'11取引基本表'!CQ44/('11取引基本表'!BW44))</f>
        <v>1</v>
      </c>
      <c r="Q46" s="75">
        <f t="shared" si="17"/>
        <v>0</v>
      </c>
      <c r="R46" s="75">
        <v>0</v>
      </c>
      <c r="S46" s="73">
        <f t="shared" si="24"/>
        <v>0</v>
      </c>
      <c r="T46" s="78">
        <f t="shared" si="25"/>
        <v>0</v>
      </c>
      <c r="U46" s="79"/>
      <c r="V46" s="75">
        <f t="shared" ca="1" si="26"/>
        <v>0</v>
      </c>
      <c r="W46" s="74">
        <f>'11取引基本表'!BQ44/'11取引基本表'!$BQ$70</f>
        <v>0</v>
      </c>
      <c r="X46" s="75">
        <f t="shared" ca="1" si="27"/>
        <v>0</v>
      </c>
      <c r="Y46" s="77">
        <f t="shared" si="18"/>
        <v>1</v>
      </c>
      <c r="Z46" s="75">
        <f t="shared" ca="1" si="19"/>
        <v>0</v>
      </c>
      <c r="AA46" s="75">
        <f ca="1"/>
        <v>0</v>
      </c>
      <c r="AB46" s="75">
        <f t="shared" ca="1" si="28"/>
        <v>0</v>
      </c>
      <c r="AC46" s="78">
        <f t="shared" ca="1" si="29"/>
        <v>0</v>
      </c>
      <c r="AD46" s="76">
        <f t="shared" ca="1" si="30"/>
        <v>0</v>
      </c>
      <c r="AE46" s="75">
        <f t="shared" ca="1" si="31"/>
        <v>0</v>
      </c>
      <c r="AF46" s="78">
        <f t="shared" ca="1" si="32"/>
        <v>0</v>
      </c>
      <c r="AG46" s="76">
        <f>J46*'20就業誘発係数'!$D43</f>
        <v>0</v>
      </c>
      <c r="AH46" s="75">
        <f>R46*'20就業誘発係数'!$D43</f>
        <v>0</v>
      </c>
      <c r="AI46" s="75">
        <f ca="1">AA46*'20就業誘発係数'!$D43</f>
        <v>0</v>
      </c>
      <c r="AJ46" s="78">
        <f t="shared" ca="1" si="20"/>
        <v>0</v>
      </c>
      <c r="AK46" s="76">
        <f>J46*'30雇用誘発係数'!$D43</f>
        <v>0</v>
      </c>
      <c r="AL46" s="75">
        <f>R46*'30雇用誘発係数'!$D43</f>
        <v>0</v>
      </c>
      <c r="AM46" s="75">
        <f ca="1">AA46*'30雇用誘発係数'!$D43</f>
        <v>0</v>
      </c>
      <c r="AN46" s="78">
        <f t="shared" ca="1" si="21"/>
        <v>0</v>
      </c>
      <c r="AO46" s="25" t="s">
        <v>90</v>
      </c>
    </row>
    <row r="47" spans="1:41" x14ac:dyDescent="0.2">
      <c r="A47" s="36" t="s">
        <v>274</v>
      </c>
      <c r="B47" s="37" t="s">
        <v>497</v>
      </c>
      <c r="C47" s="296"/>
      <c r="D47" s="273">
        <v>0</v>
      </c>
      <c r="E47" s="273">
        <v>0</v>
      </c>
      <c r="F47" s="278">
        <f t="shared" si="14"/>
        <v>0</v>
      </c>
      <c r="G47" s="340">
        <f t="shared" si="15"/>
        <v>0</v>
      </c>
      <c r="H47" s="287">
        <f t="shared" si="2"/>
        <v>0</v>
      </c>
      <c r="I47" s="283">
        <f>1-(-'11取引基本表'!CQ45/('11取引基本表'!BW45))</f>
        <v>1</v>
      </c>
      <c r="J47" s="80">
        <f t="shared" si="16"/>
        <v>0</v>
      </c>
      <c r="K47" s="81">
        <v>0.47422256911637845</v>
      </c>
      <c r="L47" s="80">
        <f t="shared" si="22"/>
        <v>0</v>
      </c>
      <c r="M47" s="81">
        <v>0.35307891385613932</v>
      </c>
      <c r="N47" s="82">
        <f t="shared" si="23"/>
        <v>0</v>
      </c>
      <c r="O47" s="83">
        <v>0</v>
      </c>
      <c r="P47" s="84">
        <f>1-(-'11取引基本表'!CQ45/('11取引基本表'!BW45))</f>
        <v>1</v>
      </c>
      <c r="Q47" s="82">
        <f t="shared" si="17"/>
        <v>0</v>
      </c>
      <c r="R47" s="82">
        <v>0</v>
      </c>
      <c r="S47" s="80">
        <f t="shared" si="24"/>
        <v>0</v>
      </c>
      <c r="T47" s="85">
        <f t="shared" si="25"/>
        <v>0</v>
      </c>
      <c r="U47" s="86"/>
      <c r="V47" s="82">
        <f t="shared" ca="1" si="26"/>
        <v>0</v>
      </c>
      <c r="W47" s="81">
        <f>'11取引基本表'!BQ45/'11取引基本表'!$BQ$70</f>
        <v>0</v>
      </c>
      <c r="X47" s="82">
        <f t="shared" ca="1" si="27"/>
        <v>0</v>
      </c>
      <c r="Y47" s="84">
        <f t="shared" si="18"/>
        <v>1</v>
      </c>
      <c r="Z47" s="82">
        <f t="shared" ca="1" si="19"/>
        <v>0</v>
      </c>
      <c r="AA47" s="82">
        <f ca="1"/>
        <v>0</v>
      </c>
      <c r="AB47" s="82">
        <f t="shared" ca="1" si="28"/>
        <v>0</v>
      </c>
      <c r="AC47" s="85">
        <f t="shared" ca="1" si="29"/>
        <v>0</v>
      </c>
      <c r="AD47" s="83">
        <f t="shared" ca="1" si="30"/>
        <v>0</v>
      </c>
      <c r="AE47" s="82">
        <f t="shared" ca="1" si="31"/>
        <v>0</v>
      </c>
      <c r="AF47" s="85">
        <f t="shared" ca="1" si="32"/>
        <v>0</v>
      </c>
      <c r="AG47" s="83">
        <f>J47*'20就業誘発係数'!$D44</f>
        <v>0</v>
      </c>
      <c r="AH47" s="82">
        <f>R47*'20就業誘発係数'!$D44</f>
        <v>0</v>
      </c>
      <c r="AI47" s="82">
        <f ca="1">AA47*'20就業誘発係数'!$D44</f>
        <v>0</v>
      </c>
      <c r="AJ47" s="85">
        <f t="shared" ca="1" si="20"/>
        <v>0</v>
      </c>
      <c r="AK47" s="83">
        <f>J47*'30雇用誘発係数'!$D44</f>
        <v>0</v>
      </c>
      <c r="AL47" s="82">
        <f>R47*'30雇用誘発係数'!$D44</f>
        <v>0</v>
      </c>
      <c r="AM47" s="82">
        <f ca="1">AA47*'30雇用誘発係数'!$D44</f>
        <v>0</v>
      </c>
      <c r="AN47" s="85">
        <f t="shared" ca="1" si="21"/>
        <v>0</v>
      </c>
      <c r="AO47" s="25" t="s">
        <v>90</v>
      </c>
    </row>
    <row r="48" spans="1:41" x14ac:dyDescent="0.2">
      <c r="A48" s="38" t="s">
        <v>275</v>
      </c>
      <c r="B48" s="39" t="s">
        <v>498</v>
      </c>
      <c r="C48" s="292"/>
      <c r="D48" s="272">
        <v>0</v>
      </c>
      <c r="E48" s="272">
        <v>0</v>
      </c>
      <c r="F48" s="277">
        <f t="shared" si="14"/>
        <v>0</v>
      </c>
      <c r="G48" s="106">
        <f t="shared" si="15"/>
        <v>0</v>
      </c>
      <c r="H48" s="288">
        <f t="shared" si="2"/>
        <v>0</v>
      </c>
      <c r="I48" s="284">
        <f>1-(-'11取引基本表'!CQ46/('11取引基本表'!BW46))</f>
        <v>1</v>
      </c>
      <c r="J48" s="87">
        <f t="shared" si="16"/>
        <v>0</v>
      </c>
      <c r="K48" s="88">
        <v>0.50448496796451459</v>
      </c>
      <c r="L48" s="87">
        <f t="shared" si="22"/>
        <v>0</v>
      </c>
      <c r="M48" s="88">
        <v>0.35390586495810744</v>
      </c>
      <c r="N48" s="89">
        <f t="shared" si="23"/>
        <v>0</v>
      </c>
      <c r="O48" s="90">
        <v>0</v>
      </c>
      <c r="P48" s="91">
        <f>1-(-'11取引基本表'!CQ46/('11取引基本表'!BW46))</f>
        <v>1</v>
      </c>
      <c r="Q48" s="89">
        <f t="shared" si="17"/>
        <v>0</v>
      </c>
      <c r="R48" s="89">
        <v>0</v>
      </c>
      <c r="S48" s="87">
        <f t="shared" si="24"/>
        <v>0</v>
      </c>
      <c r="T48" s="92">
        <f t="shared" si="25"/>
        <v>0</v>
      </c>
      <c r="U48" s="93"/>
      <c r="V48" s="89">
        <f t="shared" ca="1" si="26"/>
        <v>0</v>
      </c>
      <c r="W48" s="88">
        <f>'11取引基本表'!BQ46/'11取引基本表'!$BQ$70</f>
        <v>0</v>
      </c>
      <c r="X48" s="89">
        <f t="shared" ca="1" si="27"/>
        <v>0</v>
      </c>
      <c r="Y48" s="91">
        <f t="shared" si="18"/>
        <v>1</v>
      </c>
      <c r="Z48" s="89">
        <f t="shared" ca="1" si="19"/>
        <v>0</v>
      </c>
      <c r="AA48" s="89">
        <f ca="1"/>
        <v>0</v>
      </c>
      <c r="AB48" s="89">
        <f t="shared" ca="1" si="28"/>
        <v>0</v>
      </c>
      <c r="AC48" s="92">
        <f t="shared" ca="1" si="29"/>
        <v>0</v>
      </c>
      <c r="AD48" s="90">
        <f t="shared" ca="1" si="30"/>
        <v>0</v>
      </c>
      <c r="AE48" s="89">
        <f t="shared" ca="1" si="31"/>
        <v>0</v>
      </c>
      <c r="AF48" s="92">
        <f t="shared" ca="1" si="32"/>
        <v>0</v>
      </c>
      <c r="AG48" s="90">
        <f>J48*'20就業誘発係数'!$D45</f>
        <v>0</v>
      </c>
      <c r="AH48" s="89">
        <f>R48*'20就業誘発係数'!$D45</f>
        <v>0</v>
      </c>
      <c r="AI48" s="89">
        <f ca="1">AA48*'20就業誘発係数'!$D45</f>
        <v>0</v>
      </c>
      <c r="AJ48" s="92">
        <f t="shared" ca="1" si="20"/>
        <v>0</v>
      </c>
      <c r="AK48" s="90">
        <f>J48*'30雇用誘発係数'!$D45</f>
        <v>0</v>
      </c>
      <c r="AL48" s="89">
        <f>R48*'30雇用誘発係数'!$D45</f>
        <v>0</v>
      </c>
      <c r="AM48" s="89">
        <f ca="1">AA48*'30雇用誘発係数'!$D45</f>
        <v>0</v>
      </c>
      <c r="AN48" s="92">
        <f t="shared" ca="1" si="21"/>
        <v>0</v>
      </c>
      <c r="AO48" s="25" t="s">
        <v>90</v>
      </c>
    </row>
    <row r="49" spans="1:41" x14ac:dyDescent="0.2">
      <c r="A49" s="34" t="s">
        <v>276</v>
      </c>
      <c r="B49" s="35" t="s">
        <v>499</v>
      </c>
      <c r="C49" s="292"/>
      <c r="D49" s="272">
        <v>0</v>
      </c>
      <c r="E49" s="272">
        <v>0</v>
      </c>
      <c r="F49" s="277">
        <f t="shared" si="14"/>
        <v>0</v>
      </c>
      <c r="G49" s="106">
        <f t="shared" si="15"/>
        <v>0</v>
      </c>
      <c r="H49" s="286">
        <f t="shared" si="2"/>
        <v>0</v>
      </c>
      <c r="I49" s="282">
        <f>1-(-'11取引基本表'!CQ47/('11取引基本表'!BW47))</f>
        <v>1</v>
      </c>
      <c r="J49" s="73">
        <f t="shared" si="16"/>
        <v>0</v>
      </c>
      <c r="K49" s="74">
        <v>0.50320289653251637</v>
      </c>
      <c r="L49" s="73">
        <f t="shared" si="22"/>
        <v>0</v>
      </c>
      <c r="M49" s="74">
        <v>0.44102492689040523</v>
      </c>
      <c r="N49" s="75">
        <f t="shared" si="23"/>
        <v>0</v>
      </c>
      <c r="O49" s="76">
        <v>0</v>
      </c>
      <c r="P49" s="77">
        <f>1-(-'11取引基本表'!CQ47/('11取引基本表'!BW47))</f>
        <v>1</v>
      </c>
      <c r="Q49" s="75">
        <f t="shared" si="17"/>
        <v>0</v>
      </c>
      <c r="R49" s="75">
        <v>0</v>
      </c>
      <c r="S49" s="73">
        <f t="shared" si="24"/>
        <v>0</v>
      </c>
      <c r="T49" s="78">
        <f t="shared" si="25"/>
        <v>0</v>
      </c>
      <c r="U49" s="79"/>
      <c r="V49" s="75">
        <f t="shared" ca="1" si="26"/>
        <v>0</v>
      </c>
      <c r="W49" s="74">
        <f>'11取引基本表'!BQ47/'11取引基本表'!$BQ$70</f>
        <v>0</v>
      </c>
      <c r="X49" s="75">
        <f t="shared" ca="1" si="27"/>
        <v>0</v>
      </c>
      <c r="Y49" s="77">
        <f t="shared" si="18"/>
        <v>1</v>
      </c>
      <c r="Z49" s="75">
        <f t="shared" ca="1" si="19"/>
        <v>0</v>
      </c>
      <c r="AA49" s="75">
        <f ca="1"/>
        <v>0</v>
      </c>
      <c r="AB49" s="75">
        <f t="shared" ca="1" si="28"/>
        <v>0</v>
      </c>
      <c r="AC49" s="78">
        <f t="shared" ca="1" si="29"/>
        <v>0</v>
      </c>
      <c r="AD49" s="76">
        <f t="shared" ca="1" si="30"/>
        <v>0</v>
      </c>
      <c r="AE49" s="75">
        <f t="shared" ca="1" si="31"/>
        <v>0</v>
      </c>
      <c r="AF49" s="78">
        <f t="shared" ca="1" si="32"/>
        <v>0</v>
      </c>
      <c r="AG49" s="76">
        <f>J49*'20就業誘発係数'!$D46</f>
        <v>0</v>
      </c>
      <c r="AH49" s="75">
        <f>R49*'20就業誘発係数'!$D46</f>
        <v>0</v>
      </c>
      <c r="AI49" s="75">
        <f ca="1">AA49*'20就業誘発係数'!$D46</f>
        <v>0</v>
      </c>
      <c r="AJ49" s="78">
        <f t="shared" ca="1" si="20"/>
        <v>0</v>
      </c>
      <c r="AK49" s="76">
        <f>J49*'30雇用誘発係数'!$D46</f>
        <v>0</v>
      </c>
      <c r="AL49" s="75">
        <f>R49*'30雇用誘発係数'!$D46</f>
        <v>0</v>
      </c>
      <c r="AM49" s="75">
        <f ca="1">AA49*'30雇用誘発係数'!$D46</f>
        <v>0</v>
      </c>
      <c r="AN49" s="78">
        <f t="shared" ca="1" si="21"/>
        <v>0</v>
      </c>
      <c r="AO49" s="25" t="s">
        <v>90</v>
      </c>
    </row>
    <row r="50" spans="1:41" x14ac:dyDescent="0.2">
      <c r="A50" s="34" t="s">
        <v>277</v>
      </c>
      <c r="B50" s="35" t="s">
        <v>500</v>
      </c>
      <c r="C50" s="292"/>
      <c r="D50" s="272">
        <v>0</v>
      </c>
      <c r="E50" s="272">
        <v>0</v>
      </c>
      <c r="F50" s="277">
        <f t="shared" si="14"/>
        <v>0</v>
      </c>
      <c r="G50" s="106">
        <f t="shared" si="15"/>
        <v>0</v>
      </c>
      <c r="H50" s="286">
        <f t="shared" si="2"/>
        <v>0</v>
      </c>
      <c r="I50" s="282">
        <f>1-(-'11取引基本表'!CQ48/('11取引基本表'!BW48))</f>
        <v>0.96983373320134891</v>
      </c>
      <c r="J50" s="73">
        <f t="shared" si="16"/>
        <v>0</v>
      </c>
      <c r="K50" s="74">
        <v>0.56209407786018983</v>
      </c>
      <c r="L50" s="73">
        <f t="shared" si="22"/>
        <v>0</v>
      </c>
      <c r="M50" s="74">
        <v>0.12229545367203412</v>
      </c>
      <c r="N50" s="75">
        <f t="shared" si="23"/>
        <v>0</v>
      </c>
      <c r="O50" s="76">
        <v>0</v>
      </c>
      <c r="P50" s="77">
        <f>1-(-'11取引基本表'!CQ48/('11取引基本表'!BW48))</f>
        <v>0.96983373320134891</v>
      </c>
      <c r="Q50" s="75">
        <f t="shared" si="17"/>
        <v>0</v>
      </c>
      <c r="R50" s="75">
        <v>0</v>
      </c>
      <c r="S50" s="73">
        <f t="shared" si="24"/>
        <v>0</v>
      </c>
      <c r="T50" s="78">
        <f t="shared" si="25"/>
        <v>0</v>
      </c>
      <c r="U50" s="79"/>
      <c r="V50" s="75">
        <f t="shared" ca="1" si="26"/>
        <v>0</v>
      </c>
      <c r="W50" s="74">
        <f>'11取引基本表'!BQ48/'11取引基本表'!$BQ$70</f>
        <v>1.6838991749083012E-2</v>
      </c>
      <c r="X50" s="75">
        <f t="shared" ca="1" si="27"/>
        <v>0</v>
      </c>
      <c r="Y50" s="77">
        <f t="shared" si="18"/>
        <v>0.96983373320134891</v>
      </c>
      <c r="Z50" s="75">
        <f t="shared" ca="1" si="19"/>
        <v>0</v>
      </c>
      <c r="AA50" s="75">
        <f ca="1"/>
        <v>0</v>
      </c>
      <c r="AB50" s="75">
        <f t="shared" ca="1" si="28"/>
        <v>0</v>
      </c>
      <c r="AC50" s="78">
        <f t="shared" ca="1" si="29"/>
        <v>0</v>
      </c>
      <c r="AD50" s="76">
        <f t="shared" ca="1" si="30"/>
        <v>0</v>
      </c>
      <c r="AE50" s="75">
        <f t="shared" ca="1" si="31"/>
        <v>0</v>
      </c>
      <c r="AF50" s="78">
        <f t="shared" ca="1" si="32"/>
        <v>0</v>
      </c>
      <c r="AG50" s="76">
        <f>J50*'20就業誘発係数'!$D47</f>
        <v>0</v>
      </c>
      <c r="AH50" s="75">
        <f>R50*'20就業誘発係数'!$D47</f>
        <v>0</v>
      </c>
      <c r="AI50" s="75">
        <f ca="1">AA50*'20就業誘発係数'!$D47</f>
        <v>0</v>
      </c>
      <c r="AJ50" s="78">
        <f t="shared" ca="1" si="20"/>
        <v>0</v>
      </c>
      <c r="AK50" s="76">
        <f>J50*'30雇用誘発係数'!$D47</f>
        <v>0</v>
      </c>
      <c r="AL50" s="75">
        <f>R50*'30雇用誘発係数'!$D47</f>
        <v>0</v>
      </c>
      <c r="AM50" s="75">
        <f ca="1">AA50*'30雇用誘発係数'!$D47</f>
        <v>0</v>
      </c>
      <c r="AN50" s="78">
        <f t="shared" ca="1" si="21"/>
        <v>0</v>
      </c>
      <c r="AO50" s="25" t="s">
        <v>91</v>
      </c>
    </row>
    <row r="51" spans="1:41" x14ac:dyDescent="0.2">
      <c r="A51" s="34" t="s">
        <v>278</v>
      </c>
      <c r="B51" s="35" t="s">
        <v>501</v>
      </c>
      <c r="C51" s="297"/>
      <c r="D51" s="275">
        <v>0</v>
      </c>
      <c r="E51" s="275">
        <v>0</v>
      </c>
      <c r="F51" s="355">
        <f t="shared" si="14"/>
        <v>0</v>
      </c>
      <c r="G51" s="356">
        <f t="shared" si="15"/>
        <v>0</v>
      </c>
      <c r="H51" s="286">
        <f t="shared" si="2"/>
        <v>0</v>
      </c>
      <c r="I51" s="282">
        <f>1-(-'11取引基本表'!CQ49/('11取引基本表'!BW49))</f>
        <v>0.99911297476009997</v>
      </c>
      <c r="J51" s="73">
        <f t="shared" si="16"/>
        <v>0</v>
      </c>
      <c r="K51" s="74">
        <v>0.51667944011939815</v>
      </c>
      <c r="L51" s="73">
        <f t="shared" si="22"/>
        <v>0</v>
      </c>
      <c r="M51" s="74">
        <v>0.16187326045742406</v>
      </c>
      <c r="N51" s="75">
        <f t="shared" si="23"/>
        <v>0</v>
      </c>
      <c r="O51" s="76">
        <v>0</v>
      </c>
      <c r="P51" s="77">
        <f>1-(-'11取引基本表'!CQ49/('11取引基本表'!BW49))</f>
        <v>0.99911297476009997</v>
      </c>
      <c r="Q51" s="75">
        <f t="shared" si="17"/>
        <v>0</v>
      </c>
      <c r="R51" s="75">
        <v>0</v>
      </c>
      <c r="S51" s="73">
        <f t="shared" si="24"/>
        <v>0</v>
      </c>
      <c r="T51" s="78">
        <f t="shared" si="25"/>
        <v>0</v>
      </c>
      <c r="U51" s="79"/>
      <c r="V51" s="75">
        <f t="shared" ca="1" si="26"/>
        <v>0</v>
      </c>
      <c r="W51" s="74">
        <f>'11取引基本表'!BQ49/'11取引基本表'!$BQ$70</f>
        <v>9.9466514962246282E-3</v>
      </c>
      <c r="X51" s="75">
        <f t="shared" ca="1" si="27"/>
        <v>0</v>
      </c>
      <c r="Y51" s="77">
        <f t="shared" si="18"/>
        <v>0.99911297476009997</v>
      </c>
      <c r="Z51" s="75">
        <f t="shared" ca="1" si="19"/>
        <v>0</v>
      </c>
      <c r="AA51" s="75">
        <f ca="1"/>
        <v>0</v>
      </c>
      <c r="AB51" s="75">
        <f t="shared" ca="1" si="28"/>
        <v>0</v>
      </c>
      <c r="AC51" s="78">
        <f t="shared" ca="1" si="29"/>
        <v>0</v>
      </c>
      <c r="AD51" s="76">
        <f t="shared" ca="1" si="30"/>
        <v>0</v>
      </c>
      <c r="AE51" s="75">
        <f t="shared" ca="1" si="31"/>
        <v>0</v>
      </c>
      <c r="AF51" s="78">
        <f t="shared" ca="1" si="32"/>
        <v>0</v>
      </c>
      <c r="AG51" s="76">
        <f>J51*'20就業誘発係数'!$D48</f>
        <v>0</v>
      </c>
      <c r="AH51" s="75">
        <f>R51*'20就業誘発係数'!$D48</f>
        <v>0</v>
      </c>
      <c r="AI51" s="75">
        <f ca="1">AA51*'20就業誘発係数'!$D48</f>
        <v>0</v>
      </c>
      <c r="AJ51" s="78">
        <f t="shared" ca="1" si="20"/>
        <v>0</v>
      </c>
      <c r="AK51" s="76">
        <f>J51*'30雇用誘発係数'!$D48</f>
        <v>0</v>
      </c>
      <c r="AL51" s="75">
        <f>R51*'30雇用誘発係数'!$D48</f>
        <v>0</v>
      </c>
      <c r="AM51" s="75">
        <f ca="1">AA51*'30雇用誘発係数'!$D48</f>
        <v>0</v>
      </c>
      <c r="AN51" s="78">
        <f t="shared" ca="1" si="21"/>
        <v>0</v>
      </c>
      <c r="AO51" s="25" t="s">
        <v>91</v>
      </c>
    </row>
    <row r="52" spans="1:41" x14ac:dyDescent="0.2">
      <c r="A52" s="36" t="s">
        <v>279</v>
      </c>
      <c r="B52" s="37" t="s">
        <v>502</v>
      </c>
      <c r="C52" s="297"/>
      <c r="D52" s="275">
        <v>0</v>
      </c>
      <c r="E52" s="275">
        <v>0</v>
      </c>
      <c r="F52" s="332">
        <f t="shared" si="14"/>
        <v>0</v>
      </c>
      <c r="G52" s="356">
        <f t="shared" si="15"/>
        <v>0</v>
      </c>
      <c r="H52" s="286">
        <f t="shared" si="2"/>
        <v>0</v>
      </c>
      <c r="I52" s="283">
        <f>1-(-'11取引基本表'!CQ50/('11取引基本表'!BW50))</f>
        <v>1</v>
      </c>
      <c r="J52" s="80">
        <f t="shared" si="16"/>
        <v>0</v>
      </c>
      <c r="K52" s="81">
        <v>0.70497758905402219</v>
      </c>
      <c r="L52" s="80">
        <f t="shared" si="22"/>
        <v>0</v>
      </c>
      <c r="M52" s="81">
        <v>0.51597074781788155</v>
      </c>
      <c r="N52" s="82">
        <f t="shared" si="23"/>
        <v>0</v>
      </c>
      <c r="O52" s="83">
        <v>0</v>
      </c>
      <c r="P52" s="84">
        <f>1-(-'11取引基本表'!CQ50/('11取引基本表'!BW50))</f>
        <v>1</v>
      </c>
      <c r="Q52" s="82">
        <f t="shared" si="17"/>
        <v>0</v>
      </c>
      <c r="R52" s="82">
        <v>0</v>
      </c>
      <c r="S52" s="80">
        <f t="shared" si="24"/>
        <v>0</v>
      </c>
      <c r="T52" s="85">
        <f t="shared" si="25"/>
        <v>0</v>
      </c>
      <c r="U52" s="86"/>
      <c r="V52" s="82">
        <f t="shared" ca="1" si="26"/>
        <v>0</v>
      </c>
      <c r="W52" s="81">
        <f>'11取引基本表'!BQ50/'11取引基本表'!$BQ$70</f>
        <v>3.3487026885099815E-3</v>
      </c>
      <c r="X52" s="82">
        <f t="shared" ca="1" si="27"/>
        <v>0</v>
      </c>
      <c r="Y52" s="84">
        <f t="shared" si="18"/>
        <v>1</v>
      </c>
      <c r="Z52" s="82">
        <f t="shared" ca="1" si="19"/>
        <v>0</v>
      </c>
      <c r="AA52" s="82">
        <f ca="1"/>
        <v>0</v>
      </c>
      <c r="AB52" s="82">
        <f t="shared" ca="1" si="28"/>
        <v>0</v>
      </c>
      <c r="AC52" s="85">
        <f t="shared" ca="1" si="29"/>
        <v>0</v>
      </c>
      <c r="AD52" s="83">
        <f t="shared" ca="1" si="30"/>
        <v>0</v>
      </c>
      <c r="AE52" s="82">
        <f t="shared" ca="1" si="31"/>
        <v>0</v>
      </c>
      <c r="AF52" s="85">
        <f t="shared" ca="1" si="32"/>
        <v>0</v>
      </c>
      <c r="AG52" s="83">
        <f>J52*'20就業誘発係数'!$D49</f>
        <v>0</v>
      </c>
      <c r="AH52" s="82">
        <f>R52*'20就業誘発係数'!$D49</f>
        <v>0</v>
      </c>
      <c r="AI52" s="82">
        <f ca="1">AA52*'20就業誘発係数'!$D49</f>
        <v>0</v>
      </c>
      <c r="AJ52" s="85">
        <f t="shared" ca="1" si="20"/>
        <v>0</v>
      </c>
      <c r="AK52" s="83">
        <f>J52*'30雇用誘発係数'!$D49</f>
        <v>0</v>
      </c>
      <c r="AL52" s="82">
        <f>R52*'30雇用誘発係数'!$D49</f>
        <v>0</v>
      </c>
      <c r="AM52" s="82">
        <f ca="1">AA52*'30雇用誘発係数'!$D49</f>
        <v>0</v>
      </c>
      <c r="AN52" s="85">
        <f t="shared" ca="1" si="21"/>
        <v>0</v>
      </c>
      <c r="AO52" s="25" t="s">
        <v>96</v>
      </c>
    </row>
    <row r="53" spans="1:41" x14ac:dyDescent="0.2">
      <c r="A53" s="38" t="s">
        <v>280</v>
      </c>
      <c r="B53" s="39" t="s">
        <v>503</v>
      </c>
      <c r="C53" s="298"/>
      <c r="D53" s="274">
        <v>-264.06522879772575</v>
      </c>
      <c r="E53" s="274">
        <v>0</v>
      </c>
      <c r="F53" s="357">
        <f t="shared" si="14"/>
        <v>0</v>
      </c>
      <c r="G53" s="358">
        <f t="shared" si="15"/>
        <v>0</v>
      </c>
      <c r="H53" s="288">
        <f>C53-G53+F72</f>
        <v>0</v>
      </c>
      <c r="I53" s="284">
        <f>1-(-'11取引基本表'!CQ51/('11取引基本表'!BW51))</f>
        <v>0.56926585570441546</v>
      </c>
      <c r="J53" s="87">
        <f t="shared" si="16"/>
        <v>0</v>
      </c>
      <c r="K53" s="88">
        <v>0.73347295970243942</v>
      </c>
      <c r="L53" s="87">
        <f t="shared" si="22"/>
        <v>0</v>
      </c>
      <c r="M53" s="88">
        <v>0.41873136987372794</v>
      </c>
      <c r="N53" s="89">
        <f t="shared" si="23"/>
        <v>0</v>
      </c>
      <c r="O53" s="90">
        <v>0</v>
      </c>
      <c r="P53" s="91">
        <f>1-(-'11取引基本表'!CQ51/('11取引基本表'!BW51))</f>
        <v>0.56926585570441546</v>
      </c>
      <c r="Q53" s="89">
        <f t="shared" si="17"/>
        <v>0</v>
      </c>
      <c r="R53" s="89">
        <v>0</v>
      </c>
      <c r="S53" s="87">
        <f t="shared" si="24"/>
        <v>0</v>
      </c>
      <c r="T53" s="92">
        <f t="shared" si="25"/>
        <v>0</v>
      </c>
      <c r="U53" s="93"/>
      <c r="V53" s="89">
        <f t="shared" ca="1" si="26"/>
        <v>0</v>
      </c>
      <c r="W53" s="88">
        <f>'11取引基本表'!BQ51/'11取引基本表'!$BQ$70</f>
        <v>0.18904804150123725</v>
      </c>
      <c r="X53" s="89">
        <f t="shared" ca="1" si="27"/>
        <v>0</v>
      </c>
      <c r="Y53" s="91">
        <f t="shared" si="18"/>
        <v>0.56926585570441546</v>
      </c>
      <c r="Z53" s="89">
        <f t="shared" ca="1" si="19"/>
        <v>0</v>
      </c>
      <c r="AA53" s="89">
        <f ca="1"/>
        <v>0</v>
      </c>
      <c r="AB53" s="89">
        <f t="shared" ca="1" si="28"/>
        <v>0</v>
      </c>
      <c r="AC53" s="92">
        <f t="shared" ca="1" si="29"/>
        <v>0</v>
      </c>
      <c r="AD53" s="90">
        <f t="shared" ca="1" si="30"/>
        <v>0</v>
      </c>
      <c r="AE53" s="89">
        <f t="shared" ca="1" si="31"/>
        <v>0</v>
      </c>
      <c r="AF53" s="92">
        <f t="shared" ca="1" si="32"/>
        <v>0</v>
      </c>
      <c r="AG53" s="90">
        <f>J53*'20就業誘発係数'!$D50</f>
        <v>0</v>
      </c>
      <c r="AH53" s="89">
        <f>R53*'20就業誘発係数'!$D50</f>
        <v>0</v>
      </c>
      <c r="AI53" s="89">
        <f ca="1">AA53*'20就業誘発係数'!$D50</f>
        <v>0</v>
      </c>
      <c r="AJ53" s="92">
        <f t="shared" ca="1" si="20"/>
        <v>0</v>
      </c>
      <c r="AK53" s="90">
        <f>J53*'30雇用誘発係数'!$D50</f>
        <v>0</v>
      </c>
      <c r="AL53" s="89">
        <f>R53*'30雇用誘発係数'!$D50</f>
        <v>0</v>
      </c>
      <c r="AM53" s="89">
        <f ca="1">AA53*'30雇用誘発係数'!$D50</f>
        <v>0</v>
      </c>
      <c r="AN53" s="92">
        <f t="shared" ca="1" si="21"/>
        <v>0</v>
      </c>
      <c r="AO53" s="25" t="s">
        <v>92</v>
      </c>
    </row>
    <row r="54" spans="1:41" x14ac:dyDescent="0.2">
      <c r="A54" s="34" t="s">
        <v>281</v>
      </c>
      <c r="B54" s="35" t="s">
        <v>504</v>
      </c>
      <c r="C54" s="299"/>
      <c r="D54" s="272">
        <v>0</v>
      </c>
      <c r="E54" s="272">
        <v>0</v>
      </c>
      <c r="F54" s="359">
        <f t="shared" si="14"/>
        <v>0</v>
      </c>
      <c r="G54" s="342">
        <f t="shared" si="15"/>
        <v>0</v>
      </c>
      <c r="H54" s="286">
        <f>C54-F54-G54</f>
        <v>0</v>
      </c>
      <c r="I54" s="282">
        <f>1-(-'11取引基本表'!CQ52/('11取引基本表'!BW52))</f>
        <v>0.75341514733997672</v>
      </c>
      <c r="J54" s="73">
        <f t="shared" si="16"/>
        <v>0</v>
      </c>
      <c r="K54" s="74">
        <v>0.72662879682226633</v>
      </c>
      <c r="L54" s="73">
        <f t="shared" si="22"/>
        <v>0</v>
      </c>
      <c r="M54" s="74">
        <v>0.35180066943514671</v>
      </c>
      <c r="N54" s="75">
        <f t="shared" si="23"/>
        <v>0</v>
      </c>
      <c r="O54" s="76">
        <v>0</v>
      </c>
      <c r="P54" s="77">
        <f>1-(-'11取引基本表'!CQ52/('11取引基本表'!BW52))</f>
        <v>0.75341514733997672</v>
      </c>
      <c r="Q54" s="75">
        <f t="shared" si="17"/>
        <v>0</v>
      </c>
      <c r="R54" s="75">
        <v>0</v>
      </c>
      <c r="S54" s="73">
        <f t="shared" si="24"/>
        <v>0</v>
      </c>
      <c r="T54" s="78">
        <f t="shared" si="25"/>
        <v>0</v>
      </c>
      <c r="U54" s="79"/>
      <c r="V54" s="75">
        <f t="shared" ca="1" si="26"/>
        <v>0</v>
      </c>
      <c r="W54" s="74">
        <f>'11取引基本表'!BQ52/'11取引基本表'!$BQ$70</f>
        <v>5.2218677148062984E-2</v>
      </c>
      <c r="X54" s="75">
        <f t="shared" ca="1" si="27"/>
        <v>0</v>
      </c>
      <c r="Y54" s="77">
        <f t="shared" si="18"/>
        <v>0.75341514733997672</v>
      </c>
      <c r="Z54" s="75">
        <f t="shared" ca="1" si="19"/>
        <v>0</v>
      </c>
      <c r="AA54" s="75">
        <f ca="1"/>
        <v>0</v>
      </c>
      <c r="AB54" s="75">
        <f t="shared" ca="1" si="28"/>
        <v>0</v>
      </c>
      <c r="AC54" s="78">
        <f t="shared" ca="1" si="29"/>
        <v>0</v>
      </c>
      <c r="AD54" s="76">
        <f t="shared" ca="1" si="30"/>
        <v>0</v>
      </c>
      <c r="AE54" s="75">
        <f t="shared" ca="1" si="31"/>
        <v>0</v>
      </c>
      <c r="AF54" s="78">
        <f t="shared" ca="1" si="32"/>
        <v>0</v>
      </c>
      <c r="AG54" s="76">
        <f>J54*'20就業誘発係数'!$D51</f>
        <v>0</v>
      </c>
      <c r="AH54" s="75">
        <f>R54*'20就業誘発係数'!$D51</f>
        <v>0</v>
      </c>
      <c r="AI54" s="75">
        <f ca="1">AA54*'20就業誘発係数'!$D51</f>
        <v>0</v>
      </c>
      <c r="AJ54" s="78">
        <f t="shared" ca="1" si="20"/>
        <v>0</v>
      </c>
      <c r="AK54" s="76">
        <f>J54*'30雇用誘発係数'!$D51</f>
        <v>0</v>
      </c>
      <c r="AL54" s="75">
        <f>R54*'30雇用誘発係数'!$D51</f>
        <v>0</v>
      </c>
      <c r="AM54" s="75">
        <f ca="1">AA54*'30雇用誘発係数'!$D51</f>
        <v>0</v>
      </c>
      <c r="AN54" s="78">
        <f t="shared" ca="1" si="21"/>
        <v>0</v>
      </c>
      <c r="AO54" s="25" t="s">
        <v>93</v>
      </c>
    </row>
    <row r="55" spans="1:41" x14ac:dyDescent="0.2">
      <c r="A55" s="34" t="s">
        <v>282</v>
      </c>
      <c r="B55" s="35" t="s">
        <v>505</v>
      </c>
      <c r="C55" s="299"/>
      <c r="D55" s="272">
        <v>0</v>
      </c>
      <c r="E55" s="272">
        <v>0</v>
      </c>
      <c r="F55" s="359">
        <f t="shared" si="14"/>
        <v>0</v>
      </c>
      <c r="G55" s="342">
        <f t="shared" si="15"/>
        <v>0</v>
      </c>
      <c r="H55" s="286">
        <f>C55-F55-G55</f>
        <v>0</v>
      </c>
      <c r="I55" s="282">
        <f>1-(-'11取引基本表'!CQ53/('11取引基本表'!BW53))</f>
        <v>0.18340653891112602</v>
      </c>
      <c r="J55" s="73">
        <f t="shared" si="16"/>
        <v>0</v>
      </c>
      <c r="K55" s="74">
        <v>0.81668012296212344</v>
      </c>
      <c r="L55" s="73">
        <f t="shared" si="22"/>
        <v>0</v>
      </c>
      <c r="M55" s="74">
        <v>4.574973296357774E-2</v>
      </c>
      <c r="N55" s="75">
        <f t="shared" si="23"/>
        <v>0</v>
      </c>
      <c r="O55" s="76">
        <v>0</v>
      </c>
      <c r="P55" s="77">
        <f>1-(-'11取引基本表'!CQ53/('11取引基本表'!BW53))</f>
        <v>0.18340653891112602</v>
      </c>
      <c r="Q55" s="75">
        <f t="shared" si="17"/>
        <v>0</v>
      </c>
      <c r="R55" s="75">
        <v>0</v>
      </c>
      <c r="S55" s="73">
        <f t="shared" si="24"/>
        <v>0</v>
      </c>
      <c r="T55" s="78">
        <f t="shared" si="25"/>
        <v>0</v>
      </c>
      <c r="U55" s="79"/>
      <c r="V55" s="75">
        <f t="shared" ca="1" si="26"/>
        <v>0</v>
      </c>
      <c r="W55" s="74">
        <f>'11取引基本表'!BQ53/'11取引基本表'!$BQ$70</f>
        <v>0.19091782500417717</v>
      </c>
      <c r="X55" s="75">
        <f t="shared" ca="1" si="27"/>
        <v>0</v>
      </c>
      <c r="Y55" s="77">
        <f t="shared" si="18"/>
        <v>0.18340653891112602</v>
      </c>
      <c r="Z55" s="75">
        <f t="shared" ca="1" si="19"/>
        <v>0</v>
      </c>
      <c r="AA55" s="75">
        <f ca="1"/>
        <v>0</v>
      </c>
      <c r="AB55" s="75">
        <f t="shared" ca="1" si="28"/>
        <v>0</v>
      </c>
      <c r="AC55" s="78">
        <f t="shared" ca="1" si="29"/>
        <v>0</v>
      </c>
      <c r="AD55" s="76">
        <f t="shared" ca="1" si="30"/>
        <v>0</v>
      </c>
      <c r="AE55" s="75">
        <f t="shared" ca="1" si="31"/>
        <v>0</v>
      </c>
      <c r="AF55" s="78">
        <f t="shared" ca="1" si="32"/>
        <v>0</v>
      </c>
      <c r="AG55" s="76">
        <f>J55*'20就業誘発係数'!$D52</f>
        <v>0</v>
      </c>
      <c r="AH55" s="75">
        <f>R55*'20就業誘発係数'!$D52</f>
        <v>0</v>
      </c>
      <c r="AI55" s="75">
        <f ca="1">AA55*'20就業誘発係数'!$D52</f>
        <v>0</v>
      </c>
      <c r="AJ55" s="78">
        <f t="shared" ca="1" si="20"/>
        <v>0</v>
      </c>
      <c r="AK55" s="76">
        <f>J55*'30雇用誘発係数'!$D52</f>
        <v>0</v>
      </c>
      <c r="AL55" s="75">
        <f>R55*'30雇用誘発係数'!$D52</f>
        <v>0</v>
      </c>
      <c r="AM55" s="75">
        <f ca="1">AA55*'30雇用誘発係数'!$D52</f>
        <v>0</v>
      </c>
      <c r="AN55" s="78">
        <f t="shared" ca="1" si="21"/>
        <v>0</v>
      </c>
      <c r="AO55" s="25" t="s">
        <v>93</v>
      </c>
    </row>
    <row r="56" spans="1:41" x14ac:dyDescent="0.2">
      <c r="A56" s="34" t="s">
        <v>283</v>
      </c>
      <c r="B56" s="35" t="s">
        <v>506</v>
      </c>
      <c r="C56" s="299"/>
      <c r="D56" s="272">
        <v>0</v>
      </c>
      <c r="E56" s="272">
        <v>-0.48777117852180762</v>
      </c>
      <c r="F56" s="359">
        <f t="shared" si="14"/>
        <v>0</v>
      </c>
      <c r="G56" s="342">
        <f t="shared" si="15"/>
        <v>0</v>
      </c>
      <c r="H56" s="286">
        <f>C56-F56+G72</f>
        <v>0</v>
      </c>
      <c r="I56" s="282">
        <f>1-(-'11取引基本表'!CQ54/('11取引基本表'!BW54))</f>
        <v>0.6394443143682198</v>
      </c>
      <c r="J56" s="73">
        <f t="shared" si="16"/>
        <v>0</v>
      </c>
      <c r="K56" s="74">
        <v>0.55198719220585524</v>
      </c>
      <c r="L56" s="73">
        <f t="shared" si="22"/>
        <v>0</v>
      </c>
      <c r="M56" s="74">
        <v>0.31952436012342555</v>
      </c>
      <c r="N56" s="75">
        <f t="shared" si="23"/>
        <v>0</v>
      </c>
      <c r="O56" s="76">
        <v>0</v>
      </c>
      <c r="P56" s="77">
        <f>1-(-'11取引基本表'!CQ54/('11取引基本表'!BW54))</f>
        <v>0.6394443143682198</v>
      </c>
      <c r="Q56" s="75">
        <f t="shared" si="17"/>
        <v>0</v>
      </c>
      <c r="R56" s="75">
        <v>0</v>
      </c>
      <c r="S56" s="73">
        <f t="shared" si="24"/>
        <v>0</v>
      </c>
      <c r="T56" s="78">
        <f t="shared" si="25"/>
        <v>0</v>
      </c>
      <c r="U56" s="79"/>
      <c r="V56" s="75">
        <f t="shared" ca="1" si="26"/>
        <v>0</v>
      </c>
      <c r="W56" s="74">
        <f>'11取引基本表'!BQ54/'11取引基本表'!$BQ$70</f>
        <v>4.6859957193892569E-2</v>
      </c>
      <c r="X56" s="75">
        <f t="shared" ca="1" si="27"/>
        <v>0</v>
      </c>
      <c r="Y56" s="77">
        <f t="shared" si="18"/>
        <v>0.6394443143682198</v>
      </c>
      <c r="Z56" s="75">
        <f t="shared" ca="1" si="19"/>
        <v>0</v>
      </c>
      <c r="AA56" s="75">
        <f ca="1"/>
        <v>0</v>
      </c>
      <c r="AB56" s="75">
        <f t="shared" ca="1" si="28"/>
        <v>0</v>
      </c>
      <c r="AC56" s="78">
        <f t="shared" ca="1" si="29"/>
        <v>0</v>
      </c>
      <c r="AD56" s="76">
        <f t="shared" ca="1" si="30"/>
        <v>0</v>
      </c>
      <c r="AE56" s="75">
        <f t="shared" ca="1" si="31"/>
        <v>0</v>
      </c>
      <c r="AF56" s="78">
        <f t="shared" ca="1" si="32"/>
        <v>0</v>
      </c>
      <c r="AG56" s="76">
        <f>J56*'20就業誘発係数'!$D53</f>
        <v>0</v>
      </c>
      <c r="AH56" s="75">
        <f>R56*'20就業誘発係数'!$D53</f>
        <v>0</v>
      </c>
      <c r="AI56" s="75">
        <f ca="1">AA56*'20就業誘発係数'!$D53</f>
        <v>0</v>
      </c>
      <c r="AJ56" s="78">
        <f t="shared" ca="1" si="20"/>
        <v>0</v>
      </c>
      <c r="AK56" s="76">
        <f>J56*'30雇用誘発係数'!$D53</f>
        <v>0</v>
      </c>
      <c r="AL56" s="75">
        <f>R56*'30雇用誘発係数'!$D53</f>
        <v>0</v>
      </c>
      <c r="AM56" s="75">
        <f ca="1">AA56*'30雇用誘発係数'!$D53</f>
        <v>0</v>
      </c>
      <c r="AN56" s="78">
        <f t="shared" ca="1" si="21"/>
        <v>0</v>
      </c>
      <c r="AO56" s="25" t="s">
        <v>94</v>
      </c>
    </row>
    <row r="57" spans="1:41" x14ac:dyDescent="0.2">
      <c r="A57" s="34" t="s">
        <v>284</v>
      </c>
      <c r="B57" s="35" t="s">
        <v>507</v>
      </c>
      <c r="C57" s="300"/>
      <c r="D57" s="273">
        <v>0</v>
      </c>
      <c r="E57" s="273">
        <v>0</v>
      </c>
      <c r="F57" s="278">
        <f t="shared" si="14"/>
        <v>0</v>
      </c>
      <c r="G57" s="340">
        <f t="shared" si="15"/>
        <v>0</v>
      </c>
      <c r="H57" s="287">
        <f t="shared" ref="H57:H71" si="33">C57-F57-G57</f>
        <v>0</v>
      </c>
      <c r="I57" s="283">
        <f>1-(-'11取引基本表'!CQ55/('11取引基本表'!BW55))</f>
        <v>0.76979420997558423</v>
      </c>
      <c r="J57" s="73">
        <f t="shared" si="16"/>
        <v>0</v>
      </c>
      <c r="K57" s="81">
        <v>0.8130233901241698</v>
      </c>
      <c r="L57" s="73">
        <f t="shared" si="22"/>
        <v>0</v>
      </c>
      <c r="M57" s="81">
        <v>0.70184810857637892</v>
      </c>
      <c r="N57" s="75">
        <f t="shared" si="23"/>
        <v>0</v>
      </c>
      <c r="O57" s="76">
        <v>0</v>
      </c>
      <c r="P57" s="77">
        <f>1-(-'11取引基本表'!CQ55/('11取引基本表'!BW55))</f>
        <v>0.76979420997558423</v>
      </c>
      <c r="Q57" s="75">
        <f t="shared" si="17"/>
        <v>0</v>
      </c>
      <c r="R57" s="75">
        <v>0</v>
      </c>
      <c r="S57" s="73">
        <f t="shared" si="24"/>
        <v>0</v>
      </c>
      <c r="T57" s="78">
        <f t="shared" si="25"/>
        <v>0</v>
      </c>
      <c r="U57" s="79"/>
      <c r="V57" s="75">
        <f t="shared" ca="1" si="26"/>
        <v>0</v>
      </c>
      <c r="W57" s="81">
        <f>'11取引基本表'!BQ55/'11取引基本表'!$BQ$70</f>
        <v>1.1079461820612175E-3</v>
      </c>
      <c r="X57" s="75">
        <f t="shared" ca="1" si="27"/>
        <v>0</v>
      </c>
      <c r="Y57" s="77">
        <f t="shared" si="18"/>
        <v>0.76979420997558423</v>
      </c>
      <c r="Z57" s="75">
        <f t="shared" ca="1" si="19"/>
        <v>0</v>
      </c>
      <c r="AA57" s="75">
        <f ca="1"/>
        <v>0</v>
      </c>
      <c r="AB57" s="75">
        <f t="shared" ca="1" si="28"/>
        <v>0</v>
      </c>
      <c r="AC57" s="78">
        <f t="shared" ca="1" si="29"/>
        <v>0</v>
      </c>
      <c r="AD57" s="76">
        <f t="shared" ca="1" si="30"/>
        <v>0</v>
      </c>
      <c r="AE57" s="75">
        <f t="shared" ca="1" si="31"/>
        <v>0</v>
      </c>
      <c r="AF57" s="78">
        <f t="shared" ca="1" si="32"/>
        <v>0</v>
      </c>
      <c r="AG57" s="76">
        <f>J57*'20就業誘発係数'!$D54</f>
        <v>0</v>
      </c>
      <c r="AH57" s="75">
        <f>R57*'20就業誘発係数'!$D54</f>
        <v>0</v>
      </c>
      <c r="AI57" s="75">
        <f ca="1">AA57*'20就業誘発係数'!$D54</f>
        <v>0</v>
      </c>
      <c r="AJ57" s="78">
        <f t="shared" ca="1" si="20"/>
        <v>0</v>
      </c>
      <c r="AK57" s="76">
        <f>J57*'30雇用誘発係数'!$D54</f>
        <v>0</v>
      </c>
      <c r="AL57" s="75">
        <f>R57*'30雇用誘発係数'!$D54</f>
        <v>0</v>
      </c>
      <c r="AM57" s="75">
        <f ca="1">AA57*'30雇用誘発係数'!$D54</f>
        <v>0</v>
      </c>
      <c r="AN57" s="78">
        <f t="shared" ca="1" si="21"/>
        <v>0</v>
      </c>
      <c r="AO57" s="25" t="s">
        <v>94</v>
      </c>
    </row>
    <row r="58" spans="1:41" x14ac:dyDescent="0.2">
      <c r="A58" s="38" t="s">
        <v>285</v>
      </c>
      <c r="B58" s="39" t="s">
        <v>508</v>
      </c>
      <c r="C58" s="297"/>
      <c r="D58" s="275">
        <v>0</v>
      </c>
      <c r="E58" s="275">
        <v>0</v>
      </c>
      <c r="F58" s="280">
        <f t="shared" si="14"/>
        <v>0</v>
      </c>
      <c r="G58" s="341">
        <f t="shared" si="15"/>
        <v>0</v>
      </c>
      <c r="H58" s="288">
        <f t="shared" si="33"/>
        <v>0</v>
      </c>
      <c r="I58" s="284">
        <f>1-(-'11取引基本表'!CQ56/('11取引基本表'!BW56))</f>
        <v>0.78492280666193714</v>
      </c>
      <c r="J58" s="87">
        <f t="shared" si="16"/>
        <v>0</v>
      </c>
      <c r="K58" s="88">
        <v>0.55842755427284696</v>
      </c>
      <c r="L58" s="87">
        <f t="shared" si="22"/>
        <v>0</v>
      </c>
      <c r="M58" s="88">
        <v>6.9139404703382437E-2</v>
      </c>
      <c r="N58" s="89">
        <f t="shared" si="23"/>
        <v>0</v>
      </c>
      <c r="O58" s="90">
        <v>0</v>
      </c>
      <c r="P58" s="91">
        <f>1-(-'11取引基本表'!CQ56/('11取引基本表'!BW56))</f>
        <v>0.78492280666193714</v>
      </c>
      <c r="Q58" s="89">
        <f t="shared" si="17"/>
        <v>0</v>
      </c>
      <c r="R58" s="89">
        <v>0</v>
      </c>
      <c r="S58" s="87">
        <f t="shared" si="24"/>
        <v>0</v>
      </c>
      <c r="T58" s="92">
        <f t="shared" si="25"/>
        <v>0</v>
      </c>
      <c r="U58" s="93"/>
      <c r="V58" s="89">
        <f t="shared" ca="1" si="26"/>
        <v>0</v>
      </c>
      <c r="W58" s="88">
        <f>'11取引基本表'!BQ56/'11取引基本表'!$BQ$70</f>
        <v>3.5684022501054243E-2</v>
      </c>
      <c r="X58" s="89">
        <f t="shared" ca="1" si="27"/>
        <v>0</v>
      </c>
      <c r="Y58" s="91">
        <f t="shared" si="18"/>
        <v>0.78492280666193714</v>
      </c>
      <c r="Z58" s="89">
        <f t="shared" ca="1" si="19"/>
        <v>0</v>
      </c>
      <c r="AA58" s="89">
        <f ca="1"/>
        <v>0</v>
      </c>
      <c r="AB58" s="89">
        <f t="shared" ca="1" si="28"/>
        <v>0</v>
      </c>
      <c r="AC58" s="92">
        <f t="shared" ca="1" si="29"/>
        <v>0</v>
      </c>
      <c r="AD58" s="90">
        <f t="shared" ca="1" si="30"/>
        <v>0</v>
      </c>
      <c r="AE58" s="89">
        <f t="shared" ca="1" si="31"/>
        <v>0</v>
      </c>
      <c r="AF58" s="92">
        <f t="shared" ca="1" si="32"/>
        <v>0</v>
      </c>
      <c r="AG58" s="90">
        <f>J58*'20就業誘発係数'!$D55</f>
        <v>0</v>
      </c>
      <c r="AH58" s="89">
        <f>R58*'20就業誘発係数'!$D55</f>
        <v>0</v>
      </c>
      <c r="AI58" s="89">
        <f ca="1">AA58*'20就業誘発係数'!$D55</f>
        <v>0</v>
      </c>
      <c r="AJ58" s="92">
        <f t="shared" ca="1" si="20"/>
        <v>0</v>
      </c>
      <c r="AK58" s="90">
        <f>J58*'30雇用誘発係数'!$D55</f>
        <v>0</v>
      </c>
      <c r="AL58" s="89">
        <f>R58*'30雇用誘発係数'!$D55</f>
        <v>0</v>
      </c>
      <c r="AM58" s="89">
        <f ca="1">AA58*'30雇用誘発係数'!$D55</f>
        <v>0</v>
      </c>
      <c r="AN58" s="92">
        <f t="shared" ca="1" si="21"/>
        <v>0</v>
      </c>
      <c r="AO58" s="25" t="s">
        <v>94</v>
      </c>
    </row>
    <row r="59" spans="1:41" x14ac:dyDescent="0.2">
      <c r="A59" s="34" t="s">
        <v>287</v>
      </c>
      <c r="B59" s="35" t="s">
        <v>509</v>
      </c>
      <c r="C59" s="297"/>
      <c r="D59" s="275">
        <v>7.2884594666801819E-2</v>
      </c>
      <c r="E59" s="275">
        <v>7.1688679694589452E-3</v>
      </c>
      <c r="F59" s="280">
        <f t="shared" si="14"/>
        <v>0</v>
      </c>
      <c r="G59" s="341">
        <f t="shared" si="15"/>
        <v>0</v>
      </c>
      <c r="H59" s="286">
        <f t="shared" si="33"/>
        <v>0</v>
      </c>
      <c r="I59" s="282">
        <f>1-(-'11取引基本表'!CQ57/('11取引基本表'!BW57))</f>
        <v>0.18030608504398826</v>
      </c>
      <c r="J59" s="73">
        <f t="shared" si="16"/>
        <v>0</v>
      </c>
      <c r="K59" s="74">
        <v>0.58756911952360702</v>
      </c>
      <c r="L59" s="73">
        <f t="shared" si="22"/>
        <v>0</v>
      </c>
      <c r="M59" s="74">
        <v>0.32847724372607401</v>
      </c>
      <c r="N59" s="75">
        <f t="shared" si="23"/>
        <v>0</v>
      </c>
      <c r="O59" s="76">
        <v>0</v>
      </c>
      <c r="P59" s="77">
        <f>1-(-'11取引基本表'!CQ57/('11取引基本表'!BW57))</f>
        <v>0.18030608504398826</v>
      </c>
      <c r="Q59" s="75">
        <f t="shared" si="17"/>
        <v>0</v>
      </c>
      <c r="R59" s="75">
        <v>0</v>
      </c>
      <c r="S59" s="73">
        <f t="shared" si="24"/>
        <v>0</v>
      </c>
      <c r="T59" s="78">
        <f t="shared" si="25"/>
        <v>0</v>
      </c>
      <c r="U59" s="79"/>
      <c r="V59" s="75">
        <f t="shared" ca="1" si="26"/>
        <v>0</v>
      </c>
      <c r="W59" s="74">
        <f>'11取引基本表'!BQ57/'11取引基本表'!$BQ$70</f>
        <v>1.0506591981413555E-2</v>
      </c>
      <c r="X59" s="75">
        <f t="shared" ca="1" si="27"/>
        <v>0</v>
      </c>
      <c r="Y59" s="77">
        <f t="shared" si="18"/>
        <v>0.18030608504398826</v>
      </c>
      <c r="Z59" s="75">
        <f t="shared" ca="1" si="19"/>
        <v>0</v>
      </c>
      <c r="AA59" s="75">
        <f ca="1"/>
        <v>0</v>
      </c>
      <c r="AB59" s="75">
        <f t="shared" ca="1" si="28"/>
        <v>0</v>
      </c>
      <c r="AC59" s="78">
        <f t="shared" ca="1" si="29"/>
        <v>0</v>
      </c>
      <c r="AD59" s="76">
        <f t="shared" ca="1" si="30"/>
        <v>0</v>
      </c>
      <c r="AE59" s="75">
        <f t="shared" ca="1" si="31"/>
        <v>0</v>
      </c>
      <c r="AF59" s="78">
        <f t="shared" ca="1" si="32"/>
        <v>0</v>
      </c>
      <c r="AG59" s="76">
        <f>J59*'20就業誘発係数'!$D56</f>
        <v>0</v>
      </c>
      <c r="AH59" s="75">
        <f>R59*'20就業誘発係数'!$D56</f>
        <v>0</v>
      </c>
      <c r="AI59" s="75">
        <f ca="1">AA59*'20就業誘発係数'!$D56</f>
        <v>0</v>
      </c>
      <c r="AJ59" s="78">
        <f t="shared" ca="1" si="20"/>
        <v>0</v>
      </c>
      <c r="AK59" s="76">
        <f>J59*'30雇用誘発係数'!$D56</f>
        <v>0</v>
      </c>
      <c r="AL59" s="75">
        <f>R59*'30雇用誘発係数'!$D56</f>
        <v>0</v>
      </c>
      <c r="AM59" s="75">
        <f ca="1">AA59*'30雇用誘発係数'!$D56</f>
        <v>0</v>
      </c>
      <c r="AN59" s="78">
        <f t="shared" ca="1" si="21"/>
        <v>0</v>
      </c>
      <c r="AO59" s="25" t="s">
        <v>94</v>
      </c>
    </row>
    <row r="60" spans="1:41" x14ac:dyDescent="0.2">
      <c r="A60" s="34" t="s">
        <v>288</v>
      </c>
      <c r="B60" s="35" t="s">
        <v>510</v>
      </c>
      <c r="C60" s="297"/>
      <c r="D60" s="275">
        <v>0</v>
      </c>
      <c r="E60" s="275">
        <v>0</v>
      </c>
      <c r="F60" s="280">
        <f t="shared" si="14"/>
        <v>0</v>
      </c>
      <c r="G60" s="341">
        <f t="shared" si="15"/>
        <v>0</v>
      </c>
      <c r="H60" s="286">
        <f t="shared" si="33"/>
        <v>0</v>
      </c>
      <c r="I60" s="282">
        <f>1-(-'11取引基本表'!CQ58/('11取引基本表'!BW58))</f>
        <v>1</v>
      </c>
      <c r="J60" s="73">
        <f t="shared" si="16"/>
        <v>0</v>
      </c>
      <c r="K60" s="74">
        <v>0.73669512829171291</v>
      </c>
      <c r="L60" s="73">
        <f t="shared" si="22"/>
        <v>0</v>
      </c>
      <c r="M60" s="74">
        <v>0.37428912937443387</v>
      </c>
      <c r="N60" s="75">
        <f t="shared" si="23"/>
        <v>0</v>
      </c>
      <c r="O60" s="76">
        <v>0</v>
      </c>
      <c r="P60" s="77">
        <f>1-(-'11取引基本表'!CQ58/('11取引基本表'!BW58))</f>
        <v>1</v>
      </c>
      <c r="Q60" s="75">
        <f t="shared" si="17"/>
        <v>0</v>
      </c>
      <c r="R60" s="75">
        <v>0</v>
      </c>
      <c r="S60" s="73">
        <f t="shared" si="24"/>
        <v>0</v>
      </c>
      <c r="T60" s="78">
        <f t="shared" si="25"/>
        <v>0</v>
      </c>
      <c r="U60" s="79"/>
      <c r="V60" s="75">
        <f t="shared" ca="1" si="26"/>
        <v>0</v>
      </c>
      <c r="W60" s="74">
        <f>'11取引基本表'!BQ58/'11取引基本表'!$BQ$70</f>
        <v>4.7838609835856877E-3</v>
      </c>
      <c r="X60" s="75">
        <f t="shared" ca="1" si="27"/>
        <v>0</v>
      </c>
      <c r="Y60" s="77">
        <f t="shared" si="18"/>
        <v>1</v>
      </c>
      <c r="Z60" s="75">
        <f t="shared" ca="1" si="19"/>
        <v>0</v>
      </c>
      <c r="AA60" s="75">
        <f ca="1"/>
        <v>0</v>
      </c>
      <c r="AB60" s="75">
        <f t="shared" ca="1" si="28"/>
        <v>0</v>
      </c>
      <c r="AC60" s="78">
        <f t="shared" ca="1" si="29"/>
        <v>0</v>
      </c>
      <c r="AD60" s="76">
        <f t="shared" ca="1" si="30"/>
        <v>0</v>
      </c>
      <c r="AE60" s="75">
        <f t="shared" ca="1" si="31"/>
        <v>0</v>
      </c>
      <c r="AF60" s="78">
        <f t="shared" ca="1" si="32"/>
        <v>0</v>
      </c>
      <c r="AG60" s="76">
        <f>J60*'20就業誘発係数'!$D57</f>
        <v>0</v>
      </c>
      <c r="AH60" s="75">
        <f>R60*'20就業誘発係数'!$D57</f>
        <v>0</v>
      </c>
      <c r="AI60" s="75">
        <f ca="1">AA60*'20就業誘発係数'!$D57</f>
        <v>0</v>
      </c>
      <c r="AJ60" s="78">
        <f t="shared" ca="1" si="20"/>
        <v>0</v>
      </c>
      <c r="AK60" s="76">
        <f>J60*'30雇用誘発係数'!$D57</f>
        <v>0</v>
      </c>
      <c r="AL60" s="75">
        <f>R60*'30雇用誘発係数'!$D57</f>
        <v>0</v>
      </c>
      <c r="AM60" s="75">
        <f ca="1">AA60*'30雇用誘発係数'!$D57</f>
        <v>0</v>
      </c>
      <c r="AN60" s="78">
        <f t="shared" ca="1" si="21"/>
        <v>0</v>
      </c>
      <c r="AO60" s="25" t="s">
        <v>95</v>
      </c>
    </row>
    <row r="61" spans="1:41" x14ac:dyDescent="0.2">
      <c r="A61" s="34" t="s">
        <v>290</v>
      </c>
      <c r="B61" s="35" t="s">
        <v>511</v>
      </c>
      <c r="C61" s="297"/>
      <c r="D61" s="275">
        <v>0</v>
      </c>
      <c r="E61" s="275">
        <v>1.4445592028322518E-5</v>
      </c>
      <c r="F61" s="280">
        <f t="shared" si="14"/>
        <v>0</v>
      </c>
      <c r="G61" s="341">
        <f t="shared" si="15"/>
        <v>0</v>
      </c>
      <c r="H61" s="286">
        <f t="shared" si="33"/>
        <v>0</v>
      </c>
      <c r="I61" s="282">
        <f>1-(-'11取引基本表'!CQ59/('11取引基本表'!BW59))</f>
        <v>0.96510597951520138</v>
      </c>
      <c r="J61" s="73">
        <f t="shared" si="16"/>
        <v>0</v>
      </c>
      <c r="K61" s="74">
        <v>0.77411936020710059</v>
      </c>
      <c r="L61" s="73">
        <f t="shared" si="22"/>
        <v>0</v>
      </c>
      <c r="M61" s="74">
        <v>0.6199958394970414</v>
      </c>
      <c r="N61" s="75">
        <f t="shared" si="23"/>
        <v>0</v>
      </c>
      <c r="O61" s="76">
        <v>0</v>
      </c>
      <c r="P61" s="77">
        <f>1-(-'11取引基本表'!CQ59/('11取引基本表'!BW59))</f>
        <v>0.96510597951520138</v>
      </c>
      <c r="Q61" s="75">
        <f t="shared" si="17"/>
        <v>0</v>
      </c>
      <c r="R61" s="75">
        <v>0</v>
      </c>
      <c r="S61" s="73">
        <f t="shared" si="24"/>
        <v>0</v>
      </c>
      <c r="T61" s="78">
        <f t="shared" si="25"/>
        <v>0</v>
      </c>
      <c r="U61" s="79"/>
      <c r="V61" s="75">
        <f t="shared" ca="1" si="26"/>
        <v>0</v>
      </c>
      <c r="W61" s="74">
        <f>'11取引基本表'!BQ59/'11取引基本表'!$BQ$70</f>
        <v>2.0891846948274628E-2</v>
      </c>
      <c r="X61" s="75">
        <f t="shared" ca="1" si="27"/>
        <v>0</v>
      </c>
      <c r="Y61" s="77">
        <f t="shared" si="18"/>
        <v>0.96510597951520138</v>
      </c>
      <c r="Z61" s="75">
        <f t="shared" ca="1" si="19"/>
        <v>0</v>
      </c>
      <c r="AA61" s="75">
        <f ca="1"/>
        <v>0</v>
      </c>
      <c r="AB61" s="75">
        <f t="shared" ca="1" si="28"/>
        <v>0</v>
      </c>
      <c r="AC61" s="78">
        <f t="shared" ca="1" si="29"/>
        <v>0</v>
      </c>
      <c r="AD61" s="76">
        <f t="shared" ca="1" si="30"/>
        <v>0</v>
      </c>
      <c r="AE61" s="75">
        <f t="shared" ca="1" si="31"/>
        <v>0</v>
      </c>
      <c r="AF61" s="78">
        <f t="shared" ca="1" si="32"/>
        <v>0</v>
      </c>
      <c r="AG61" s="76">
        <f>J61*'20就業誘発係数'!$D58</f>
        <v>0</v>
      </c>
      <c r="AH61" s="75">
        <f>R61*'20就業誘発係数'!$D58</f>
        <v>0</v>
      </c>
      <c r="AI61" s="75">
        <f ca="1">AA61*'20就業誘発係数'!$D58</f>
        <v>0</v>
      </c>
      <c r="AJ61" s="78">
        <f t="shared" ca="1" si="20"/>
        <v>0</v>
      </c>
      <c r="AK61" s="76">
        <f>J61*'30雇用誘発係数'!$D58</f>
        <v>0</v>
      </c>
      <c r="AL61" s="75">
        <f>R61*'30雇用誘発係数'!$D58</f>
        <v>0</v>
      </c>
      <c r="AM61" s="75">
        <f ca="1">AA61*'30雇用誘発係数'!$D58</f>
        <v>0</v>
      </c>
      <c r="AN61" s="78">
        <f t="shared" ca="1" si="21"/>
        <v>0</v>
      </c>
      <c r="AO61" s="25" t="s">
        <v>96</v>
      </c>
    </row>
    <row r="62" spans="1:41" x14ac:dyDescent="0.2">
      <c r="A62" s="36" t="s">
        <v>291</v>
      </c>
      <c r="B62" s="37" t="s">
        <v>512</v>
      </c>
      <c r="C62" s="297"/>
      <c r="D62" s="275">
        <v>0</v>
      </c>
      <c r="E62" s="275">
        <v>0</v>
      </c>
      <c r="F62" s="280">
        <f t="shared" si="14"/>
        <v>0</v>
      </c>
      <c r="G62" s="341">
        <f t="shared" si="15"/>
        <v>0</v>
      </c>
      <c r="H62" s="287">
        <f t="shared" si="33"/>
        <v>0</v>
      </c>
      <c r="I62" s="283">
        <f>1-(-'11取引基本表'!CQ60/('11取引基本表'!BW60))</f>
        <v>0.99997704442363133</v>
      </c>
      <c r="J62" s="80">
        <f t="shared" si="16"/>
        <v>0</v>
      </c>
      <c r="K62" s="81">
        <v>0.61311338426504081</v>
      </c>
      <c r="L62" s="80">
        <f t="shared" si="22"/>
        <v>0</v>
      </c>
      <c r="M62" s="81">
        <v>0.49290659663556896</v>
      </c>
      <c r="N62" s="82">
        <f t="shared" si="23"/>
        <v>0</v>
      </c>
      <c r="O62" s="83">
        <v>0</v>
      </c>
      <c r="P62" s="84">
        <f>1-(-'11取引基本表'!CQ60/('11取引基本表'!BW60))</f>
        <v>0.99997704442363133</v>
      </c>
      <c r="Q62" s="82">
        <f t="shared" si="17"/>
        <v>0</v>
      </c>
      <c r="R62" s="82">
        <v>0</v>
      </c>
      <c r="S62" s="80">
        <f t="shared" si="24"/>
        <v>0</v>
      </c>
      <c r="T62" s="85">
        <f t="shared" si="25"/>
        <v>0</v>
      </c>
      <c r="U62" s="86"/>
      <c r="V62" s="82">
        <f t="shared" ca="1" si="26"/>
        <v>0</v>
      </c>
      <c r="W62" s="81">
        <f>'11取引基本表'!BQ60/'11取引基本表'!$BQ$70</f>
        <v>6.2923187702394121E-2</v>
      </c>
      <c r="X62" s="82">
        <f t="shared" ca="1" si="27"/>
        <v>0</v>
      </c>
      <c r="Y62" s="84">
        <f t="shared" si="18"/>
        <v>0.99997704442363133</v>
      </c>
      <c r="Z62" s="82">
        <f t="shared" ca="1" si="19"/>
        <v>0</v>
      </c>
      <c r="AA62" s="82">
        <f ca="1"/>
        <v>0</v>
      </c>
      <c r="AB62" s="82">
        <f t="shared" ca="1" si="28"/>
        <v>0</v>
      </c>
      <c r="AC62" s="85">
        <f t="shared" ca="1" si="29"/>
        <v>0</v>
      </c>
      <c r="AD62" s="83">
        <f t="shared" ca="1" si="30"/>
        <v>0</v>
      </c>
      <c r="AE62" s="82">
        <f t="shared" ca="1" si="31"/>
        <v>0</v>
      </c>
      <c r="AF62" s="85">
        <f t="shared" ca="1" si="32"/>
        <v>0</v>
      </c>
      <c r="AG62" s="83">
        <f>J62*'20就業誘発係数'!$D59</f>
        <v>0</v>
      </c>
      <c r="AH62" s="82">
        <f>R62*'20就業誘発係数'!$D59</f>
        <v>0</v>
      </c>
      <c r="AI62" s="82">
        <f ca="1">AA62*'20就業誘発係数'!$D59</f>
        <v>0</v>
      </c>
      <c r="AJ62" s="85">
        <f t="shared" ca="1" si="20"/>
        <v>0</v>
      </c>
      <c r="AK62" s="83">
        <f>J62*'30雇用誘発係数'!$D59</f>
        <v>0</v>
      </c>
      <c r="AL62" s="82">
        <f>R62*'30雇用誘発係数'!$D59</f>
        <v>0</v>
      </c>
      <c r="AM62" s="82">
        <f ca="1">AA62*'30雇用誘発係数'!$D59</f>
        <v>0</v>
      </c>
      <c r="AN62" s="85">
        <f t="shared" ca="1" si="21"/>
        <v>0</v>
      </c>
      <c r="AO62" s="25" t="s">
        <v>96</v>
      </c>
    </row>
    <row r="63" spans="1:41" x14ac:dyDescent="0.2">
      <c r="A63" s="38" t="s">
        <v>292</v>
      </c>
      <c r="B63" s="39" t="s">
        <v>513</v>
      </c>
      <c r="C63" s="298"/>
      <c r="D63" s="274">
        <v>0</v>
      </c>
      <c r="E63" s="274">
        <v>0</v>
      </c>
      <c r="F63" s="279">
        <f t="shared" si="14"/>
        <v>0</v>
      </c>
      <c r="G63" s="339">
        <f t="shared" si="15"/>
        <v>0</v>
      </c>
      <c r="H63" s="288">
        <f t="shared" si="33"/>
        <v>0</v>
      </c>
      <c r="I63" s="284">
        <f>1-(-'11取引基本表'!CQ61/('11取引基本表'!BW61))</f>
        <v>1</v>
      </c>
      <c r="J63" s="87">
        <f t="shared" si="16"/>
        <v>0</v>
      </c>
      <c r="K63" s="88">
        <v>0.7921082556288378</v>
      </c>
      <c r="L63" s="87">
        <f t="shared" si="22"/>
        <v>0</v>
      </c>
      <c r="M63" s="88">
        <v>0.66433932226518078</v>
      </c>
      <c r="N63" s="89">
        <f t="shared" si="23"/>
        <v>0</v>
      </c>
      <c r="O63" s="90">
        <v>0</v>
      </c>
      <c r="P63" s="91">
        <f>1-(-'11取引基本表'!CQ61/('11取引基本表'!BW61))</f>
        <v>1</v>
      </c>
      <c r="Q63" s="89">
        <f t="shared" si="17"/>
        <v>0</v>
      </c>
      <c r="R63" s="89">
        <v>0</v>
      </c>
      <c r="S63" s="87">
        <f t="shared" si="24"/>
        <v>0</v>
      </c>
      <c r="T63" s="92">
        <f t="shared" si="25"/>
        <v>0</v>
      </c>
      <c r="U63" s="93"/>
      <c r="V63" s="89">
        <f t="shared" ca="1" si="26"/>
        <v>0</v>
      </c>
      <c r="W63" s="88">
        <f>'11取引基本表'!BQ61/'11取引基本表'!$BQ$70</f>
        <v>5.3179427607552331E-3</v>
      </c>
      <c r="X63" s="89">
        <f t="shared" ca="1" si="27"/>
        <v>0</v>
      </c>
      <c r="Y63" s="91">
        <f t="shared" si="18"/>
        <v>1</v>
      </c>
      <c r="Z63" s="89">
        <f t="shared" ca="1" si="19"/>
        <v>0</v>
      </c>
      <c r="AA63" s="89">
        <f ca="1"/>
        <v>0</v>
      </c>
      <c r="AB63" s="89">
        <f t="shared" ca="1" si="28"/>
        <v>0</v>
      </c>
      <c r="AC63" s="92">
        <f t="shared" ca="1" si="29"/>
        <v>0</v>
      </c>
      <c r="AD63" s="90">
        <f t="shared" ca="1" si="30"/>
        <v>0</v>
      </c>
      <c r="AE63" s="89">
        <f t="shared" ca="1" si="31"/>
        <v>0</v>
      </c>
      <c r="AF63" s="92">
        <f t="shared" ca="1" si="32"/>
        <v>0</v>
      </c>
      <c r="AG63" s="90">
        <f>J63*'20就業誘発係数'!$D60</f>
        <v>0</v>
      </c>
      <c r="AH63" s="89">
        <f>R63*'20就業誘発係数'!$D60</f>
        <v>0</v>
      </c>
      <c r="AI63" s="89">
        <f ca="1">AA63*'20就業誘発係数'!$D60</f>
        <v>0</v>
      </c>
      <c r="AJ63" s="92">
        <f t="shared" ca="1" si="20"/>
        <v>0</v>
      </c>
      <c r="AK63" s="90">
        <f>J63*'30雇用誘発係数'!$D60</f>
        <v>0</v>
      </c>
      <c r="AL63" s="89">
        <f>R63*'30雇用誘発係数'!$D60</f>
        <v>0</v>
      </c>
      <c r="AM63" s="89">
        <f ca="1">AA63*'30雇用誘発係数'!$D60</f>
        <v>0</v>
      </c>
      <c r="AN63" s="92">
        <f t="shared" ca="1" si="21"/>
        <v>0</v>
      </c>
      <c r="AO63" s="25" t="s">
        <v>302</v>
      </c>
    </row>
    <row r="64" spans="1:41" x14ac:dyDescent="0.2">
      <c r="A64" s="34" t="s">
        <v>294</v>
      </c>
      <c r="B64" s="35" t="s">
        <v>514</v>
      </c>
      <c r="C64" s="299"/>
      <c r="D64" s="272">
        <v>0</v>
      </c>
      <c r="E64" s="272">
        <v>0</v>
      </c>
      <c r="F64" s="277">
        <f t="shared" si="14"/>
        <v>0</v>
      </c>
      <c r="G64" s="338">
        <f t="shared" si="15"/>
        <v>0</v>
      </c>
      <c r="H64" s="286">
        <f t="shared" si="33"/>
        <v>0</v>
      </c>
      <c r="I64" s="282">
        <f>1-(-'11取引基本表'!CQ62/('11取引基本表'!BW62))</f>
        <v>0.99693482469348249</v>
      </c>
      <c r="J64" s="73">
        <f t="shared" si="16"/>
        <v>0</v>
      </c>
      <c r="K64" s="74">
        <v>0.61674839683138438</v>
      </c>
      <c r="L64" s="73">
        <f t="shared" si="22"/>
        <v>0</v>
      </c>
      <c r="M64" s="74">
        <v>0.51974995958398451</v>
      </c>
      <c r="N64" s="75">
        <f t="shared" si="23"/>
        <v>0</v>
      </c>
      <c r="O64" s="76">
        <v>0</v>
      </c>
      <c r="P64" s="77">
        <f>1-(-'11取引基本表'!CQ62/('11取引基本表'!BW62))</f>
        <v>0.99693482469348249</v>
      </c>
      <c r="Q64" s="75">
        <f t="shared" si="17"/>
        <v>0</v>
      </c>
      <c r="R64" s="75">
        <v>0</v>
      </c>
      <c r="S64" s="73">
        <f t="shared" si="24"/>
        <v>0</v>
      </c>
      <c r="T64" s="78">
        <f t="shared" si="25"/>
        <v>0</v>
      </c>
      <c r="U64" s="79"/>
      <c r="V64" s="75">
        <f t="shared" ca="1" si="26"/>
        <v>0</v>
      </c>
      <c r="W64" s="74">
        <f>'11取引基本表'!BQ62/'11取引基本表'!$BQ$70</f>
        <v>1.2873658330880071E-2</v>
      </c>
      <c r="X64" s="75">
        <f t="shared" ca="1" si="27"/>
        <v>0</v>
      </c>
      <c r="Y64" s="77">
        <f t="shared" si="18"/>
        <v>0.99693482469348249</v>
      </c>
      <c r="Z64" s="75">
        <f t="shared" ca="1" si="19"/>
        <v>0</v>
      </c>
      <c r="AA64" s="75">
        <f ca="1"/>
        <v>0</v>
      </c>
      <c r="AB64" s="75">
        <f t="shared" ca="1" si="28"/>
        <v>0</v>
      </c>
      <c r="AC64" s="78">
        <f t="shared" ca="1" si="29"/>
        <v>0</v>
      </c>
      <c r="AD64" s="76">
        <f t="shared" ca="1" si="30"/>
        <v>0</v>
      </c>
      <c r="AE64" s="75">
        <f t="shared" ca="1" si="31"/>
        <v>0</v>
      </c>
      <c r="AF64" s="78">
        <f t="shared" ca="1" si="32"/>
        <v>0</v>
      </c>
      <c r="AG64" s="76">
        <f>J64*'20就業誘発係数'!$D61</f>
        <v>0</v>
      </c>
      <c r="AH64" s="75">
        <f>R64*'20就業誘発係数'!$D61</f>
        <v>0</v>
      </c>
      <c r="AI64" s="75">
        <f ca="1">AA64*'20就業誘発係数'!$D61</f>
        <v>0</v>
      </c>
      <c r="AJ64" s="78">
        <f t="shared" ca="1" si="20"/>
        <v>0</v>
      </c>
      <c r="AK64" s="76">
        <f>J64*'30雇用誘発係数'!$D61</f>
        <v>0</v>
      </c>
      <c r="AL64" s="75">
        <f>R64*'30雇用誘発係数'!$D61</f>
        <v>0</v>
      </c>
      <c r="AM64" s="75">
        <f ca="1">AA64*'30雇用誘発係数'!$D61</f>
        <v>0</v>
      </c>
      <c r="AN64" s="78">
        <f t="shared" ca="1" si="21"/>
        <v>0</v>
      </c>
      <c r="AO64" s="25" t="s">
        <v>302</v>
      </c>
    </row>
    <row r="65" spans="1:41" x14ac:dyDescent="0.2">
      <c r="A65" s="34" t="s">
        <v>295</v>
      </c>
      <c r="B65" s="35" t="s">
        <v>515</v>
      </c>
      <c r="C65" s="299"/>
      <c r="D65" s="272">
        <v>0</v>
      </c>
      <c r="E65" s="272">
        <v>0</v>
      </c>
      <c r="F65" s="277">
        <f t="shared" si="14"/>
        <v>0</v>
      </c>
      <c r="G65" s="338">
        <f t="shared" si="15"/>
        <v>0</v>
      </c>
      <c r="H65" s="286">
        <f t="shared" si="33"/>
        <v>0</v>
      </c>
      <c r="I65" s="282">
        <f>1-(-'11取引基本表'!CQ63/('11取引基本表'!BW63))</f>
        <v>0.8088519371339381</v>
      </c>
      <c r="J65" s="73">
        <f t="shared" si="16"/>
        <v>0</v>
      </c>
      <c r="K65" s="74">
        <v>0.63835182250396194</v>
      </c>
      <c r="L65" s="73">
        <f t="shared" si="22"/>
        <v>0</v>
      </c>
      <c r="M65" s="74">
        <v>0.34523555683619073</v>
      </c>
      <c r="N65" s="75">
        <f t="shared" si="23"/>
        <v>0</v>
      </c>
      <c r="O65" s="76">
        <v>0</v>
      </c>
      <c r="P65" s="77">
        <f>1-(-'11取引基本表'!CQ63/('11取引基本表'!BW63))</f>
        <v>0.8088519371339381</v>
      </c>
      <c r="Q65" s="75">
        <f t="shared" si="17"/>
        <v>0</v>
      </c>
      <c r="R65" s="75">
        <v>0</v>
      </c>
      <c r="S65" s="73">
        <f t="shared" si="24"/>
        <v>0</v>
      </c>
      <c r="T65" s="78">
        <f t="shared" si="25"/>
        <v>0</v>
      </c>
      <c r="U65" s="79"/>
      <c r="V65" s="75">
        <f t="shared" ca="1" si="26"/>
        <v>0</v>
      </c>
      <c r="W65" s="74">
        <f>'11取引基本表'!BQ63/'11取引基本表'!$BQ$70</f>
        <v>1.8593405631628781E-2</v>
      </c>
      <c r="X65" s="75">
        <f t="shared" ca="1" si="27"/>
        <v>0</v>
      </c>
      <c r="Y65" s="77">
        <f t="shared" si="18"/>
        <v>0.8088519371339381</v>
      </c>
      <c r="Z65" s="75">
        <f t="shared" ca="1" si="19"/>
        <v>0</v>
      </c>
      <c r="AA65" s="75">
        <f ca="1"/>
        <v>0</v>
      </c>
      <c r="AB65" s="75">
        <f t="shared" ca="1" si="28"/>
        <v>0</v>
      </c>
      <c r="AC65" s="78">
        <f t="shared" ca="1" si="29"/>
        <v>0</v>
      </c>
      <c r="AD65" s="76">
        <f t="shared" ca="1" si="30"/>
        <v>0</v>
      </c>
      <c r="AE65" s="75">
        <f t="shared" ca="1" si="31"/>
        <v>0</v>
      </c>
      <c r="AF65" s="78">
        <f t="shared" ca="1" si="32"/>
        <v>0</v>
      </c>
      <c r="AG65" s="76">
        <f>J65*'20就業誘発係数'!$D62</f>
        <v>0</v>
      </c>
      <c r="AH65" s="75">
        <f>R65*'20就業誘発係数'!$D62</f>
        <v>0</v>
      </c>
      <c r="AI65" s="75">
        <f ca="1">AA65*'20就業誘発係数'!$D62</f>
        <v>0</v>
      </c>
      <c r="AJ65" s="78">
        <f t="shared" ca="1" si="20"/>
        <v>0</v>
      </c>
      <c r="AK65" s="76">
        <f>J65*'30雇用誘発係数'!$D62</f>
        <v>0</v>
      </c>
      <c r="AL65" s="75">
        <f>R65*'30雇用誘発係数'!$D62</f>
        <v>0</v>
      </c>
      <c r="AM65" s="75">
        <f ca="1">AA65*'30雇用誘発係数'!$D62</f>
        <v>0</v>
      </c>
      <c r="AN65" s="78">
        <f t="shared" ca="1" si="21"/>
        <v>0</v>
      </c>
      <c r="AO65" s="25" t="s">
        <v>302</v>
      </c>
    </row>
    <row r="66" spans="1:41" x14ac:dyDescent="0.2">
      <c r="A66" s="34" t="s">
        <v>296</v>
      </c>
      <c r="B66" s="35" t="s">
        <v>516</v>
      </c>
      <c r="C66" s="299"/>
      <c r="D66" s="272">
        <v>0</v>
      </c>
      <c r="E66" s="272">
        <v>0</v>
      </c>
      <c r="F66" s="277">
        <f t="shared" si="14"/>
        <v>0</v>
      </c>
      <c r="G66" s="338">
        <f t="shared" si="15"/>
        <v>0</v>
      </c>
      <c r="H66" s="286">
        <f t="shared" si="33"/>
        <v>0</v>
      </c>
      <c r="I66" s="282">
        <f>1-(-'11取引基本表'!CQ64/('11取引基本表'!BW64))</f>
        <v>0.69491920900659165</v>
      </c>
      <c r="J66" s="73">
        <f t="shared" si="16"/>
        <v>0</v>
      </c>
      <c r="K66" s="74">
        <v>0.46917014371812704</v>
      </c>
      <c r="L66" s="73">
        <f t="shared" si="22"/>
        <v>0</v>
      </c>
      <c r="M66" s="74">
        <v>0.250753361149745</v>
      </c>
      <c r="N66" s="75">
        <f t="shared" si="23"/>
        <v>0</v>
      </c>
      <c r="O66" s="76">
        <v>0</v>
      </c>
      <c r="P66" s="77">
        <f>1-(-'11取引基本表'!CQ64/('11取引基本表'!BW64))</f>
        <v>0.69491920900659165</v>
      </c>
      <c r="Q66" s="75">
        <f t="shared" si="17"/>
        <v>0</v>
      </c>
      <c r="R66" s="75">
        <v>0</v>
      </c>
      <c r="S66" s="73">
        <f t="shared" si="24"/>
        <v>0</v>
      </c>
      <c r="T66" s="78">
        <f t="shared" si="25"/>
        <v>0</v>
      </c>
      <c r="U66" s="79"/>
      <c r="V66" s="75">
        <f t="shared" ca="1" si="26"/>
        <v>0</v>
      </c>
      <c r="W66" s="74">
        <f>'11取引基本表'!BQ64/'11取引基本表'!$BQ$70</f>
        <v>1.2683696283506919E-2</v>
      </c>
      <c r="X66" s="75">
        <f t="shared" ca="1" si="27"/>
        <v>0</v>
      </c>
      <c r="Y66" s="77">
        <f t="shared" si="18"/>
        <v>0.69491920900659165</v>
      </c>
      <c r="Z66" s="75">
        <f t="shared" ca="1" si="19"/>
        <v>0</v>
      </c>
      <c r="AA66" s="75">
        <f ca="1"/>
        <v>0</v>
      </c>
      <c r="AB66" s="75">
        <f t="shared" ca="1" si="28"/>
        <v>0</v>
      </c>
      <c r="AC66" s="78">
        <f t="shared" ca="1" si="29"/>
        <v>0</v>
      </c>
      <c r="AD66" s="76">
        <f t="shared" ca="1" si="30"/>
        <v>0</v>
      </c>
      <c r="AE66" s="75">
        <f t="shared" ca="1" si="31"/>
        <v>0</v>
      </c>
      <c r="AF66" s="78">
        <f t="shared" ca="1" si="32"/>
        <v>0</v>
      </c>
      <c r="AG66" s="76">
        <f>J66*'20就業誘発係数'!$D63</f>
        <v>0</v>
      </c>
      <c r="AH66" s="75">
        <f>R66*'20就業誘発係数'!$D63</f>
        <v>0</v>
      </c>
      <c r="AI66" s="75">
        <f ca="1">AA66*'20就業誘発係数'!$D63</f>
        <v>0</v>
      </c>
      <c r="AJ66" s="78">
        <f t="shared" ca="1" si="20"/>
        <v>0</v>
      </c>
      <c r="AK66" s="76">
        <f>J66*'30雇用誘発係数'!$D63</f>
        <v>0</v>
      </c>
      <c r="AL66" s="75">
        <f>R66*'30雇用誘発係数'!$D63</f>
        <v>0</v>
      </c>
      <c r="AM66" s="75">
        <f ca="1">AA66*'30雇用誘発係数'!$D63</f>
        <v>0</v>
      </c>
      <c r="AN66" s="78">
        <f t="shared" ca="1" si="21"/>
        <v>0</v>
      </c>
      <c r="AO66" s="25" t="s">
        <v>302</v>
      </c>
    </row>
    <row r="67" spans="1:41" x14ac:dyDescent="0.2">
      <c r="A67" s="36" t="s">
        <v>297</v>
      </c>
      <c r="B67" s="37" t="s">
        <v>517</v>
      </c>
      <c r="C67" s="300"/>
      <c r="D67" s="273">
        <v>0</v>
      </c>
      <c r="E67" s="273">
        <v>0</v>
      </c>
      <c r="F67" s="278">
        <f t="shared" si="14"/>
        <v>0</v>
      </c>
      <c r="G67" s="340">
        <f t="shared" si="15"/>
        <v>0</v>
      </c>
      <c r="H67" s="287">
        <f t="shared" si="33"/>
        <v>0</v>
      </c>
      <c r="I67" s="283">
        <f>1-(-'11取引基本表'!CQ65/('11取引基本表'!BW65))</f>
        <v>0.8894635840263182</v>
      </c>
      <c r="J67" s="80">
        <f t="shared" si="16"/>
        <v>0</v>
      </c>
      <c r="K67" s="81">
        <v>0.38239014165943913</v>
      </c>
      <c r="L67" s="80">
        <f t="shared" si="22"/>
        <v>0</v>
      </c>
      <c r="M67" s="81">
        <v>0.26956851691240241</v>
      </c>
      <c r="N67" s="82">
        <f t="shared" si="23"/>
        <v>0</v>
      </c>
      <c r="O67" s="83">
        <v>0</v>
      </c>
      <c r="P67" s="84">
        <f>1-(-'11取引基本表'!CQ65/('11取引基本表'!BW65))</f>
        <v>0.8894635840263182</v>
      </c>
      <c r="Q67" s="82">
        <f t="shared" si="17"/>
        <v>0</v>
      </c>
      <c r="R67" s="82">
        <v>0</v>
      </c>
      <c r="S67" s="80">
        <f t="shared" si="24"/>
        <v>0</v>
      </c>
      <c r="T67" s="85">
        <f t="shared" si="25"/>
        <v>0</v>
      </c>
      <c r="U67" s="86"/>
      <c r="V67" s="82">
        <f t="shared" ca="1" si="26"/>
        <v>0</v>
      </c>
      <c r="W67" s="81">
        <f>'11取引基本表'!BQ65/'11取引基本表'!$BQ$70</f>
        <v>3.4975891727600392E-2</v>
      </c>
      <c r="X67" s="82">
        <f t="shared" ca="1" si="27"/>
        <v>0</v>
      </c>
      <c r="Y67" s="84">
        <f t="shared" si="18"/>
        <v>0.8894635840263182</v>
      </c>
      <c r="Z67" s="82">
        <f t="shared" ca="1" si="19"/>
        <v>0</v>
      </c>
      <c r="AA67" s="82">
        <f ca="1"/>
        <v>0</v>
      </c>
      <c r="AB67" s="82">
        <f t="shared" ca="1" si="28"/>
        <v>0</v>
      </c>
      <c r="AC67" s="85">
        <f t="shared" ca="1" si="29"/>
        <v>0</v>
      </c>
      <c r="AD67" s="83">
        <f t="shared" ca="1" si="30"/>
        <v>0</v>
      </c>
      <c r="AE67" s="82">
        <f t="shared" ca="1" si="31"/>
        <v>0</v>
      </c>
      <c r="AF67" s="85">
        <f t="shared" ca="1" si="32"/>
        <v>0</v>
      </c>
      <c r="AG67" s="83">
        <f>J67*'20就業誘発係数'!$D64</f>
        <v>0</v>
      </c>
      <c r="AH67" s="82">
        <f>R67*'20就業誘発係数'!$D64</f>
        <v>0</v>
      </c>
      <c r="AI67" s="82">
        <f ca="1">AA67*'20就業誘発係数'!$D64</f>
        <v>0</v>
      </c>
      <c r="AJ67" s="85">
        <f t="shared" ca="1" si="20"/>
        <v>0</v>
      </c>
      <c r="AK67" s="83">
        <f>J67*'30雇用誘発係数'!$D64</f>
        <v>0</v>
      </c>
      <c r="AL67" s="82">
        <f>R67*'30雇用誘発係数'!$D64</f>
        <v>0</v>
      </c>
      <c r="AM67" s="82">
        <f ca="1">AA67*'30雇用誘発係数'!$D64</f>
        <v>0</v>
      </c>
      <c r="AN67" s="85">
        <f t="shared" ca="1" si="21"/>
        <v>0</v>
      </c>
      <c r="AO67" s="25" t="s">
        <v>302</v>
      </c>
    </row>
    <row r="68" spans="1:41" x14ac:dyDescent="0.2">
      <c r="A68" s="38" t="s">
        <v>298</v>
      </c>
      <c r="B68" s="39" t="s">
        <v>518</v>
      </c>
      <c r="C68" s="297"/>
      <c r="D68" s="275">
        <v>0</v>
      </c>
      <c r="E68" s="275">
        <v>0</v>
      </c>
      <c r="F68" s="280">
        <f t="shared" si="14"/>
        <v>0</v>
      </c>
      <c r="G68" s="341">
        <f t="shared" si="15"/>
        <v>0</v>
      </c>
      <c r="H68" s="288">
        <f t="shared" si="33"/>
        <v>0</v>
      </c>
      <c r="I68" s="284">
        <f>1-(-'11取引基本表'!CQ66/('11取引基本表'!BW66))</f>
        <v>0.82557632294218308</v>
      </c>
      <c r="J68" s="87">
        <f t="shared" si="16"/>
        <v>0</v>
      </c>
      <c r="K68" s="88">
        <v>0.69348178509160985</v>
      </c>
      <c r="L68" s="87">
        <f t="shared" si="22"/>
        <v>0</v>
      </c>
      <c r="M68" s="88">
        <v>0.21548955433884928</v>
      </c>
      <c r="N68" s="89">
        <f t="shared" si="23"/>
        <v>0</v>
      </c>
      <c r="O68" s="90">
        <v>0</v>
      </c>
      <c r="P68" s="91">
        <f>1-(-'11取引基本表'!CQ66/('11取引基本表'!BW66))</f>
        <v>0.82557632294218308</v>
      </c>
      <c r="Q68" s="89">
        <f t="shared" si="17"/>
        <v>0</v>
      </c>
      <c r="R68" s="89">
        <v>0</v>
      </c>
      <c r="S68" s="87">
        <f t="shared" si="24"/>
        <v>0</v>
      </c>
      <c r="T68" s="92">
        <f t="shared" si="25"/>
        <v>0</v>
      </c>
      <c r="U68" s="93"/>
      <c r="V68" s="89">
        <f t="shared" ca="1" si="26"/>
        <v>0</v>
      </c>
      <c r="W68" s="88">
        <f>'11取引基本表'!BQ66/'11取引基本表'!$BQ$70</f>
        <v>2.6813491084713127E-2</v>
      </c>
      <c r="X68" s="89">
        <f t="shared" ca="1" si="27"/>
        <v>0</v>
      </c>
      <c r="Y68" s="91">
        <f t="shared" si="18"/>
        <v>0.82557632294218308</v>
      </c>
      <c r="Z68" s="89">
        <f t="shared" ca="1" si="19"/>
        <v>0</v>
      </c>
      <c r="AA68" s="89">
        <f ca="1"/>
        <v>0</v>
      </c>
      <c r="AB68" s="89">
        <f t="shared" ca="1" si="28"/>
        <v>0</v>
      </c>
      <c r="AC68" s="92">
        <f t="shared" ca="1" si="29"/>
        <v>0</v>
      </c>
      <c r="AD68" s="90">
        <f t="shared" ca="1" si="30"/>
        <v>0</v>
      </c>
      <c r="AE68" s="89">
        <f t="shared" ca="1" si="31"/>
        <v>0</v>
      </c>
      <c r="AF68" s="92">
        <f t="shared" ca="1" si="32"/>
        <v>0</v>
      </c>
      <c r="AG68" s="90">
        <f>J68*'20就業誘発係数'!$D65</f>
        <v>0</v>
      </c>
      <c r="AH68" s="89">
        <f>R68*'20就業誘発係数'!$D65</f>
        <v>0</v>
      </c>
      <c r="AI68" s="89">
        <f ca="1">AA68*'20就業誘発係数'!$D65</f>
        <v>0</v>
      </c>
      <c r="AJ68" s="92">
        <f t="shared" ca="1" si="20"/>
        <v>0</v>
      </c>
      <c r="AK68" s="90">
        <f>J68*'30雇用誘発係数'!$D65</f>
        <v>0</v>
      </c>
      <c r="AL68" s="89">
        <f>R68*'30雇用誘発係数'!$D65</f>
        <v>0</v>
      </c>
      <c r="AM68" s="89">
        <f ca="1">AA68*'30雇用誘発係数'!$D65</f>
        <v>0</v>
      </c>
      <c r="AN68" s="92">
        <f t="shared" ca="1" si="21"/>
        <v>0</v>
      </c>
      <c r="AO68" s="25" t="s">
        <v>302</v>
      </c>
    </row>
    <row r="69" spans="1:41" x14ac:dyDescent="0.2">
      <c r="A69" s="34" t="s">
        <v>299</v>
      </c>
      <c r="B69" s="35" t="s">
        <v>519</v>
      </c>
      <c r="C69" s="297"/>
      <c r="D69" s="275">
        <v>7.8959306765999065E-5</v>
      </c>
      <c r="E69" s="275">
        <v>2.7994663307945123E-5</v>
      </c>
      <c r="F69" s="280">
        <f t="shared" si="14"/>
        <v>0</v>
      </c>
      <c r="G69" s="341">
        <f t="shared" si="15"/>
        <v>0</v>
      </c>
      <c r="H69" s="286">
        <f t="shared" si="33"/>
        <v>0</v>
      </c>
      <c r="I69" s="282">
        <f>1-(-'11取引基本表'!CQ67/('11取引基本表'!BW67))</f>
        <v>0.98685793907150543</v>
      </c>
      <c r="J69" s="73">
        <f t="shared" si="16"/>
        <v>0</v>
      </c>
      <c r="K69" s="74">
        <v>0.68139867807864518</v>
      </c>
      <c r="L69" s="73">
        <f t="shared" si="22"/>
        <v>0</v>
      </c>
      <c r="M69" s="74">
        <v>0.26852669732874418</v>
      </c>
      <c r="N69" s="75">
        <f t="shared" si="23"/>
        <v>0</v>
      </c>
      <c r="O69" s="76">
        <v>0</v>
      </c>
      <c r="P69" s="77">
        <f>1-(-'11取引基本表'!CQ67/('11取引基本表'!BW67))</f>
        <v>0.98685793907150543</v>
      </c>
      <c r="Q69" s="75">
        <f t="shared" si="17"/>
        <v>0</v>
      </c>
      <c r="R69" s="75">
        <v>0</v>
      </c>
      <c r="S69" s="73">
        <f t="shared" si="24"/>
        <v>0</v>
      </c>
      <c r="T69" s="78">
        <f t="shared" si="25"/>
        <v>0</v>
      </c>
      <c r="U69" s="79"/>
      <c r="V69" s="75">
        <f t="shared" ca="1" si="26"/>
        <v>0</v>
      </c>
      <c r="W69" s="74">
        <f>'11取引基本表'!BQ67/'11取引基本表'!$BQ$70</f>
        <v>2.6027784187201131E-2</v>
      </c>
      <c r="X69" s="75">
        <f t="shared" ca="1" si="27"/>
        <v>0</v>
      </c>
      <c r="Y69" s="77">
        <f t="shared" si="18"/>
        <v>0.98685793907150543</v>
      </c>
      <c r="Z69" s="75">
        <f t="shared" ca="1" si="19"/>
        <v>0</v>
      </c>
      <c r="AA69" s="75">
        <f ca="1"/>
        <v>0</v>
      </c>
      <c r="AB69" s="75">
        <f t="shared" ca="1" si="28"/>
        <v>0</v>
      </c>
      <c r="AC69" s="78">
        <f t="shared" ca="1" si="29"/>
        <v>0</v>
      </c>
      <c r="AD69" s="76">
        <f t="shared" ca="1" si="30"/>
        <v>0</v>
      </c>
      <c r="AE69" s="75">
        <f t="shared" ca="1" si="31"/>
        <v>0</v>
      </c>
      <c r="AF69" s="78">
        <f t="shared" ca="1" si="32"/>
        <v>0</v>
      </c>
      <c r="AG69" s="76">
        <f>J69*'20就業誘発係数'!$D67</f>
        <v>0</v>
      </c>
      <c r="AH69" s="75">
        <f>R69*'20就業誘発係数'!$D67</f>
        <v>0</v>
      </c>
      <c r="AI69" s="75">
        <f ca="1">AA69*'20就業誘発係数'!$D67</f>
        <v>0</v>
      </c>
      <c r="AJ69" s="78">
        <f t="shared" ca="1" si="20"/>
        <v>0</v>
      </c>
      <c r="AK69" s="76">
        <f>J69*'30雇用誘発係数'!$D67</f>
        <v>0</v>
      </c>
      <c r="AL69" s="75">
        <f>R69*'30雇用誘発係数'!$D67</f>
        <v>0</v>
      </c>
      <c r="AM69" s="75">
        <f ca="1">AA69*'30雇用誘発係数'!$D67</f>
        <v>0</v>
      </c>
      <c r="AN69" s="78">
        <f t="shared" ca="1" si="21"/>
        <v>0</v>
      </c>
      <c r="AO69" s="25" t="s">
        <v>96</v>
      </c>
    </row>
    <row r="70" spans="1:41" x14ac:dyDescent="0.2">
      <c r="A70" s="34" t="s">
        <v>300</v>
      </c>
      <c r="B70" s="35" t="s">
        <v>520</v>
      </c>
      <c r="C70" s="297"/>
      <c r="D70" s="275">
        <v>0</v>
      </c>
      <c r="E70" s="275">
        <v>0</v>
      </c>
      <c r="F70" s="280">
        <f t="shared" si="14"/>
        <v>0</v>
      </c>
      <c r="G70" s="341">
        <f t="shared" si="15"/>
        <v>0</v>
      </c>
      <c r="H70" s="330">
        <f t="shared" si="33"/>
        <v>0</v>
      </c>
      <c r="I70" s="282">
        <f>1-(-'11取引基本表'!CQ68/('11取引基本表'!BW68))</f>
        <v>1</v>
      </c>
      <c r="J70" s="73">
        <f t="shared" si="16"/>
        <v>0</v>
      </c>
      <c r="K70" s="74">
        <v>0</v>
      </c>
      <c r="L70" s="73">
        <f t="shared" si="22"/>
        <v>0</v>
      </c>
      <c r="M70" s="74">
        <v>0</v>
      </c>
      <c r="N70" s="75">
        <f t="shared" si="23"/>
        <v>0</v>
      </c>
      <c r="O70" s="76">
        <v>0</v>
      </c>
      <c r="P70" s="77">
        <f>1-(-'11取引基本表'!CQ68/('11取引基本表'!BW68))</f>
        <v>1</v>
      </c>
      <c r="Q70" s="75">
        <f t="shared" ref="Q70" si="34">O70*P70</f>
        <v>0</v>
      </c>
      <c r="R70" s="75">
        <v>0</v>
      </c>
      <c r="S70" s="73">
        <f t="shared" ref="S70" si="35">R70*K70</f>
        <v>0</v>
      </c>
      <c r="T70" s="78">
        <f t="shared" ref="T70" si="36">R70*M70</f>
        <v>0</v>
      </c>
      <c r="U70" s="79"/>
      <c r="V70" s="75">
        <f t="shared" ca="1" si="26"/>
        <v>0</v>
      </c>
      <c r="W70" s="74">
        <f>'11取引基本表'!BQ68/'11取引基本表'!$BQ$70</f>
        <v>0</v>
      </c>
      <c r="X70" s="75">
        <f t="shared" ca="1" si="27"/>
        <v>0</v>
      </c>
      <c r="Y70" s="77">
        <f t="shared" ref="Y70" si="37">P70</f>
        <v>1</v>
      </c>
      <c r="Z70" s="75">
        <f t="shared" ca="1" si="19"/>
        <v>0</v>
      </c>
      <c r="AA70" s="75">
        <f ca="1"/>
        <v>0</v>
      </c>
      <c r="AB70" s="75">
        <f t="shared" ref="AB70" ca="1" si="38">K70*AA70</f>
        <v>0</v>
      </c>
      <c r="AC70" s="78">
        <f t="shared" ref="AC70" ca="1" si="39">M70*AA70</f>
        <v>0</v>
      </c>
      <c r="AD70" s="76">
        <f t="shared" ref="AD70" ca="1" si="40">J70+R70+AA70</f>
        <v>0</v>
      </c>
      <c r="AE70" s="75">
        <f t="shared" ref="AE70" ca="1" si="41">L70+S70+AB70</f>
        <v>0</v>
      </c>
      <c r="AF70" s="78">
        <f t="shared" ref="AF70" ca="1" si="42">N70+T70+AC70</f>
        <v>0</v>
      </c>
      <c r="AG70" s="76">
        <f>J70*'20就業誘発係数'!$D68</f>
        <v>0</v>
      </c>
      <c r="AH70" s="75">
        <f>R70*'20就業誘発係数'!$D68</f>
        <v>0</v>
      </c>
      <c r="AI70" s="75">
        <f ca="1">AA70*'20就業誘発係数'!$D68</f>
        <v>0</v>
      </c>
      <c r="AJ70" s="78">
        <f t="shared" ref="AJ70" ca="1" si="43">SUM(AG70:AI70)</f>
        <v>0</v>
      </c>
      <c r="AK70" s="76">
        <f>J70*'30雇用誘発係数'!$D68</f>
        <v>0</v>
      </c>
      <c r="AL70" s="75">
        <f>R70*'30雇用誘発係数'!$D68</f>
        <v>0</v>
      </c>
      <c r="AM70" s="75">
        <f ca="1">AA70*'30雇用誘発係数'!$D68</f>
        <v>0</v>
      </c>
      <c r="AN70" s="78">
        <f t="shared" ref="AN70" ca="1" si="44">SUM(AK70:AM70)</f>
        <v>0</v>
      </c>
      <c r="AO70" s="25" t="s">
        <v>89</v>
      </c>
    </row>
    <row r="71" spans="1:41" ht="12.5" thickBot="1" x14ac:dyDescent="0.25">
      <c r="A71" s="34" t="s">
        <v>458</v>
      </c>
      <c r="B71" s="35" t="s">
        <v>521</v>
      </c>
      <c r="C71" s="297"/>
      <c r="D71" s="275">
        <v>2.3745062895242985E-2</v>
      </c>
      <c r="E71" s="275">
        <v>3.0405128280578508E-2</v>
      </c>
      <c r="F71" s="280">
        <f t="shared" si="14"/>
        <v>0</v>
      </c>
      <c r="G71" s="341">
        <f t="shared" si="15"/>
        <v>0</v>
      </c>
      <c r="H71" s="289">
        <f t="shared" si="33"/>
        <v>0</v>
      </c>
      <c r="I71" s="282">
        <f>1-(-'11取引基本表'!CQ69/('11取引基本表'!BW69))</f>
        <v>0.92805080464747058</v>
      </c>
      <c r="J71" s="73">
        <f t="shared" si="16"/>
        <v>0</v>
      </c>
      <c r="K71" s="74">
        <v>0.47490987743330931</v>
      </c>
      <c r="L71" s="73">
        <f t="shared" si="22"/>
        <v>0</v>
      </c>
      <c r="M71" s="74">
        <v>1.2905551550108148E-2</v>
      </c>
      <c r="N71" s="75">
        <f t="shared" si="23"/>
        <v>0</v>
      </c>
      <c r="O71" s="76">
        <v>0</v>
      </c>
      <c r="P71" s="77">
        <f>1-(-'11取引基本表'!CQ69/('11取引基本表'!BW69))</f>
        <v>0.92805080464747058</v>
      </c>
      <c r="Q71" s="75">
        <f t="shared" si="17"/>
        <v>0</v>
      </c>
      <c r="R71" s="75">
        <v>0</v>
      </c>
      <c r="S71" s="73">
        <f t="shared" si="24"/>
        <v>0</v>
      </c>
      <c r="T71" s="78">
        <f t="shared" si="25"/>
        <v>0</v>
      </c>
      <c r="U71" s="79"/>
      <c r="V71" s="75">
        <f t="shared" ca="1" si="26"/>
        <v>0</v>
      </c>
      <c r="W71" s="74">
        <f>'11取引基本表'!BQ69/'11取引基本表'!$BQ$70</f>
        <v>3.7793496336019988E-5</v>
      </c>
      <c r="X71" s="75">
        <f t="shared" ca="1" si="27"/>
        <v>0</v>
      </c>
      <c r="Y71" s="77">
        <f t="shared" si="18"/>
        <v>0.92805080464747058</v>
      </c>
      <c r="Z71" s="75">
        <f t="shared" ca="1" si="19"/>
        <v>0</v>
      </c>
      <c r="AA71" s="75">
        <f ca="1"/>
        <v>0</v>
      </c>
      <c r="AB71" s="75">
        <f t="shared" ca="1" si="28"/>
        <v>0</v>
      </c>
      <c r="AC71" s="78">
        <f t="shared" ca="1" si="29"/>
        <v>0</v>
      </c>
      <c r="AD71" s="76">
        <f t="shared" ca="1" si="30"/>
        <v>0</v>
      </c>
      <c r="AE71" s="75">
        <f t="shared" ca="1" si="31"/>
        <v>0</v>
      </c>
      <c r="AF71" s="78">
        <f t="shared" ca="1" si="32"/>
        <v>0</v>
      </c>
      <c r="AG71" s="76">
        <f>J71*'20就業誘発係数'!$D69</f>
        <v>0</v>
      </c>
      <c r="AH71" s="75">
        <f>R71*'20就業誘発係数'!$D69</f>
        <v>0</v>
      </c>
      <c r="AI71" s="75">
        <f ca="1">AA71*'20就業誘発係数'!$D69</f>
        <v>0</v>
      </c>
      <c r="AJ71" s="78">
        <f t="shared" ca="1" si="20"/>
        <v>0</v>
      </c>
      <c r="AK71" s="76">
        <f>J71*'30雇用誘発係数'!$D69</f>
        <v>0</v>
      </c>
      <c r="AL71" s="75">
        <f>R71*'30雇用誘発係数'!$D69</f>
        <v>0</v>
      </c>
      <c r="AM71" s="75">
        <f ca="1">AA71*'30雇用誘発係数'!$D69</f>
        <v>0</v>
      </c>
      <c r="AN71" s="78">
        <f t="shared" ca="1" si="21"/>
        <v>0</v>
      </c>
      <c r="AO71" s="25" t="s">
        <v>349</v>
      </c>
    </row>
    <row r="72" spans="1:41" ht="13" thickTop="1" thickBot="1" x14ac:dyDescent="0.25">
      <c r="A72" s="40"/>
      <c r="B72" s="41" t="s">
        <v>8</v>
      </c>
      <c r="C72" s="269">
        <f>SUM(C8:C71)</f>
        <v>0</v>
      </c>
      <c r="D72" s="268"/>
      <c r="E72" s="268"/>
      <c r="F72" s="329">
        <f>SUM(F8:F71)</f>
        <v>0</v>
      </c>
      <c r="G72" s="269">
        <f t="shared" ref="G72" si="45">SUM(G8:G71)</f>
        <v>0</v>
      </c>
      <c r="H72" s="97">
        <f>SUM(H8:H71)</f>
        <v>0</v>
      </c>
      <c r="I72" s="94"/>
      <c r="J72" s="95">
        <f>SUM(J8:J71)</f>
        <v>0</v>
      </c>
      <c r="K72" s="94"/>
      <c r="L72" s="95">
        <f>SUM(L8:L71)</f>
        <v>0</v>
      </c>
      <c r="M72" s="94"/>
      <c r="N72" s="96">
        <f>SUM(N8:N71)</f>
        <v>0</v>
      </c>
      <c r="O72" s="97">
        <v>0</v>
      </c>
      <c r="P72" s="98"/>
      <c r="Q72" s="96">
        <f>SUM(Q8:Q71)</f>
        <v>0</v>
      </c>
      <c r="R72" s="96">
        <f>SUM(R8:R71)</f>
        <v>0</v>
      </c>
      <c r="S72" s="95">
        <f>SUM(S8:S71)</f>
        <v>0</v>
      </c>
      <c r="T72" s="99">
        <f>SUM(T8:T71)</f>
        <v>0</v>
      </c>
      <c r="U72" s="100">
        <f ca="1">'13消費性向'!D2</f>
        <v>0.65816824510667427</v>
      </c>
      <c r="V72" s="96">
        <f ca="1">(T72+N72)*U72</f>
        <v>0</v>
      </c>
      <c r="W72" s="101">
        <v>1</v>
      </c>
      <c r="X72" s="96">
        <f ca="1">SUM(X8:X71)</f>
        <v>0</v>
      </c>
      <c r="Y72" s="102"/>
      <c r="Z72" s="96">
        <f t="shared" ref="Z72:AN72" ca="1" si="46">SUM(Z8:Z71)</f>
        <v>0</v>
      </c>
      <c r="AA72" s="96">
        <f t="shared" ca="1" si="46"/>
        <v>0</v>
      </c>
      <c r="AB72" s="96">
        <f t="shared" ca="1" si="46"/>
        <v>0</v>
      </c>
      <c r="AC72" s="99">
        <f t="shared" ca="1" si="46"/>
        <v>0</v>
      </c>
      <c r="AD72" s="97">
        <f t="shared" ca="1" si="46"/>
        <v>0</v>
      </c>
      <c r="AE72" s="96">
        <f t="shared" ca="1" si="46"/>
        <v>0</v>
      </c>
      <c r="AF72" s="124">
        <f t="shared" ca="1" si="46"/>
        <v>0</v>
      </c>
      <c r="AG72" s="97">
        <f t="shared" si="46"/>
        <v>0</v>
      </c>
      <c r="AH72" s="96">
        <f t="shared" si="46"/>
        <v>0</v>
      </c>
      <c r="AI72" s="96">
        <f t="shared" ca="1" si="46"/>
        <v>0</v>
      </c>
      <c r="AJ72" s="124">
        <f t="shared" ca="1" si="46"/>
        <v>0</v>
      </c>
      <c r="AK72" s="97">
        <f t="shared" si="46"/>
        <v>0</v>
      </c>
      <c r="AL72" s="96">
        <f t="shared" si="46"/>
        <v>0</v>
      </c>
      <c r="AM72" s="96">
        <f t="shared" ca="1" si="46"/>
        <v>0</v>
      </c>
      <c r="AN72" s="124">
        <f t="shared" ca="1" si="46"/>
        <v>0</v>
      </c>
    </row>
    <row r="73" spans="1:41" ht="12.5" thickTop="1" x14ac:dyDescent="0.2">
      <c r="A73" s="42"/>
      <c r="B73" s="35" t="s">
        <v>9</v>
      </c>
      <c r="H73" s="103"/>
      <c r="I73" s="104"/>
      <c r="J73" s="105"/>
      <c r="K73" s="106"/>
      <c r="L73" s="106"/>
      <c r="M73" s="104" t="s">
        <v>196</v>
      </c>
      <c r="N73" s="135">
        <f>O74-N72</f>
        <v>0</v>
      </c>
      <c r="O73" s="79">
        <v>0</v>
      </c>
      <c r="P73" s="103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</row>
    <row r="74" spans="1:41" x14ac:dyDescent="0.2">
      <c r="A74" s="42"/>
      <c r="B74" s="35" t="s">
        <v>10</v>
      </c>
      <c r="H74" s="103"/>
      <c r="I74" s="104"/>
      <c r="J74" s="105"/>
      <c r="K74" s="106"/>
      <c r="L74" s="106"/>
      <c r="M74" s="106"/>
      <c r="N74" s="106"/>
      <c r="O74" s="75">
        <v>0</v>
      </c>
      <c r="P74" s="103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</row>
    <row r="75" spans="1:41" x14ac:dyDescent="0.2">
      <c r="A75" s="42"/>
      <c r="B75" s="35" t="s">
        <v>11</v>
      </c>
      <c r="H75" s="103"/>
      <c r="I75" s="104"/>
      <c r="J75" s="105"/>
      <c r="K75" s="106"/>
      <c r="L75" s="106"/>
      <c r="M75" s="106"/>
      <c r="N75" s="106"/>
      <c r="O75" s="75">
        <v>0</v>
      </c>
      <c r="P75" s="103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</row>
    <row r="76" spans="1:41" x14ac:dyDescent="0.2">
      <c r="A76" s="42"/>
      <c r="B76" s="35" t="s">
        <v>12</v>
      </c>
      <c r="H76" s="103"/>
      <c r="I76" s="104"/>
      <c r="J76" s="105"/>
      <c r="K76" s="106"/>
      <c r="L76" s="106"/>
      <c r="M76" s="106"/>
      <c r="N76" s="106"/>
      <c r="O76" s="75">
        <v>0</v>
      </c>
      <c r="P76" s="103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</row>
    <row r="77" spans="1:41" x14ac:dyDescent="0.2">
      <c r="A77" s="42"/>
      <c r="B77" s="35" t="s">
        <v>13</v>
      </c>
      <c r="H77" s="103"/>
      <c r="I77" s="104"/>
      <c r="J77" s="105"/>
      <c r="K77" s="106"/>
      <c r="L77" s="106"/>
      <c r="M77" s="106"/>
      <c r="N77" s="106"/>
      <c r="O77" s="75">
        <v>0</v>
      </c>
      <c r="P77" s="103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  <row r="78" spans="1:41" x14ac:dyDescent="0.2">
      <c r="A78" s="42"/>
      <c r="B78" s="35" t="s">
        <v>14</v>
      </c>
      <c r="H78" s="103"/>
      <c r="I78" s="104"/>
      <c r="J78" s="105"/>
      <c r="K78" s="106"/>
      <c r="L78" s="106"/>
      <c r="M78" s="106"/>
      <c r="N78" s="106"/>
      <c r="O78" s="75">
        <v>0</v>
      </c>
      <c r="P78" s="103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</row>
    <row r="79" spans="1:41" s="43" customFormat="1" x14ac:dyDescent="0.2">
      <c r="A79" s="42"/>
      <c r="B79" s="35" t="s">
        <v>15</v>
      </c>
      <c r="C79" s="25"/>
      <c r="D79" s="25"/>
      <c r="E79" s="25"/>
      <c r="F79" s="25"/>
      <c r="G79" s="333"/>
      <c r="H79" s="103"/>
      <c r="I79" s="104"/>
      <c r="J79" s="105"/>
      <c r="K79" s="106"/>
      <c r="L79" s="106"/>
      <c r="M79" s="106"/>
      <c r="N79" s="106"/>
      <c r="O79" s="75">
        <v>0</v>
      </c>
      <c r="P79" s="103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</row>
    <row r="80" spans="1:41" s="43" customFormat="1" ht="12.5" thickBot="1" x14ac:dyDescent="0.25">
      <c r="A80" s="44"/>
      <c r="B80" s="45" t="s">
        <v>301</v>
      </c>
      <c r="C80" s="25"/>
      <c r="D80" s="25"/>
      <c r="E80" s="25"/>
      <c r="F80" s="25"/>
      <c r="G80" s="333"/>
      <c r="H80" s="103"/>
      <c r="I80" s="104"/>
      <c r="J80" s="105"/>
      <c r="K80" s="106"/>
      <c r="L80" s="106"/>
      <c r="M80" s="106"/>
      <c r="N80" s="106"/>
      <c r="O80" s="82">
        <v>0</v>
      </c>
      <c r="P80" s="103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1:40" ht="12.5" thickTop="1" x14ac:dyDescent="0.2">
      <c r="AG81" s="104"/>
      <c r="AH81" s="104"/>
      <c r="AI81" s="104"/>
      <c r="AJ81" s="104"/>
      <c r="AK81" s="104"/>
      <c r="AL81" s="104"/>
      <c r="AM81" s="104"/>
      <c r="AN81" s="104"/>
    </row>
    <row r="82" spans="1:40" x14ac:dyDescent="0.2">
      <c r="A82" s="17" t="s">
        <v>199</v>
      </c>
    </row>
    <row r="83" spans="1:40" x14ac:dyDescent="0.2">
      <c r="A83" s="17" t="s">
        <v>432</v>
      </c>
    </row>
    <row r="86" spans="1:40" ht="12.5" thickBot="1" x14ac:dyDescent="0.25"/>
    <row r="87" spans="1:40" ht="12.5" thickTop="1" x14ac:dyDescent="0.2">
      <c r="A87" s="621"/>
      <c r="B87" s="49" t="s">
        <v>0</v>
      </c>
      <c r="C87" s="623" t="s">
        <v>416</v>
      </c>
      <c r="H87" s="623" t="s">
        <v>16</v>
      </c>
      <c r="I87" s="617" t="s">
        <v>77</v>
      </c>
      <c r="J87" s="618"/>
      <c r="K87" s="618"/>
      <c r="L87" s="619"/>
      <c r="M87" s="617" t="s">
        <v>81</v>
      </c>
      <c r="N87" s="618"/>
      <c r="O87" s="618"/>
      <c r="P87" s="619"/>
      <c r="Q87" s="617" t="s">
        <v>82</v>
      </c>
      <c r="R87" s="618"/>
      <c r="S87" s="618"/>
      <c r="T87" s="619"/>
      <c r="U87" s="617" t="s">
        <v>101</v>
      </c>
      <c r="V87" s="618"/>
      <c r="W87" s="618"/>
      <c r="X87" s="619"/>
      <c r="Y87" s="617" t="s">
        <v>425</v>
      </c>
      <c r="Z87" s="618"/>
      <c r="AA87" s="618"/>
      <c r="AB87" s="619"/>
    </row>
    <row r="88" spans="1:40" x14ac:dyDescent="0.2">
      <c r="A88" s="622"/>
      <c r="B88" s="48" t="s">
        <v>76</v>
      </c>
      <c r="C88" s="624"/>
      <c r="H88" s="624"/>
      <c r="I88" s="47" t="s">
        <v>18</v>
      </c>
      <c r="J88" s="46" t="s">
        <v>78</v>
      </c>
      <c r="K88" s="46" t="s">
        <v>79</v>
      </c>
      <c r="L88" s="48" t="s">
        <v>80</v>
      </c>
      <c r="M88" s="47" t="s">
        <v>18</v>
      </c>
      <c r="N88" s="46" t="s">
        <v>78</v>
      </c>
      <c r="O88" s="46" t="s">
        <v>79</v>
      </c>
      <c r="P88" s="48" t="s">
        <v>80</v>
      </c>
      <c r="Q88" s="47" t="s">
        <v>18</v>
      </c>
      <c r="R88" s="46" t="s">
        <v>78</v>
      </c>
      <c r="S88" s="46" t="s">
        <v>79</v>
      </c>
      <c r="T88" s="48" t="s">
        <v>80</v>
      </c>
      <c r="U88" s="46" t="s">
        <v>18</v>
      </c>
      <c r="V88" s="46" t="s">
        <v>78</v>
      </c>
      <c r="W88" s="46" t="s">
        <v>79</v>
      </c>
      <c r="X88" s="48" t="s">
        <v>80</v>
      </c>
      <c r="Y88" s="46" t="s">
        <v>18</v>
      </c>
      <c r="Z88" s="46" t="s">
        <v>78</v>
      </c>
      <c r="AA88" s="46" t="s">
        <v>79</v>
      </c>
      <c r="AB88" s="48" t="s">
        <v>80</v>
      </c>
    </row>
    <row r="89" spans="1:40" x14ac:dyDescent="0.2">
      <c r="A89" s="622"/>
      <c r="B89" s="48" t="s">
        <v>83</v>
      </c>
      <c r="C89" s="290"/>
      <c r="H89" s="50"/>
      <c r="I89" s="51"/>
      <c r="J89" s="52"/>
      <c r="K89" s="52"/>
      <c r="L89" s="53"/>
      <c r="M89" s="54"/>
      <c r="N89" s="55"/>
      <c r="O89" s="55"/>
      <c r="P89" s="56"/>
      <c r="Q89" s="54"/>
      <c r="R89" s="55"/>
      <c r="S89" s="55"/>
      <c r="T89" s="56"/>
      <c r="U89" s="55"/>
      <c r="V89" s="55"/>
      <c r="W89" s="55"/>
      <c r="X89" s="56"/>
      <c r="Y89" s="55"/>
      <c r="Z89" s="55"/>
      <c r="AA89" s="55"/>
      <c r="AB89" s="56"/>
    </row>
    <row r="90" spans="1:40" x14ac:dyDescent="0.2">
      <c r="A90" s="54" t="s">
        <v>85</v>
      </c>
      <c r="B90" s="56" t="s">
        <v>64</v>
      </c>
      <c r="C90" s="107">
        <f t="shared" ref="C90:C102" si="47">ROUND(SUMIF($AO$8:$AO$71,$A90,$C$8:$C$71),)</f>
        <v>0</v>
      </c>
      <c r="H90" s="107">
        <f t="shared" ref="H90:H102" si="48">ROUND(SUMIF($AO$8:$AO$71,$A90,$H$8:$H$71),)</f>
        <v>0</v>
      </c>
      <c r="I90" s="51">
        <f t="shared" ref="I90:I102" si="49">ROUND(SUMIF($AO$8:$AO$71,$A90,$J$8:$J$71),)</f>
        <v>0</v>
      </c>
      <c r="J90" s="52">
        <f t="shared" ref="J90:J102" si="50">ROUND(SUMIF($AO$8:$AO$71,$A90,$R$8:$R$71),)</f>
        <v>0</v>
      </c>
      <c r="K90" s="52">
        <f t="shared" ref="K90:K102" ca="1" si="51">ROUND(SUMIF($AO$8:$AO$71,$A90,$AA$8:$AA$71),)</f>
        <v>0</v>
      </c>
      <c r="L90" s="53">
        <f t="shared" ref="L90:L102" ca="1" si="52">SUM(I90:K90)</f>
        <v>0</v>
      </c>
      <c r="M90" s="51">
        <f t="shared" ref="M90:M102" si="53">ROUND(SUMIF($AO$8:$AO$71,$A90,$L$8:$L$71),)</f>
        <v>0</v>
      </c>
      <c r="N90" s="52">
        <f t="shared" ref="N90:N102" si="54">ROUND(SUMIF($AO$8:$AO$71,$A90,$S$8:$S$71),)</f>
        <v>0</v>
      </c>
      <c r="O90" s="52">
        <f t="shared" ref="O90:O102" ca="1" si="55">ROUND(SUMIF($AO$8:$AO$71,$A90,$AB$8:$AB$71),)</f>
        <v>0</v>
      </c>
      <c r="P90" s="53">
        <f ca="1">SUM(M90:O90)</f>
        <v>0</v>
      </c>
      <c r="Q90" s="108">
        <f t="shared" ref="Q90:Q102" si="56">ROUND(SUMIF($AO$8:$AO$71,$A90,$N$8:$N$71),)</f>
        <v>0</v>
      </c>
      <c r="R90" s="52">
        <f t="shared" ref="R90:R102" si="57">ROUND(SUMIF($AO$8:$AO$71,$A90,$T$8:$T$71),)</f>
        <v>0</v>
      </c>
      <c r="S90" s="52">
        <f t="shared" ref="S90:S102" ca="1" si="58">ROUND(SUMIF($AO$8:$AO$71,$A90,$AC$8:$AC$71),)</f>
        <v>0</v>
      </c>
      <c r="T90" s="53">
        <f ca="1">SUM(Q90:S90)</f>
        <v>0</v>
      </c>
      <c r="U90" s="52">
        <f t="shared" ref="U90:U102" si="59">ROUND(SUMIF($AO$8:$AO$71,$A90,$AG$8:$AG$71),)</f>
        <v>0</v>
      </c>
      <c r="V90" s="52">
        <f t="shared" ref="V90:V102" si="60">ROUND(SUMIF($AO$8:$AO$71,$A90,$AH$8:$AH$71),)</f>
        <v>0</v>
      </c>
      <c r="W90" s="52">
        <f t="shared" ref="W90:W102" ca="1" si="61">ROUND(SUMIF($AO$8:$AO$71,$A90,$AI$8:$AI$71),)</f>
        <v>0</v>
      </c>
      <c r="X90" s="53">
        <f ca="1">SUM(U90:W90)</f>
        <v>0</v>
      </c>
      <c r="Y90" s="52">
        <f t="shared" ref="Y90:Y102" si="62">ROUND(SUMIF($AO$8:$AO$71,$A90,$AK$8:$AK$71),)</f>
        <v>0</v>
      </c>
      <c r="Z90" s="52">
        <f t="shared" ref="Z90:Z102" si="63">ROUND(SUMIF($AO$8:$AO$71,$A90,$AL$8:$AL$71),)</f>
        <v>0</v>
      </c>
      <c r="AA90" s="52">
        <f t="shared" ref="AA90:AA102" ca="1" si="64">ROUND(SUMIF($AO$8:$AO$71,$A90,$AM$8:$AM$71),)</f>
        <v>0</v>
      </c>
      <c r="AB90" s="53">
        <f ca="1">SUM(Y90:AA90)</f>
        <v>0</v>
      </c>
    </row>
    <row r="91" spans="1:40" x14ac:dyDescent="0.2">
      <c r="A91" s="54" t="s">
        <v>86</v>
      </c>
      <c r="B91" s="56" t="s">
        <v>65</v>
      </c>
      <c r="C91" s="107">
        <f t="shared" si="47"/>
        <v>0</v>
      </c>
      <c r="H91" s="107">
        <f t="shared" si="48"/>
        <v>0</v>
      </c>
      <c r="I91" s="51">
        <f t="shared" si="49"/>
        <v>0</v>
      </c>
      <c r="J91" s="52">
        <f t="shared" si="50"/>
        <v>0</v>
      </c>
      <c r="K91" s="52">
        <f t="shared" ca="1" si="51"/>
        <v>0</v>
      </c>
      <c r="L91" s="53">
        <f t="shared" ca="1" si="52"/>
        <v>0</v>
      </c>
      <c r="M91" s="51">
        <f t="shared" si="53"/>
        <v>0</v>
      </c>
      <c r="N91" s="52">
        <f t="shared" si="54"/>
        <v>0</v>
      </c>
      <c r="O91" s="52">
        <f t="shared" ca="1" si="55"/>
        <v>0</v>
      </c>
      <c r="P91" s="53">
        <f t="shared" ref="P91:P102" ca="1" si="65">SUM(M91:O91)</f>
        <v>0</v>
      </c>
      <c r="Q91" s="108">
        <f t="shared" si="56"/>
        <v>0</v>
      </c>
      <c r="R91" s="52">
        <f t="shared" si="57"/>
        <v>0</v>
      </c>
      <c r="S91" s="52">
        <f t="shared" ca="1" si="58"/>
        <v>0</v>
      </c>
      <c r="T91" s="53">
        <f t="shared" ref="T91:T101" ca="1" si="66">SUM(Q91:S91)</f>
        <v>0</v>
      </c>
      <c r="U91" s="52">
        <f t="shared" si="59"/>
        <v>0</v>
      </c>
      <c r="V91" s="52">
        <f t="shared" si="60"/>
        <v>0</v>
      </c>
      <c r="W91" s="52">
        <f t="shared" ca="1" si="61"/>
        <v>0</v>
      </c>
      <c r="X91" s="53">
        <f t="shared" ref="X91:X102" ca="1" si="67">SUM(U91:W91)</f>
        <v>0</v>
      </c>
      <c r="Y91" s="52">
        <f t="shared" si="62"/>
        <v>0</v>
      </c>
      <c r="Z91" s="52">
        <f t="shared" si="63"/>
        <v>0</v>
      </c>
      <c r="AA91" s="52">
        <f t="shared" ca="1" si="64"/>
        <v>0</v>
      </c>
      <c r="AB91" s="53">
        <f t="shared" ref="AB91:AB102" ca="1" si="68">SUM(Y91:AA91)</f>
        <v>0</v>
      </c>
    </row>
    <row r="92" spans="1:40" x14ac:dyDescent="0.2">
      <c r="A92" s="54" t="s">
        <v>98</v>
      </c>
      <c r="B92" s="56" t="s">
        <v>66</v>
      </c>
      <c r="C92" s="107">
        <f t="shared" si="47"/>
        <v>0</v>
      </c>
      <c r="H92" s="107">
        <f t="shared" si="48"/>
        <v>0</v>
      </c>
      <c r="I92" s="51">
        <f t="shared" si="49"/>
        <v>0</v>
      </c>
      <c r="J92" s="52">
        <f t="shared" si="50"/>
        <v>0</v>
      </c>
      <c r="K92" s="52">
        <f t="shared" ca="1" si="51"/>
        <v>0</v>
      </c>
      <c r="L92" s="53">
        <f t="shared" ca="1" si="52"/>
        <v>0</v>
      </c>
      <c r="M92" s="51">
        <f t="shared" si="53"/>
        <v>0</v>
      </c>
      <c r="N92" s="52">
        <f t="shared" si="54"/>
        <v>0</v>
      </c>
      <c r="O92" s="52">
        <f t="shared" ca="1" si="55"/>
        <v>0</v>
      </c>
      <c r="P92" s="53">
        <f t="shared" ca="1" si="65"/>
        <v>0</v>
      </c>
      <c r="Q92" s="108">
        <f t="shared" si="56"/>
        <v>0</v>
      </c>
      <c r="R92" s="52">
        <f t="shared" si="57"/>
        <v>0</v>
      </c>
      <c r="S92" s="52">
        <f t="shared" ca="1" si="58"/>
        <v>0</v>
      </c>
      <c r="T92" s="53">
        <f t="shared" ca="1" si="66"/>
        <v>0</v>
      </c>
      <c r="U92" s="52">
        <f t="shared" si="59"/>
        <v>0</v>
      </c>
      <c r="V92" s="52">
        <f t="shared" si="60"/>
        <v>0</v>
      </c>
      <c r="W92" s="52">
        <f t="shared" ca="1" si="61"/>
        <v>0</v>
      </c>
      <c r="X92" s="53">
        <f t="shared" ca="1" si="67"/>
        <v>0</v>
      </c>
      <c r="Y92" s="52">
        <f t="shared" si="62"/>
        <v>0</v>
      </c>
      <c r="Z92" s="52">
        <f t="shared" si="63"/>
        <v>0</v>
      </c>
      <c r="AA92" s="52">
        <f t="shared" ca="1" si="64"/>
        <v>0</v>
      </c>
      <c r="AB92" s="53">
        <f t="shared" ca="1" si="68"/>
        <v>0</v>
      </c>
    </row>
    <row r="93" spans="1:40" x14ac:dyDescent="0.2">
      <c r="A93" s="54" t="s">
        <v>88</v>
      </c>
      <c r="B93" s="56" t="s">
        <v>67</v>
      </c>
      <c r="C93" s="107">
        <f t="shared" si="47"/>
        <v>0</v>
      </c>
      <c r="H93" s="107">
        <f t="shared" si="48"/>
        <v>0</v>
      </c>
      <c r="I93" s="51">
        <f t="shared" si="49"/>
        <v>0</v>
      </c>
      <c r="J93" s="52">
        <f t="shared" si="50"/>
        <v>0</v>
      </c>
      <c r="K93" s="52">
        <f t="shared" ca="1" si="51"/>
        <v>0</v>
      </c>
      <c r="L93" s="53">
        <f t="shared" ca="1" si="52"/>
        <v>0</v>
      </c>
      <c r="M93" s="51">
        <f t="shared" si="53"/>
        <v>0</v>
      </c>
      <c r="N93" s="52">
        <f t="shared" si="54"/>
        <v>0</v>
      </c>
      <c r="O93" s="52">
        <f t="shared" ca="1" si="55"/>
        <v>0</v>
      </c>
      <c r="P93" s="53">
        <f t="shared" ca="1" si="65"/>
        <v>0</v>
      </c>
      <c r="Q93" s="108">
        <f t="shared" si="56"/>
        <v>0</v>
      </c>
      <c r="R93" s="52">
        <f t="shared" si="57"/>
        <v>0</v>
      </c>
      <c r="S93" s="52">
        <f t="shared" ca="1" si="58"/>
        <v>0</v>
      </c>
      <c r="T93" s="53">
        <f t="shared" ca="1" si="66"/>
        <v>0</v>
      </c>
      <c r="U93" s="52">
        <f t="shared" si="59"/>
        <v>0</v>
      </c>
      <c r="V93" s="52">
        <f t="shared" si="60"/>
        <v>0</v>
      </c>
      <c r="W93" s="52">
        <f t="shared" ca="1" si="61"/>
        <v>0</v>
      </c>
      <c r="X93" s="53">
        <f t="shared" ca="1" si="67"/>
        <v>0</v>
      </c>
      <c r="Y93" s="52">
        <f t="shared" si="62"/>
        <v>0</v>
      </c>
      <c r="Z93" s="52">
        <f t="shared" si="63"/>
        <v>0</v>
      </c>
      <c r="AA93" s="52">
        <f t="shared" ca="1" si="64"/>
        <v>0</v>
      </c>
      <c r="AB93" s="53">
        <f t="shared" ca="1" si="68"/>
        <v>0</v>
      </c>
    </row>
    <row r="94" spans="1:40" x14ac:dyDescent="0.2">
      <c r="A94" s="54" t="s">
        <v>89</v>
      </c>
      <c r="B94" s="56" t="s">
        <v>68</v>
      </c>
      <c r="C94" s="107">
        <f t="shared" si="47"/>
        <v>0</v>
      </c>
      <c r="H94" s="107">
        <f t="shared" si="48"/>
        <v>0</v>
      </c>
      <c r="I94" s="51">
        <f t="shared" si="49"/>
        <v>0</v>
      </c>
      <c r="J94" s="52">
        <f t="shared" si="50"/>
        <v>0</v>
      </c>
      <c r="K94" s="52">
        <f t="shared" ca="1" si="51"/>
        <v>0</v>
      </c>
      <c r="L94" s="53">
        <f t="shared" ca="1" si="52"/>
        <v>0</v>
      </c>
      <c r="M94" s="51">
        <f t="shared" si="53"/>
        <v>0</v>
      </c>
      <c r="N94" s="52">
        <f t="shared" si="54"/>
        <v>0</v>
      </c>
      <c r="O94" s="52">
        <f t="shared" ca="1" si="55"/>
        <v>0</v>
      </c>
      <c r="P94" s="53">
        <f t="shared" ca="1" si="65"/>
        <v>0</v>
      </c>
      <c r="Q94" s="108">
        <f t="shared" si="56"/>
        <v>0</v>
      </c>
      <c r="R94" s="52">
        <f t="shared" si="57"/>
        <v>0</v>
      </c>
      <c r="S94" s="52">
        <f t="shared" ca="1" si="58"/>
        <v>0</v>
      </c>
      <c r="T94" s="53">
        <f t="shared" ca="1" si="66"/>
        <v>0</v>
      </c>
      <c r="U94" s="52">
        <f t="shared" si="59"/>
        <v>0</v>
      </c>
      <c r="V94" s="52">
        <f t="shared" si="60"/>
        <v>0</v>
      </c>
      <c r="W94" s="52">
        <f t="shared" ca="1" si="61"/>
        <v>0</v>
      </c>
      <c r="X94" s="53">
        <f t="shared" ca="1" si="67"/>
        <v>0</v>
      </c>
      <c r="Y94" s="52">
        <f t="shared" si="62"/>
        <v>0</v>
      </c>
      <c r="Z94" s="52">
        <f t="shared" si="63"/>
        <v>0</v>
      </c>
      <c r="AA94" s="52">
        <f t="shared" ca="1" si="64"/>
        <v>0</v>
      </c>
      <c r="AB94" s="53">
        <f t="shared" ca="1" si="68"/>
        <v>0</v>
      </c>
    </row>
    <row r="95" spans="1:40" x14ac:dyDescent="0.2">
      <c r="A95" s="54" t="s">
        <v>90</v>
      </c>
      <c r="B95" s="56" t="s">
        <v>605</v>
      </c>
      <c r="C95" s="107">
        <f t="shared" si="47"/>
        <v>0</v>
      </c>
      <c r="H95" s="107">
        <f t="shared" si="48"/>
        <v>0</v>
      </c>
      <c r="I95" s="51">
        <f t="shared" si="49"/>
        <v>0</v>
      </c>
      <c r="J95" s="52">
        <f t="shared" si="50"/>
        <v>0</v>
      </c>
      <c r="K95" s="52">
        <f t="shared" ca="1" si="51"/>
        <v>0</v>
      </c>
      <c r="L95" s="53">
        <f t="shared" ca="1" si="52"/>
        <v>0</v>
      </c>
      <c r="M95" s="51">
        <f t="shared" si="53"/>
        <v>0</v>
      </c>
      <c r="N95" s="52">
        <f t="shared" si="54"/>
        <v>0</v>
      </c>
      <c r="O95" s="52">
        <f t="shared" ca="1" si="55"/>
        <v>0</v>
      </c>
      <c r="P95" s="53">
        <f t="shared" ca="1" si="65"/>
        <v>0</v>
      </c>
      <c r="Q95" s="108">
        <f t="shared" si="56"/>
        <v>0</v>
      </c>
      <c r="R95" s="52">
        <f t="shared" si="57"/>
        <v>0</v>
      </c>
      <c r="S95" s="52">
        <f t="shared" ca="1" si="58"/>
        <v>0</v>
      </c>
      <c r="T95" s="53">
        <f t="shared" ca="1" si="66"/>
        <v>0</v>
      </c>
      <c r="U95" s="52">
        <f t="shared" si="59"/>
        <v>0</v>
      </c>
      <c r="V95" s="52">
        <f t="shared" si="60"/>
        <v>0</v>
      </c>
      <c r="W95" s="52">
        <f t="shared" ca="1" si="61"/>
        <v>0</v>
      </c>
      <c r="X95" s="53">
        <f t="shared" ca="1" si="67"/>
        <v>0</v>
      </c>
      <c r="Y95" s="52">
        <f t="shared" si="62"/>
        <v>0</v>
      </c>
      <c r="Z95" s="52">
        <f t="shared" si="63"/>
        <v>0</v>
      </c>
      <c r="AA95" s="52">
        <f t="shared" ca="1" si="64"/>
        <v>0</v>
      </c>
      <c r="AB95" s="53">
        <f t="shared" ca="1" si="68"/>
        <v>0</v>
      </c>
    </row>
    <row r="96" spans="1:40" x14ac:dyDescent="0.2">
      <c r="A96" s="54" t="s">
        <v>91</v>
      </c>
      <c r="B96" s="56" t="s">
        <v>603</v>
      </c>
      <c r="C96" s="107">
        <f t="shared" si="47"/>
        <v>0</v>
      </c>
      <c r="H96" s="107">
        <f t="shared" si="48"/>
        <v>0</v>
      </c>
      <c r="I96" s="51">
        <f t="shared" si="49"/>
        <v>0</v>
      </c>
      <c r="J96" s="52">
        <f t="shared" si="50"/>
        <v>0</v>
      </c>
      <c r="K96" s="52">
        <f t="shared" ca="1" si="51"/>
        <v>0</v>
      </c>
      <c r="L96" s="53">
        <f t="shared" ca="1" si="52"/>
        <v>0</v>
      </c>
      <c r="M96" s="51">
        <f t="shared" si="53"/>
        <v>0</v>
      </c>
      <c r="N96" s="52">
        <f t="shared" si="54"/>
        <v>0</v>
      </c>
      <c r="O96" s="52">
        <f t="shared" ca="1" si="55"/>
        <v>0</v>
      </c>
      <c r="P96" s="53">
        <f t="shared" ca="1" si="65"/>
        <v>0</v>
      </c>
      <c r="Q96" s="108">
        <f t="shared" si="56"/>
        <v>0</v>
      </c>
      <c r="R96" s="52">
        <f t="shared" si="57"/>
        <v>0</v>
      </c>
      <c r="S96" s="52">
        <f t="shared" ca="1" si="58"/>
        <v>0</v>
      </c>
      <c r="T96" s="53">
        <f t="shared" ca="1" si="66"/>
        <v>0</v>
      </c>
      <c r="U96" s="52">
        <f t="shared" si="59"/>
        <v>0</v>
      </c>
      <c r="V96" s="52">
        <f t="shared" si="60"/>
        <v>0</v>
      </c>
      <c r="W96" s="52">
        <f t="shared" ca="1" si="61"/>
        <v>0</v>
      </c>
      <c r="X96" s="53">
        <f t="shared" ca="1" si="67"/>
        <v>0</v>
      </c>
      <c r="Y96" s="52">
        <f t="shared" si="62"/>
        <v>0</v>
      </c>
      <c r="Z96" s="52">
        <f t="shared" si="63"/>
        <v>0</v>
      </c>
      <c r="AA96" s="52">
        <f t="shared" ca="1" si="64"/>
        <v>0</v>
      </c>
      <c r="AB96" s="53">
        <f t="shared" ca="1" si="68"/>
        <v>0</v>
      </c>
    </row>
    <row r="97" spans="1:28" x14ac:dyDescent="0.2">
      <c r="A97" s="54" t="s">
        <v>92</v>
      </c>
      <c r="B97" s="56" t="s">
        <v>69</v>
      </c>
      <c r="C97" s="107">
        <f t="shared" si="47"/>
        <v>0</v>
      </c>
      <c r="H97" s="107">
        <f t="shared" si="48"/>
        <v>0</v>
      </c>
      <c r="I97" s="51">
        <f t="shared" si="49"/>
        <v>0</v>
      </c>
      <c r="J97" s="52">
        <f t="shared" si="50"/>
        <v>0</v>
      </c>
      <c r="K97" s="52">
        <f t="shared" ca="1" si="51"/>
        <v>0</v>
      </c>
      <c r="L97" s="53">
        <f t="shared" ca="1" si="52"/>
        <v>0</v>
      </c>
      <c r="M97" s="51">
        <f t="shared" si="53"/>
        <v>0</v>
      </c>
      <c r="N97" s="52">
        <f t="shared" si="54"/>
        <v>0</v>
      </c>
      <c r="O97" s="52">
        <f t="shared" ca="1" si="55"/>
        <v>0</v>
      </c>
      <c r="P97" s="53">
        <f t="shared" ca="1" si="65"/>
        <v>0</v>
      </c>
      <c r="Q97" s="108">
        <f t="shared" si="56"/>
        <v>0</v>
      </c>
      <c r="R97" s="52">
        <f t="shared" si="57"/>
        <v>0</v>
      </c>
      <c r="S97" s="52">
        <f t="shared" ca="1" si="58"/>
        <v>0</v>
      </c>
      <c r="T97" s="53">
        <f t="shared" ca="1" si="66"/>
        <v>0</v>
      </c>
      <c r="U97" s="52">
        <f t="shared" si="59"/>
        <v>0</v>
      </c>
      <c r="V97" s="52">
        <f t="shared" si="60"/>
        <v>0</v>
      </c>
      <c r="W97" s="52">
        <f t="shared" ca="1" si="61"/>
        <v>0</v>
      </c>
      <c r="X97" s="53">
        <f t="shared" ca="1" si="67"/>
        <v>0</v>
      </c>
      <c r="Y97" s="52">
        <f t="shared" si="62"/>
        <v>0</v>
      </c>
      <c r="Z97" s="52">
        <f t="shared" si="63"/>
        <v>0</v>
      </c>
      <c r="AA97" s="52">
        <f t="shared" ca="1" si="64"/>
        <v>0</v>
      </c>
      <c r="AB97" s="53">
        <f t="shared" ca="1" si="68"/>
        <v>0</v>
      </c>
    </row>
    <row r="98" spans="1:28" x14ac:dyDescent="0.2">
      <c r="A98" s="54" t="s">
        <v>93</v>
      </c>
      <c r="B98" s="56" t="s">
        <v>70</v>
      </c>
      <c r="C98" s="107">
        <f t="shared" si="47"/>
        <v>0</v>
      </c>
      <c r="H98" s="107">
        <f t="shared" si="48"/>
        <v>0</v>
      </c>
      <c r="I98" s="51">
        <f t="shared" si="49"/>
        <v>0</v>
      </c>
      <c r="J98" s="52">
        <f t="shared" si="50"/>
        <v>0</v>
      </c>
      <c r="K98" s="52">
        <f t="shared" ca="1" si="51"/>
        <v>0</v>
      </c>
      <c r="L98" s="53">
        <f t="shared" ca="1" si="52"/>
        <v>0</v>
      </c>
      <c r="M98" s="51">
        <f t="shared" si="53"/>
        <v>0</v>
      </c>
      <c r="N98" s="52">
        <f t="shared" si="54"/>
        <v>0</v>
      </c>
      <c r="O98" s="52">
        <f t="shared" ca="1" si="55"/>
        <v>0</v>
      </c>
      <c r="P98" s="53">
        <f t="shared" ca="1" si="65"/>
        <v>0</v>
      </c>
      <c r="Q98" s="108">
        <f t="shared" si="56"/>
        <v>0</v>
      </c>
      <c r="R98" s="52">
        <f t="shared" si="57"/>
        <v>0</v>
      </c>
      <c r="S98" s="52">
        <f t="shared" ca="1" si="58"/>
        <v>0</v>
      </c>
      <c r="T98" s="53">
        <f t="shared" ca="1" si="66"/>
        <v>0</v>
      </c>
      <c r="U98" s="52">
        <f t="shared" si="59"/>
        <v>0</v>
      </c>
      <c r="V98" s="52">
        <f t="shared" si="60"/>
        <v>0</v>
      </c>
      <c r="W98" s="52">
        <f t="shared" ca="1" si="61"/>
        <v>0</v>
      </c>
      <c r="X98" s="53">
        <f t="shared" ca="1" si="67"/>
        <v>0</v>
      </c>
      <c r="Y98" s="52">
        <f t="shared" si="62"/>
        <v>0</v>
      </c>
      <c r="Z98" s="52">
        <f t="shared" si="63"/>
        <v>0</v>
      </c>
      <c r="AA98" s="52">
        <f t="shared" ca="1" si="64"/>
        <v>0</v>
      </c>
      <c r="AB98" s="53">
        <f t="shared" ca="1" si="68"/>
        <v>0</v>
      </c>
    </row>
    <row r="99" spans="1:28" x14ac:dyDescent="0.2">
      <c r="A99" s="54" t="s">
        <v>94</v>
      </c>
      <c r="B99" s="56" t="s">
        <v>71</v>
      </c>
      <c r="C99" s="107">
        <f t="shared" si="47"/>
        <v>0</v>
      </c>
      <c r="H99" s="107">
        <f t="shared" si="48"/>
        <v>0</v>
      </c>
      <c r="I99" s="51">
        <f t="shared" si="49"/>
        <v>0</v>
      </c>
      <c r="J99" s="52">
        <f t="shared" si="50"/>
        <v>0</v>
      </c>
      <c r="K99" s="52">
        <f t="shared" ca="1" si="51"/>
        <v>0</v>
      </c>
      <c r="L99" s="53">
        <f t="shared" ca="1" si="52"/>
        <v>0</v>
      </c>
      <c r="M99" s="51">
        <f t="shared" si="53"/>
        <v>0</v>
      </c>
      <c r="N99" s="52">
        <f t="shared" si="54"/>
        <v>0</v>
      </c>
      <c r="O99" s="52">
        <f t="shared" ca="1" si="55"/>
        <v>0</v>
      </c>
      <c r="P99" s="53">
        <f t="shared" ca="1" si="65"/>
        <v>0</v>
      </c>
      <c r="Q99" s="108">
        <f t="shared" si="56"/>
        <v>0</v>
      </c>
      <c r="R99" s="52">
        <f t="shared" si="57"/>
        <v>0</v>
      </c>
      <c r="S99" s="52">
        <f t="shared" ca="1" si="58"/>
        <v>0</v>
      </c>
      <c r="T99" s="53">
        <f t="shared" ca="1" si="66"/>
        <v>0</v>
      </c>
      <c r="U99" s="52">
        <f t="shared" si="59"/>
        <v>0</v>
      </c>
      <c r="V99" s="52">
        <f t="shared" si="60"/>
        <v>0</v>
      </c>
      <c r="W99" s="52">
        <f t="shared" ca="1" si="61"/>
        <v>0</v>
      </c>
      <c r="X99" s="53">
        <f t="shared" ca="1" si="67"/>
        <v>0</v>
      </c>
      <c r="Y99" s="52">
        <f t="shared" si="62"/>
        <v>0</v>
      </c>
      <c r="Z99" s="52">
        <f t="shared" si="63"/>
        <v>0</v>
      </c>
      <c r="AA99" s="52">
        <f t="shared" ca="1" si="64"/>
        <v>0</v>
      </c>
      <c r="AB99" s="53">
        <f t="shared" ca="1" si="68"/>
        <v>0</v>
      </c>
    </row>
    <row r="100" spans="1:28" x14ac:dyDescent="0.2">
      <c r="A100" s="54" t="s">
        <v>95</v>
      </c>
      <c r="B100" s="56" t="s">
        <v>72</v>
      </c>
      <c r="C100" s="107">
        <f t="shared" si="47"/>
        <v>0</v>
      </c>
      <c r="H100" s="107">
        <f t="shared" si="48"/>
        <v>0</v>
      </c>
      <c r="I100" s="51">
        <f t="shared" si="49"/>
        <v>0</v>
      </c>
      <c r="J100" s="52">
        <f t="shared" si="50"/>
        <v>0</v>
      </c>
      <c r="K100" s="52">
        <f t="shared" ca="1" si="51"/>
        <v>0</v>
      </c>
      <c r="L100" s="53">
        <f t="shared" ca="1" si="52"/>
        <v>0</v>
      </c>
      <c r="M100" s="51">
        <f t="shared" si="53"/>
        <v>0</v>
      </c>
      <c r="N100" s="52">
        <f t="shared" si="54"/>
        <v>0</v>
      </c>
      <c r="O100" s="52">
        <f t="shared" ca="1" si="55"/>
        <v>0</v>
      </c>
      <c r="P100" s="53">
        <f t="shared" ca="1" si="65"/>
        <v>0</v>
      </c>
      <c r="Q100" s="108">
        <f t="shared" si="56"/>
        <v>0</v>
      </c>
      <c r="R100" s="52">
        <f t="shared" si="57"/>
        <v>0</v>
      </c>
      <c r="S100" s="52">
        <f t="shared" ca="1" si="58"/>
        <v>0</v>
      </c>
      <c r="T100" s="53">
        <f t="shared" ca="1" si="66"/>
        <v>0</v>
      </c>
      <c r="U100" s="52">
        <f t="shared" si="59"/>
        <v>0</v>
      </c>
      <c r="V100" s="52">
        <f t="shared" si="60"/>
        <v>0</v>
      </c>
      <c r="W100" s="52">
        <f t="shared" ca="1" si="61"/>
        <v>0</v>
      </c>
      <c r="X100" s="53">
        <f t="shared" ca="1" si="67"/>
        <v>0</v>
      </c>
      <c r="Y100" s="52">
        <f t="shared" si="62"/>
        <v>0</v>
      </c>
      <c r="Z100" s="52">
        <f t="shared" si="63"/>
        <v>0</v>
      </c>
      <c r="AA100" s="52">
        <f t="shared" ca="1" si="64"/>
        <v>0</v>
      </c>
      <c r="AB100" s="53">
        <f t="shared" ca="1" si="68"/>
        <v>0</v>
      </c>
    </row>
    <row r="101" spans="1:28" x14ac:dyDescent="0.2">
      <c r="A101" s="54" t="s">
        <v>197</v>
      </c>
      <c r="B101" s="56" t="s">
        <v>73</v>
      </c>
      <c r="C101" s="107">
        <f t="shared" si="47"/>
        <v>0</v>
      </c>
      <c r="H101" s="107">
        <f t="shared" si="48"/>
        <v>0</v>
      </c>
      <c r="I101" s="51">
        <f t="shared" si="49"/>
        <v>0</v>
      </c>
      <c r="J101" s="52">
        <f t="shared" si="50"/>
        <v>0</v>
      </c>
      <c r="K101" s="52">
        <f t="shared" ca="1" si="51"/>
        <v>0</v>
      </c>
      <c r="L101" s="53">
        <f t="shared" ca="1" si="52"/>
        <v>0</v>
      </c>
      <c r="M101" s="51">
        <f t="shared" si="53"/>
        <v>0</v>
      </c>
      <c r="N101" s="52">
        <f t="shared" si="54"/>
        <v>0</v>
      </c>
      <c r="O101" s="52">
        <f t="shared" ca="1" si="55"/>
        <v>0</v>
      </c>
      <c r="P101" s="53">
        <f t="shared" ca="1" si="65"/>
        <v>0</v>
      </c>
      <c r="Q101" s="108">
        <f t="shared" si="56"/>
        <v>0</v>
      </c>
      <c r="R101" s="52">
        <f t="shared" si="57"/>
        <v>0</v>
      </c>
      <c r="S101" s="52">
        <f t="shared" ca="1" si="58"/>
        <v>0</v>
      </c>
      <c r="T101" s="53">
        <f t="shared" ca="1" si="66"/>
        <v>0</v>
      </c>
      <c r="U101" s="52">
        <f t="shared" si="59"/>
        <v>0</v>
      </c>
      <c r="V101" s="52">
        <f t="shared" si="60"/>
        <v>0</v>
      </c>
      <c r="W101" s="52">
        <f t="shared" ca="1" si="61"/>
        <v>0</v>
      </c>
      <c r="X101" s="53">
        <f t="shared" ca="1" si="67"/>
        <v>0</v>
      </c>
      <c r="Y101" s="52">
        <f t="shared" si="62"/>
        <v>0</v>
      </c>
      <c r="Z101" s="52">
        <f t="shared" si="63"/>
        <v>0</v>
      </c>
      <c r="AA101" s="52">
        <f t="shared" ca="1" si="64"/>
        <v>0</v>
      </c>
      <c r="AB101" s="53">
        <f t="shared" ca="1" si="68"/>
        <v>0</v>
      </c>
    </row>
    <row r="102" spans="1:28" x14ac:dyDescent="0.2">
      <c r="A102" s="54" t="s">
        <v>97</v>
      </c>
      <c r="B102" s="56" t="s">
        <v>74</v>
      </c>
      <c r="C102" s="107">
        <f t="shared" si="47"/>
        <v>0</v>
      </c>
      <c r="H102" s="107">
        <f t="shared" si="48"/>
        <v>0</v>
      </c>
      <c r="I102" s="51">
        <f t="shared" si="49"/>
        <v>0</v>
      </c>
      <c r="J102" s="52">
        <f t="shared" si="50"/>
        <v>0</v>
      </c>
      <c r="K102" s="52">
        <f t="shared" ca="1" si="51"/>
        <v>0</v>
      </c>
      <c r="L102" s="53">
        <f t="shared" ca="1" si="52"/>
        <v>0</v>
      </c>
      <c r="M102" s="51">
        <f t="shared" si="53"/>
        <v>0</v>
      </c>
      <c r="N102" s="52">
        <f t="shared" si="54"/>
        <v>0</v>
      </c>
      <c r="O102" s="52">
        <f t="shared" ca="1" si="55"/>
        <v>0</v>
      </c>
      <c r="P102" s="53">
        <f t="shared" ca="1" si="65"/>
        <v>0</v>
      </c>
      <c r="Q102" s="108">
        <f t="shared" si="56"/>
        <v>0</v>
      </c>
      <c r="R102" s="52">
        <f t="shared" si="57"/>
        <v>0</v>
      </c>
      <c r="S102" s="52">
        <f t="shared" ca="1" si="58"/>
        <v>0</v>
      </c>
      <c r="T102" s="53">
        <f ca="1">SUM(Q102:S102)</f>
        <v>0</v>
      </c>
      <c r="U102" s="52">
        <f t="shared" si="59"/>
        <v>0</v>
      </c>
      <c r="V102" s="52">
        <f t="shared" si="60"/>
        <v>0</v>
      </c>
      <c r="W102" s="52">
        <f t="shared" ca="1" si="61"/>
        <v>0</v>
      </c>
      <c r="X102" s="53">
        <f t="shared" ca="1" si="67"/>
        <v>0</v>
      </c>
      <c r="Y102" s="52">
        <f t="shared" si="62"/>
        <v>0</v>
      </c>
      <c r="Z102" s="52">
        <f t="shared" si="63"/>
        <v>0</v>
      </c>
      <c r="AA102" s="52">
        <f t="shared" ca="1" si="64"/>
        <v>0</v>
      </c>
      <c r="AB102" s="53">
        <f t="shared" ca="1" si="68"/>
        <v>0</v>
      </c>
    </row>
    <row r="103" spans="1:28" x14ac:dyDescent="0.2">
      <c r="A103" s="109"/>
      <c r="B103" s="110" t="s">
        <v>75</v>
      </c>
      <c r="C103" s="111">
        <f>SUM(C90:C102)</f>
        <v>0</v>
      </c>
      <c r="H103" s="111">
        <f>SUM(H90:H102)</f>
        <v>0</v>
      </c>
      <c r="I103" s="112">
        <f>SUM(I90:I102)</f>
        <v>0</v>
      </c>
      <c r="J103" s="113">
        <f t="shared" ref="J103" si="69">SUM(J90:J102)</f>
        <v>0</v>
      </c>
      <c r="K103" s="113">
        <f ca="1">SUM(K90:K102)</f>
        <v>0</v>
      </c>
      <c r="L103" s="114">
        <f ca="1">SUM(L90:L102)</f>
        <v>0</v>
      </c>
      <c r="M103" s="112">
        <f t="shared" ref="M103" si="70">SUM(M90:M102)</f>
        <v>0</v>
      </c>
      <c r="N103" s="113">
        <f t="shared" ref="N103" si="71">SUM(N90:N102)</f>
        <v>0</v>
      </c>
      <c r="O103" s="113">
        <f ca="1">SUM(O90:O102)</f>
        <v>0</v>
      </c>
      <c r="P103" s="114">
        <f ca="1">SUM(M103:O103)</f>
        <v>0</v>
      </c>
      <c r="Q103" s="115">
        <f>SUM(Q90:Q102)</f>
        <v>0</v>
      </c>
      <c r="R103" s="113">
        <f>SUM(R90:R102)</f>
        <v>0</v>
      </c>
      <c r="S103" s="113">
        <f ca="1">SUM(S90:S102)</f>
        <v>0</v>
      </c>
      <c r="T103" s="114">
        <f ca="1">SUM(Q103:S103)</f>
        <v>0</v>
      </c>
      <c r="U103" s="113">
        <f>SUM(U90:U102)</f>
        <v>0</v>
      </c>
      <c r="V103" s="113">
        <f t="shared" ref="V103:X103" si="72">SUM(V90:V102)</f>
        <v>0</v>
      </c>
      <c r="W103" s="113">
        <f t="shared" ca="1" si="72"/>
        <v>0</v>
      </c>
      <c r="X103" s="114">
        <f t="shared" ca="1" si="72"/>
        <v>0</v>
      </c>
      <c r="Y103" s="52">
        <f>SUM(Y90:Y102)</f>
        <v>0</v>
      </c>
      <c r="Z103" s="52">
        <f t="shared" ref="Z103:AB103" si="73">SUM(Z90:Z102)</f>
        <v>0</v>
      </c>
      <c r="AA103" s="52">
        <f t="shared" ca="1" si="73"/>
        <v>0</v>
      </c>
      <c r="AB103" s="114">
        <f t="shared" ca="1" si="73"/>
        <v>0</v>
      </c>
    </row>
    <row r="104" spans="1:28" ht="12.5" thickBot="1" x14ac:dyDescent="0.25">
      <c r="A104" s="116"/>
      <c r="B104" s="117" t="s">
        <v>198</v>
      </c>
      <c r="C104" s="118">
        <f>ROUND(C71,)</f>
        <v>0</v>
      </c>
      <c r="H104" s="118">
        <f>ROUND(H72,)</f>
        <v>0</v>
      </c>
      <c r="I104" s="119">
        <f>ROUND(J72,)</f>
        <v>0</v>
      </c>
      <c r="J104" s="120">
        <f>ROUND(R72,)</f>
        <v>0</v>
      </c>
      <c r="K104" s="120">
        <f ca="1">ROUND(AA72,)</f>
        <v>0</v>
      </c>
      <c r="L104" s="121">
        <f ca="1">ROUND(AD72,)</f>
        <v>0</v>
      </c>
      <c r="M104" s="119">
        <f>ROUND(L72,)</f>
        <v>0</v>
      </c>
      <c r="N104" s="120">
        <f>ROUND(S72,)</f>
        <v>0</v>
      </c>
      <c r="O104" s="120">
        <f ca="1">ROUND(AB72,)</f>
        <v>0</v>
      </c>
      <c r="P104" s="121">
        <f ca="1">ROUND(AE72,)</f>
        <v>0</v>
      </c>
      <c r="Q104" s="119">
        <f>ROUND(N72,)</f>
        <v>0</v>
      </c>
      <c r="R104" s="120">
        <f>ROUND(T72,)</f>
        <v>0</v>
      </c>
      <c r="S104" s="120">
        <f ca="1">ROUND(AC72,)</f>
        <v>0</v>
      </c>
      <c r="T104" s="121">
        <f ca="1">ROUND(AF72,)</f>
        <v>0</v>
      </c>
      <c r="U104" s="120"/>
      <c r="V104" s="120"/>
      <c r="W104" s="120"/>
      <c r="X104" s="121">
        <f ca="1">U103+V103+W103</f>
        <v>0</v>
      </c>
      <c r="Y104" s="120"/>
      <c r="Z104" s="120"/>
      <c r="AA104" s="120"/>
      <c r="AB104" s="121">
        <f ca="1">Y103+Z103+AA103</f>
        <v>0</v>
      </c>
    </row>
    <row r="105" spans="1:28" ht="12.5" thickTop="1" x14ac:dyDescent="0.2"/>
  </sheetData>
  <mergeCells count="19">
    <mergeCell ref="I87:L87"/>
    <mergeCell ref="M87:P87"/>
    <mergeCell ref="Q87:T87"/>
    <mergeCell ref="O4:T4"/>
    <mergeCell ref="A87:A89"/>
    <mergeCell ref="H87:H88"/>
    <mergeCell ref="A7:B7"/>
    <mergeCell ref="C87:C88"/>
    <mergeCell ref="A6:B6"/>
    <mergeCell ref="AG4:AJ4"/>
    <mergeCell ref="AK4:AN4"/>
    <mergeCell ref="U87:X87"/>
    <mergeCell ref="Y87:AB87"/>
    <mergeCell ref="AD4:AF4"/>
    <mergeCell ref="A5:B5"/>
    <mergeCell ref="A4:B4"/>
    <mergeCell ref="H4:N4"/>
    <mergeCell ref="A1:B3"/>
    <mergeCell ref="U4:AC4"/>
  </mergeCells>
  <phoneticPr fontId="4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8"/>
  <sheetViews>
    <sheetView zoomScale="115" zoomScaleNormal="115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I76" sqref="I76"/>
    </sheetView>
  </sheetViews>
  <sheetFormatPr defaultColWidth="7" defaultRowHeight="10.9" customHeight="1" x14ac:dyDescent="0.15"/>
  <cols>
    <col min="1" max="1" width="3.26953125" style="263" customWidth="1"/>
    <col min="2" max="2" width="17" style="264" customWidth="1"/>
    <col min="3" max="67" width="8.453125" style="264" customWidth="1"/>
    <col min="68" max="68" width="8.453125" style="265" customWidth="1"/>
    <col min="69" max="97" width="8.453125" style="264" customWidth="1"/>
    <col min="98" max="256" width="7" style="264"/>
    <col min="257" max="257" width="3.26953125" style="264" customWidth="1"/>
    <col min="258" max="258" width="17" style="264" customWidth="1"/>
    <col min="259" max="353" width="8.453125" style="264" customWidth="1"/>
    <col min="354" max="512" width="7" style="264"/>
    <col min="513" max="513" width="3.26953125" style="264" customWidth="1"/>
    <col min="514" max="514" width="17" style="264" customWidth="1"/>
    <col min="515" max="609" width="8.453125" style="264" customWidth="1"/>
    <col min="610" max="768" width="7" style="264"/>
    <col min="769" max="769" width="3.26953125" style="264" customWidth="1"/>
    <col min="770" max="770" width="17" style="264" customWidth="1"/>
    <col min="771" max="865" width="8.453125" style="264" customWidth="1"/>
    <col min="866" max="1024" width="7" style="264"/>
    <col min="1025" max="1025" width="3.26953125" style="264" customWidth="1"/>
    <col min="1026" max="1026" width="17" style="264" customWidth="1"/>
    <col min="1027" max="1121" width="8.453125" style="264" customWidth="1"/>
    <col min="1122" max="1280" width="7" style="264"/>
    <col min="1281" max="1281" width="3.26953125" style="264" customWidth="1"/>
    <col min="1282" max="1282" width="17" style="264" customWidth="1"/>
    <col min="1283" max="1377" width="8.453125" style="264" customWidth="1"/>
    <col min="1378" max="1536" width="7" style="264"/>
    <col min="1537" max="1537" width="3.26953125" style="264" customWidth="1"/>
    <col min="1538" max="1538" width="17" style="264" customWidth="1"/>
    <col min="1539" max="1633" width="8.453125" style="264" customWidth="1"/>
    <col min="1634" max="1792" width="7" style="264"/>
    <col min="1793" max="1793" width="3.26953125" style="264" customWidth="1"/>
    <col min="1794" max="1794" width="17" style="264" customWidth="1"/>
    <col min="1795" max="1889" width="8.453125" style="264" customWidth="1"/>
    <col min="1890" max="2048" width="7" style="264"/>
    <col min="2049" max="2049" width="3.26953125" style="264" customWidth="1"/>
    <col min="2050" max="2050" width="17" style="264" customWidth="1"/>
    <col min="2051" max="2145" width="8.453125" style="264" customWidth="1"/>
    <col min="2146" max="2304" width="7" style="264"/>
    <col min="2305" max="2305" width="3.26953125" style="264" customWidth="1"/>
    <col min="2306" max="2306" width="17" style="264" customWidth="1"/>
    <col min="2307" max="2401" width="8.453125" style="264" customWidth="1"/>
    <col min="2402" max="2560" width="7" style="264"/>
    <col min="2561" max="2561" width="3.26953125" style="264" customWidth="1"/>
    <col min="2562" max="2562" width="17" style="264" customWidth="1"/>
    <col min="2563" max="2657" width="8.453125" style="264" customWidth="1"/>
    <col min="2658" max="2816" width="7" style="264"/>
    <col min="2817" max="2817" width="3.26953125" style="264" customWidth="1"/>
    <col min="2818" max="2818" width="17" style="264" customWidth="1"/>
    <col min="2819" max="2913" width="8.453125" style="264" customWidth="1"/>
    <col min="2914" max="3072" width="7" style="264"/>
    <col min="3073" max="3073" width="3.26953125" style="264" customWidth="1"/>
    <col min="3074" max="3074" width="17" style="264" customWidth="1"/>
    <col min="3075" max="3169" width="8.453125" style="264" customWidth="1"/>
    <col min="3170" max="3328" width="7" style="264"/>
    <col min="3329" max="3329" width="3.26953125" style="264" customWidth="1"/>
    <col min="3330" max="3330" width="17" style="264" customWidth="1"/>
    <col min="3331" max="3425" width="8.453125" style="264" customWidth="1"/>
    <col min="3426" max="3584" width="7" style="264"/>
    <col min="3585" max="3585" width="3.26953125" style="264" customWidth="1"/>
    <col min="3586" max="3586" width="17" style="264" customWidth="1"/>
    <col min="3587" max="3681" width="8.453125" style="264" customWidth="1"/>
    <col min="3682" max="3840" width="7" style="264"/>
    <col min="3841" max="3841" width="3.26953125" style="264" customWidth="1"/>
    <col min="3842" max="3842" width="17" style="264" customWidth="1"/>
    <col min="3843" max="3937" width="8.453125" style="264" customWidth="1"/>
    <col min="3938" max="4096" width="7" style="264"/>
    <col min="4097" max="4097" width="3.26953125" style="264" customWidth="1"/>
    <col min="4098" max="4098" width="17" style="264" customWidth="1"/>
    <col min="4099" max="4193" width="8.453125" style="264" customWidth="1"/>
    <col min="4194" max="4352" width="7" style="264"/>
    <col min="4353" max="4353" width="3.26953125" style="264" customWidth="1"/>
    <col min="4354" max="4354" width="17" style="264" customWidth="1"/>
    <col min="4355" max="4449" width="8.453125" style="264" customWidth="1"/>
    <col min="4450" max="4608" width="7" style="264"/>
    <col min="4609" max="4609" width="3.26953125" style="264" customWidth="1"/>
    <col min="4610" max="4610" width="17" style="264" customWidth="1"/>
    <col min="4611" max="4705" width="8.453125" style="264" customWidth="1"/>
    <col min="4706" max="4864" width="7" style="264"/>
    <col min="4865" max="4865" width="3.26953125" style="264" customWidth="1"/>
    <col min="4866" max="4866" width="17" style="264" customWidth="1"/>
    <col min="4867" max="4961" width="8.453125" style="264" customWidth="1"/>
    <col min="4962" max="5120" width="7" style="264"/>
    <col min="5121" max="5121" width="3.26953125" style="264" customWidth="1"/>
    <col min="5122" max="5122" width="17" style="264" customWidth="1"/>
    <col min="5123" max="5217" width="8.453125" style="264" customWidth="1"/>
    <col min="5218" max="5376" width="7" style="264"/>
    <col min="5377" max="5377" width="3.26953125" style="264" customWidth="1"/>
    <col min="5378" max="5378" width="17" style="264" customWidth="1"/>
    <col min="5379" max="5473" width="8.453125" style="264" customWidth="1"/>
    <col min="5474" max="5632" width="7" style="264"/>
    <col min="5633" max="5633" width="3.26953125" style="264" customWidth="1"/>
    <col min="5634" max="5634" width="17" style="264" customWidth="1"/>
    <col min="5635" max="5729" width="8.453125" style="264" customWidth="1"/>
    <col min="5730" max="5888" width="7" style="264"/>
    <col min="5889" max="5889" width="3.26953125" style="264" customWidth="1"/>
    <col min="5890" max="5890" width="17" style="264" customWidth="1"/>
    <col min="5891" max="5985" width="8.453125" style="264" customWidth="1"/>
    <col min="5986" max="6144" width="7" style="264"/>
    <col min="6145" max="6145" width="3.26953125" style="264" customWidth="1"/>
    <col min="6146" max="6146" width="17" style="264" customWidth="1"/>
    <col min="6147" max="6241" width="8.453125" style="264" customWidth="1"/>
    <col min="6242" max="6400" width="7" style="264"/>
    <col min="6401" max="6401" width="3.26953125" style="264" customWidth="1"/>
    <col min="6402" max="6402" width="17" style="264" customWidth="1"/>
    <col min="6403" max="6497" width="8.453125" style="264" customWidth="1"/>
    <col min="6498" max="6656" width="7" style="264"/>
    <col min="6657" max="6657" width="3.26953125" style="264" customWidth="1"/>
    <col min="6658" max="6658" width="17" style="264" customWidth="1"/>
    <col min="6659" max="6753" width="8.453125" style="264" customWidth="1"/>
    <col min="6754" max="6912" width="7" style="264"/>
    <col min="6913" max="6913" width="3.26953125" style="264" customWidth="1"/>
    <col min="6914" max="6914" width="17" style="264" customWidth="1"/>
    <col min="6915" max="7009" width="8.453125" style="264" customWidth="1"/>
    <col min="7010" max="7168" width="7" style="264"/>
    <col min="7169" max="7169" width="3.26953125" style="264" customWidth="1"/>
    <col min="7170" max="7170" width="17" style="264" customWidth="1"/>
    <col min="7171" max="7265" width="8.453125" style="264" customWidth="1"/>
    <col min="7266" max="7424" width="7" style="264"/>
    <col min="7425" max="7425" width="3.26953125" style="264" customWidth="1"/>
    <col min="7426" max="7426" width="17" style="264" customWidth="1"/>
    <col min="7427" max="7521" width="8.453125" style="264" customWidth="1"/>
    <col min="7522" max="7680" width="7" style="264"/>
    <col min="7681" max="7681" width="3.26953125" style="264" customWidth="1"/>
    <col min="7682" max="7682" width="17" style="264" customWidth="1"/>
    <col min="7683" max="7777" width="8.453125" style="264" customWidth="1"/>
    <col min="7778" max="7936" width="7" style="264"/>
    <col min="7937" max="7937" width="3.26953125" style="264" customWidth="1"/>
    <col min="7938" max="7938" width="17" style="264" customWidth="1"/>
    <col min="7939" max="8033" width="8.453125" style="264" customWidth="1"/>
    <col min="8034" max="8192" width="7" style="264"/>
    <col min="8193" max="8193" width="3.26953125" style="264" customWidth="1"/>
    <col min="8194" max="8194" width="17" style="264" customWidth="1"/>
    <col min="8195" max="8289" width="8.453125" style="264" customWidth="1"/>
    <col min="8290" max="8448" width="7" style="264"/>
    <col min="8449" max="8449" width="3.26953125" style="264" customWidth="1"/>
    <col min="8450" max="8450" width="17" style="264" customWidth="1"/>
    <col min="8451" max="8545" width="8.453125" style="264" customWidth="1"/>
    <col min="8546" max="8704" width="7" style="264"/>
    <col min="8705" max="8705" width="3.26953125" style="264" customWidth="1"/>
    <col min="8706" max="8706" width="17" style="264" customWidth="1"/>
    <col min="8707" max="8801" width="8.453125" style="264" customWidth="1"/>
    <col min="8802" max="8960" width="7" style="264"/>
    <col min="8961" max="8961" width="3.26953125" style="264" customWidth="1"/>
    <col min="8962" max="8962" width="17" style="264" customWidth="1"/>
    <col min="8963" max="9057" width="8.453125" style="264" customWidth="1"/>
    <col min="9058" max="9216" width="7" style="264"/>
    <col min="9217" max="9217" width="3.26953125" style="264" customWidth="1"/>
    <col min="9218" max="9218" width="17" style="264" customWidth="1"/>
    <col min="9219" max="9313" width="8.453125" style="264" customWidth="1"/>
    <col min="9314" max="9472" width="7" style="264"/>
    <col min="9473" max="9473" width="3.26953125" style="264" customWidth="1"/>
    <col min="9474" max="9474" width="17" style="264" customWidth="1"/>
    <col min="9475" max="9569" width="8.453125" style="264" customWidth="1"/>
    <col min="9570" max="9728" width="7" style="264"/>
    <col min="9729" max="9729" width="3.26953125" style="264" customWidth="1"/>
    <col min="9730" max="9730" width="17" style="264" customWidth="1"/>
    <col min="9731" max="9825" width="8.453125" style="264" customWidth="1"/>
    <col min="9826" max="9984" width="7" style="264"/>
    <col min="9985" max="9985" width="3.26953125" style="264" customWidth="1"/>
    <col min="9986" max="9986" width="17" style="264" customWidth="1"/>
    <col min="9987" max="10081" width="8.453125" style="264" customWidth="1"/>
    <col min="10082" max="10240" width="7" style="264"/>
    <col min="10241" max="10241" width="3.26953125" style="264" customWidth="1"/>
    <col min="10242" max="10242" width="17" style="264" customWidth="1"/>
    <col min="10243" max="10337" width="8.453125" style="264" customWidth="1"/>
    <col min="10338" max="10496" width="7" style="264"/>
    <col min="10497" max="10497" width="3.26953125" style="264" customWidth="1"/>
    <col min="10498" max="10498" width="17" style="264" customWidth="1"/>
    <col min="10499" max="10593" width="8.453125" style="264" customWidth="1"/>
    <col min="10594" max="10752" width="7" style="264"/>
    <col min="10753" max="10753" width="3.26953125" style="264" customWidth="1"/>
    <col min="10754" max="10754" width="17" style="264" customWidth="1"/>
    <col min="10755" max="10849" width="8.453125" style="264" customWidth="1"/>
    <col min="10850" max="11008" width="7" style="264"/>
    <col min="11009" max="11009" width="3.26953125" style="264" customWidth="1"/>
    <col min="11010" max="11010" width="17" style="264" customWidth="1"/>
    <col min="11011" max="11105" width="8.453125" style="264" customWidth="1"/>
    <col min="11106" max="11264" width="7" style="264"/>
    <col min="11265" max="11265" width="3.26953125" style="264" customWidth="1"/>
    <col min="11266" max="11266" width="17" style="264" customWidth="1"/>
    <col min="11267" max="11361" width="8.453125" style="264" customWidth="1"/>
    <col min="11362" max="11520" width="7" style="264"/>
    <col min="11521" max="11521" width="3.26953125" style="264" customWidth="1"/>
    <col min="11522" max="11522" width="17" style="264" customWidth="1"/>
    <col min="11523" max="11617" width="8.453125" style="264" customWidth="1"/>
    <col min="11618" max="11776" width="7" style="264"/>
    <col min="11777" max="11777" width="3.26953125" style="264" customWidth="1"/>
    <col min="11778" max="11778" width="17" style="264" customWidth="1"/>
    <col min="11779" max="11873" width="8.453125" style="264" customWidth="1"/>
    <col min="11874" max="12032" width="7" style="264"/>
    <col min="12033" max="12033" width="3.26953125" style="264" customWidth="1"/>
    <col min="12034" max="12034" width="17" style="264" customWidth="1"/>
    <col min="12035" max="12129" width="8.453125" style="264" customWidth="1"/>
    <col min="12130" max="12288" width="7" style="264"/>
    <col min="12289" max="12289" width="3.26953125" style="264" customWidth="1"/>
    <col min="12290" max="12290" width="17" style="264" customWidth="1"/>
    <col min="12291" max="12385" width="8.453125" style="264" customWidth="1"/>
    <col min="12386" max="12544" width="7" style="264"/>
    <col min="12545" max="12545" width="3.26953125" style="264" customWidth="1"/>
    <col min="12546" max="12546" width="17" style="264" customWidth="1"/>
    <col min="12547" max="12641" width="8.453125" style="264" customWidth="1"/>
    <col min="12642" max="12800" width="7" style="264"/>
    <col min="12801" max="12801" width="3.26953125" style="264" customWidth="1"/>
    <col min="12802" max="12802" width="17" style="264" customWidth="1"/>
    <col min="12803" max="12897" width="8.453125" style="264" customWidth="1"/>
    <col min="12898" max="13056" width="7" style="264"/>
    <col min="13057" max="13057" width="3.26953125" style="264" customWidth="1"/>
    <col min="13058" max="13058" width="17" style="264" customWidth="1"/>
    <col min="13059" max="13153" width="8.453125" style="264" customWidth="1"/>
    <col min="13154" max="13312" width="7" style="264"/>
    <col min="13313" max="13313" width="3.26953125" style="264" customWidth="1"/>
    <col min="13314" max="13314" width="17" style="264" customWidth="1"/>
    <col min="13315" max="13409" width="8.453125" style="264" customWidth="1"/>
    <col min="13410" max="13568" width="7" style="264"/>
    <col min="13569" max="13569" width="3.26953125" style="264" customWidth="1"/>
    <col min="13570" max="13570" width="17" style="264" customWidth="1"/>
    <col min="13571" max="13665" width="8.453125" style="264" customWidth="1"/>
    <col min="13666" max="13824" width="7" style="264"/>
    <col min="13825" max="13825" width="3.26953125" style="264" customWidth="1"/>
    <col min="13826" max="13826" width="17" style="264" customWidth="1"/>
    <col min="13827" max="13921" width="8.453125" style="264" customWidth="1"/>
    <col min="13922" max="14080" width="7" style="264"/>
    <col min="14081" max="14081" width="3.26953125" style="264" customWidth="1"/>
    <col min="14082" max="14082" width="17" style="264" customWidth="1"/>
    <col min="14083" max="14177" width="8.453125" style="264" customWidth="1"/>
    <col min="14178" max="14336" width="7" style="264"/>
    <col min="14337" max="14337" width="3.26953125" style="264" customWidth="1"/>
    <col min="14338" max="14338" width="17" style="264" customWidth="1"/>
    <col min="14339" max="14433" width="8.453125" style="264" customWidth="1"/>
    <col min="14434" max="14592" width="7" style="264"/>
    <col min="14593" max="14593" width="3.26953125" style="264" customWidth="1"/>
    <col min="14594" max="14594" width="17" style="264" customWidth="1"/>
    <col min="14595" max="14689" width="8.453125" style="264" customWidth="1"/>
    <col min="14690" max="14848" width="7" style="264"/>
    <col min="14849" max="14849" width="3.26953125" style="264" customWidth="1"/>
    <col min="14850" max="14850" width="17" style="264" customWidth="1"/>
    <col min="14851" max="14945" width="8.453125" style="264" customWidth="1"/>
    <col min="14946" max="15104" width="7" style="264"/>
    <col min="15105" max="15105" width="3.26953125" style="264" customWidth="1"/>
    <col min="15106" max="15106" width="17" style="264" customWidth="1"/>
    <col min="15107" max="15201" width="8.453125" style="264" customWidth="1"/>
    <col min="15202" max="15360" width="7" style="264"/>
    <col min="15361" max="15361" width="3.26953125" style="264" customWidth="1"/>
    <col min="15362" max="15362" width="17" style="264" customWidth="1"/>
    <col min="15363" max="15457" width="8.453125" style="264" customWidth="1"/>
    <col min="15458" max="15616" width="7" style="264"/>
    <col min="15617" max="15617" width="3.26953125" style="264" customWidth="1"/>
    <col min="15618" max="15618" width="17" style="264" customWidth="1"/>
    <col min="15619" max="15713" width="8.453125" style="264" customWidth="1"/>
    <col min="15714" max="15872" width="7" style="264"/>
    <col min="15873" max="15873" width="3.26953125" style="264" customWidth="1"/>
    <col min="15874" max="15874" width="17" style="264" customWidth="1"/>
    <col min="15875" max="15969" width="8.453125" style="264" customWidth="1"/>
    <col min="15970" max="16128" width="7" style="264"/>
    <col min="16129" max="16129" width="3.26953125" style="264" customWidth="1"/>
    <col min="16130" max="16130" width="17" style="264" customWidth="1"/>
    <col min="16131" max="16225" width="8.453125" style="264" customWidth="1"/>
    <col min="16226" max="16384" width="7" style="264"/>
  </cols>
  <sheetData>
    <row r="1" spans="1:97" s="213" customFormat="1" ht="14" x14ac:dyDescent="0.2">
      <c r="A1" s="211"/>
      <c r="B1" s="212" t="s">
        <v>585</v>
      </c>
      <c r="BP1" s="214"/>
    </row>
    <row r="2" spans="1:97" s="213" customFormat="1" ht="10.9" customHeight="1" x14ac:dyDescent="0.2">
      <c r="A2" s="211"/>
      <c r="BP2" s="214"/>
      <c r="CH2" s="215"/>
      <c r="CI2" s="215"/>
      <c r="CJ2" s="215"/>
      <c r="CS2" s="216" t="s">
        <v>350</v>
      </c>
    </row>
    <row r="3" spans="1:97" s="213" customFormat="1" ht="12.75" customHeight="1" x14ac:dyDescent="0.2">
      <c r="A3" s="217"/>
      <c r="B3" s="218"/>
      <c r="C3" s="219" t="s">
        <v>233</v>
      </c>
      <c r="D3" s="219" t="s">
        <v>234</v>
      </c>
      <c r="E3" s="219" t="s">
        <v>235</v>
      </c>
      <c r="F3" s="219" t="s">
        <v>236</v>
      </c>
      <c r="G3" s="219" t="s">
        <v>237</v>
      </c>
      <c r="H3" s="219" t="s">
        <v>238</v>
      </c>
      <c r="I3" s="219" t="s">
        <v>239</v>
      </c>
      <c r="J3" s="219" t="s">
        <v>240</v>
      </c>
      <c r="K3" s="219" t="s">
        <v>241</v>
      </c>
      <c r="L3" s="219" t="s">
        <v>242</v>
      </c>
      <c r="M3" s="219" t="s">
        <v>243</v>
      </c>
      <c r="N3" s="219" t="s">
        <v>244</v>
      </c>
      <c r="O3" s="219" t="s">
        <v>245</v>
      </c>
      <c r="P3" s="219" t="s">
        <v>246</v>
      </c>
      <c r="Q3" s="219" t="s">
        <v>247</v>
      </c>
      <c r="R3" s="219" t="s">
        <v>248</v>
      </c>
      <c r="S3" s="219" t="s">
        <v>249</v>
      </c>
      <c r="T3" s="219" t="s">
        <v>250</v>
      </c>
      <c r="U3" s="219" t="s">
        <v>251</v>
      </c>
      <c r="V3" s="219" t="s">
        <v>252</v>
      </c>
      <c r="W3" s="219" t="s">
        <v>253</v>
      </c>
      <c r="X3" s="219" t="s">
        <v>254</v>
      </c>
      <c r="Y3" s="219" t="s">
        <v>255</v>
      </c>
      <c r="Z3" s="219" t="s">
        <v>256</v>
      </c>
      <c r="AA3" s="219" t="s">
        <v>257</v>
      </c>
      <c r="AB3" s="219" t="s">
        <v>258</v>
      </c>
      <c r="AC3" s="219" t="s">
        <v>259</v>
      </c>
      <c r="AD3" s="219" t="s">
        <v>260</v>
      </c>
      <c r="AE3" s="219" t="s">
        <v>261</v>
      </c>
      <c r="AF3" s="219" t="s">
        <v>262</v>
      </c>
      <c r="AG3" s="219" t="s">
        <v>263</v>
      </c>
      <c r="AH3" s="219" t="s">
        <v>264</v>
      </c>
      <c r="AI3" s="219" t="s">
        <v>265</v>
      </c>
      <c r="AJ3" s="219" t="s">
        <v>266</v>
      </c>
      <c r="AK3" s="219" t="s">
        <v>267</v>
      </c>
      <c r="AL3" s="219" t="s">
        <v>268</v>
      </c>
      <c r="AM3" s="219" t="s">
        <v>269</v>
      </c>
      <c r="AN3" s="219" t="s">
        <v>271</v>
      </c>
      <c r="AO3" s="219" t="s">
        <v>273</v>
      </c>
      <c r="AP3" s="219" t="s">
        <v>274</v>
      </c>
      <c r="AQ3" s="219" t="s">
        <v>275</v>
      </c>
      <c r="AR3" s="219" t="s">
        <v>276</v>
      </c>
      <c r="AS3" s="219" t="s">
        <v>277</v>
      </c>
      <c r="AT3" s="219" t="s">
        <v>278</v>
      </c>
      <c r="AU3" s="219" t="s">
        <v>279</v>
      </c>
      <c r="AV3" s="219" t="s">
        <v>280</v>
      </c>
      <c r="AW3" s="219" t="s">
        <v>281</v>
      </c>
      <c r="AX3" s="219" t="s">
        <v>282</v>
      </c>
      <c r="AY3" s="219" t="s">
        <v>283</v>
      </c>
      <c r="AZ3" s="219" t="s">
        <v>284</v>
      </c>
      <c r="BA3" s="219" t="s">
        <v>285</v>
      </c>
      <c r="BB3" s="219" t="s">
        <v>287</v>
      </c>
      <c r="BC3" s="219" t="s">
        <v>288</v>
      </c>
      <c r="BD3" s="219" t="s">
        <v>290</v>
      </c>
      <c r="BE3" s="219" t="s">
        <v>291</v>
      </c>
      <c r="BF3" s="219" t="s">
        <v>292</v>
      </c>
      <c r="BG3" s="219" t="s">
        <v>294</v>
      </c>
      <c r="BH3" s="219" t="s">
        <v>295</v>
      </c>
      <c r="BI3" s="219" t="s">
        <v>296</v>
      </c>
      <c r="BJ3" s="219" t="s">
        <v>297</v>
      </c>
      <c r="BK3" s="219" t="s">
        <v>298</v>
      </c>
      <c r="BL3" s="219" t="s">
        <v>299</v>
      </c>
      <c r="BM3" s="219" t="s">
        <v>300</v>
      </c>
      <c r="BN3" s="219" t="s">
        <v>458</v>
      </c>
      <c r="BO3" s="220"/>
      <c r="BP3" s="221"/>
      <c r="BQ3" s="221"/>
      <c r="BR3" s="219" t="s">
        <v>351</v>
      </c>
      <c r="BS3" s="219" t="s">
        <v>351</v>
      </c>
      <c r="BT3" s="219"/>
      <c r="BU3" s="221"/>
      <c r="BV3" s="220"/>
      <c r="BW3" s="220"/>
      <c r="BX3" s="222"/>
      <c r="BY3" s="221"/>
      <c r="BZ3" s="221"/>
      <c r="CA3" s="221"/>
      <c r="CB3" s="221"/>
      <c r="CC3" s="221"/>
      <c r="CD3" s="221"/>
      <c r="CE3" s="221"/>
      <c r="CF3" s="220"/>
      <c r="CG3" s="220"/>
      <c r="CH3" s="223"/>
      <c r="CI3" s="219" t="s">
        <v>352</v>
      </c>
      <c r="CJ3" s="219" t="s">
        <v>352</v>
      </c>
      <c r="CK3" s="219" t="s">
        <v>352</v>
      </c>
      <c r="CL3" s="219" t="s">
        <v>352</v>
      </c>
      <c r="CM3" s="219" t="s">
        <v>352</v>
      </c>
      <c r="CN3" s="219" t="s">
        <v>352</v>
      </c>
      <c r="CO3" s="219" t="s">
        <v>352</v>
      </c>
      <c r="CP3" s="219" t="s">
        <v>352</v>
      </c>
      <c r="CQ3" s="223" t="s">
        <v>352</v>
      </c>
      <c r="CR3" s="220"/>
      <c r="CS3" s="223"/>
    </row>
    <row r="4" spans="1:97" s="211" customFormat="1" ht="12.75" customHeight="1" x14ac:dyDescent="0.2">
      <c r="A4" s="224"/>
      <c r="B4" s="225"/>
      <c r="C4" s="226" t="s">
        <v>522</v>
      </c>
      <c r="D4" s="226" t="s">
        <v>523</v>
      </c>
      <c r="E4" s="226"/>
      <c r="F4" s="226" t="s">
        <v>524</v>
      </c>
      <c r="G4" s="226"/>
      <c r="H4" s="226"/>
      <c r="I4" s="226" t="s">
        <v>525</v>
      </c>
      <c r="J4" s="226" t="s">
        <v>526</v>
      </c>
      <c r="K4" s="226" t="s">
        <v>595</v>
      </c>
      <c r="L4" s="226" t="s">
        <v>303</v>
      </c>
      <c r="M4" s="226"/>
      <c r="N4" s="226" t="s">
        <v>304</v>
      </c>
      <c r="O4" s="226"/>
      <c r="P4" s="227" t="s">
        <v>527</v>
      </c>
      <c r="Q4" s="226" t="s">
        <v>528</v>
      </c>
      <c r="R4" s="226" t="s">
        <v>529</v>
      </c>
      <c r="S4" s="226" t="s">
        <v>530</v>
      </c>
      <c r="T4" s="226" t="s">
        <v>531</v>
      </c>
      <c r="U4" s="227" t="s">
        <v>532</v>
      </c>
      <c r="V4" s="226"/>
      <c r="W4" s="226" t="s">
        <v>533</v>
      </c>
      <c r="X4" s="226"/>
      <c r="Y4" s="226" t="s">
        <v>305</v>
      </c>
      <c r="Z4" s="226" t="s">
        <v>305</v>
      </c>
      <c r="AA4" s="226" t="s">
        <v>534</v>
      </c>
      <c r="AB4" s="226" t="s">
        <v>535</v>
      </c>
      <c r="AC4" s="226"/>
      <c r="AD4" s="226" t="s">
        <v>536</v>
      </c>
      <c r="AE4" s="226" t="s">
        <v>537</v>
      </c>
      <c r="AF4" s="226"/>
      <c r="AG4" s="226" t="s">
        <v>538</v>
      </c>
      <c r="AH4" s="226" t="s">
        <v>539</v>
      </c>
      <c r="AI4" s="226"/>
      <c r="AJ4" s="226"/>
      <c r="AK4" s="226"/>
      <c r="AL4" s="226"/>
      <c r="AM4" s="226" t="s">
        <v>526</v>
      </c>
      <c r="AN4" s="227" t="s">
        <v>540</v>
      </c>
      <c r="AO4" s="226"/>
      <c r="AP4" s="226"/>
      <c r="AQ4" s="227"/>
      <c r="AR4" s="226" t="s">
        <v>541</v>
      </c>
      <c r="AS4" s="226"/>
      <c r="AT4" s="226" t="s">
        <v>542</v>
      </c>
      <c r="AU4" s="226"/>
      <c r="AV4" s="226"/>
      <c r="AW4" s="226"/>
      <c r="AX4" s="226"/>
      <c r="AY4" s="227"/>
      <c r="AZ4" s="226" t="s">
        <v>543</v>
      </c>
      <c r="BA4" s="226"/>
      <c r="BB4" s="226" t="s">
        <v>544</v>
      </c>
      <c r="BC4" s="226"/>
      <c r="BD4" s="226"/>
      <c r="BE4" s="226" t="s">
        <v>545</v>
      </c>
      <c r="BF4" s="228"/>
      <c r="BG4" s="344" t="s">
        <v>546</v>
      </c>
      <c r="BH4" s="226" t="s">
        <v>547</v>
      </c>
      <c r="BI4" s="226"/>
      <c r="BJ4" s="226" t="s">
        <v>548</v>
      </c>
      <c r="BK4" s="227" t="s">
        <v>549</v>
      </c>
      <c r="BL4" s="349" t="s">
        <v>526</v>
      </c>
      <c r="BM4" s="226"/>
      <c r="BN4" s="227"/>
      <c r="BO4" s="229" t="s">
        <v>353</v>
      </c>
      <c r="BP4" s="226" t="s">
        <v>354</v>
      </c>
      <c r="BQ4" s="226" t="s">
        <v>355</v>
      </c>
      <c r="BR4" s="226" t="s">
        <v>356</v>
      </c>
      <c r="BS4" s="226" t="s">
        <v>357</v>
      </c>
      <c r="BT4" s="226" t="s">
        <v>357</v>
      </c>
      <c r="BU4" s="226"/>
      <c r="BV4" s="229" t="s">
        <v>358</v>
      </c>
      <c r="BW4" s="225" t="s">
        <v>359</v>
      </c>
      <c r="BX4" s="224"/>
      <c r="BY4" s="226"/>
      <c r="BZ4" s="226" t="s">
        <v>360</v>
      </c>
      <c r="CA4" s="226"/>
      <c r="CB4" s="226"/>
      <c r="CC4" s="226"/>
      <c r="CD4" s="226"/>
      <c r="CE4" s="226"/>
      <c r="CF4" s="229"/>
      <c r="CG4" s="229"/>
      <c r="CH4" s="229"/>
      <c r="CI4" s="226"/>
      <c r="CJ4" s="226"/>
      <c r="CK4" s="226" t="s">
        <v>361</v>
      </c>
      <c r="CL4" s="226"/>
      <c r="CM4" s="226"/>
      <c r="CN4" s="226"/>
      <c r="CO4" s="226"/>
      <c r="CP4" s="226"/>
      <c r="CQ4" s="229"/>
      <c r="CR4" s="229" t="s">
        <v>362</v>
      </c>
      <c r="CS4" s="229" t="s">
        <v>363</v>
      </c>
    </row>
    <row r="5" spans="1:97" s="211" customFormat="1" ht="12.75" customHeight="1" x14ac:dyDescent="0.2">
      <c r="A5" s="230"/>
      <c r="B5" s="231"/>
      <c r="C5" s="232" t="s">
        <v>550</v>
      </c>
      <c r="D5" s="232" t="s">
        <v>550</v>
      </c>
      <c r="E5" s="232" t="s">
        <v>551</v>
      </c>
      <c r="F5" s="232" t="s">
        <v>307</v>
      </c>
      <c r="G5" s="232" t="s">
        <v>552</v>
      </c>
      <c r="H5" s="232" t="s">
        <v>553</v>
      </c>
      <c r="I5" s="232" t="s">
        <v>554</v>
      </c>
      <c r="J5" s="232" t="s">
        <v>555</v>
      </c>
      <c r="K5" s="232" t="s">
        <v>557</v>
      </c>
      <c r="L5" s="232" t="s">
        <v>557</v>
      </c>
      <c r="M5" s="232" t="s">
        <v>1</v>
      </c>
      <c r="N5" s="232" t="s">
        <v>557</v>
      </c>
      <c r="O5" s="232" t="s">
        <v>308</v>
      </c>
      <c r="P5" s="233" t="s">
        <v>558</v>
      </c>
      <c r="Q5" s="232" t="s">
        <v>559</v>
      </c>
      <c r="R5" s="232" t="s">
        <v>560</v>
      </c>
      <c r="S5" s="232" t="s">
        <v>561</v>
      </c>
      <c r="T5" s="232" t="s">
        <v>562</v>
      </c>
      <c r="U5" s="233" t="s">
        <v>563</v>
      </c>
      <c r="V5" s="232" t="s">
        <v>2</v>
      </c>
      <c r="W5" s="232" t="s">
        <v>309</v>
      </c>
      <c r="X5" s="232" t="s">
        <v>3</v>
      </c>
      <c r="Y5" s="232" t="s">
        <v>564</v>
      </c>
      <c r="Z5" s="232" t="s">
        <v>565</v>
      </c>
      <c r="AA5" s="232" t="s">
        <v>566</v>
      </c>
      <c r="AB5" s="232" t="s">
        <v>567</v>
      </c>
      <c r="AC5" s="232" t="s">
        <v>4</v>
      </c>
      <c r="AD5" s="232" t="s">
        <v>568</v>
      </c>
      <c r="AE5" s="232" t="s">
        <v>310</v>
      </c>
      <c r="AF5" s="232" t="s">
        <v>5</v>
      </c>
      <c r="AG5" s="232" t="s">
        <v>311</v>
      </c>
      <c r="AH5" s="232" t="s">
        <v>569</v>
      </c>
      <c r="AI5" s="232" t="s">
        <v>37</v>
      </c>
      <c r="AJ5" s="232" t="s">
        <v>270</v>
      </c>
      <c r="AK5" s="232" t="s">
        <v>272</v>
      </c>
      <c r="AL5" s="232" t="s">
        <v>36</v>
      </c>
      <c r="AM5" s="232" t="s">
        <v>312</v>
      </c>
      <c r="AN5" s="233" t="s">
        <v>570</v>
      </c>
      <c r="AO5" s="232" t="s">
        <v>313</v>
      </c>
      <c r="AP5" s="232" t="s">
        <v>6</v>
      </c>
      <c r="AQ5" s="233" t="s">
        <v>571</v>
      </c>
      <c r="AR5" s="232" t="s">
        <v>572</v>
      </c>
      <c r="AS5" s="232" t="s">
        <v>314</v>
      </c>
      <c r="AT5" s="232" t="s">
        <v>573</v>
      </c>
      <c r="AU5" s="232" t="s">
        <v>315</v>
      </c>
      <c r="AV5" s="232" t="s">
        <v>316</v>
      </c>
      <c r="AW5" s="232" t="s">
        <v>7</v>
      </c>
      <c r="AX5" s="232" t="s">
        <v>286</v>
      </c>
      <c r="AY5" s="233" t="s">
        <v>317</v>
      </c>
      <c r="AZ5" s="232" t="s">
        <v>574</v>
      </c>
      <c r="BA5" s="232" t="s">
        <v>289</v>
      </c>
      <c r="BB5" s="232" t="s">
        <v>307</v>
      </c>
      <c r="BC5" s="232" t="s">
        <v>318</v>
      </c>
      <c r="BD5" s="232" t="s">
        <v>293</v>
      </c>
      <c r="BE5" s="232" t="s">
        <v>319</v>
      </c>
      <c r="BF5" s="233" t="s">
        <v>320</v>
      </c>
      <c r="BG5" s="345" t="s">
        <v>575</v>
      </c>
      <c r="BH5" s="232" t="s">
        <v>307</v>
      </c>
      <c r="BI5" s="232" t="s">
        <v>576</v>
      </c>
      <c r="BJ5" s="232" t="s">
        <v>307</v>
      </c>
      <c r="BK5" s="233" t="s">
        <v>307</v>
      </c>
      <c r="BL5" s="350" t="s">
        <v>577</v>
      </c>
      <c r="BM5" s="232" t="s">
        <v>578</v>
      </c>
      <c r="BN5" s="233" t="s">
        <v>579</v>
      </c>
      <c r="BO5" s="234" t="s">
        <v>364</v>
      </c>
      <c r="BP5" s="232" t="s">
        <v>365</v>
      </c>
      <c r="BQ5" s="232" t="s">
        <v>365</v>
      </c>
      <c r="BR5" s="232" t="s">
        <v>365</v>
      </c>
      <c r="BS5" s="232" t="s">
        <v>366</v>
      </c>
      <c r="BT5" s="232" t="s">
        <v>367</v>
      </c>
      <c r="BU5" s="232" t="s">
        <v>368</v>
      </c>
      <c r="BV5" s="234" t="s">
        <v>369</v>
      </c>
      <c r="BW5" s="231" t="s">
        <v>370</v>
      </c>
      <c r="BX5" s="230" t="s">
        <v>371</v>
      </c>
      <c r="BY5" s="232" t="s">
        <v>372</v>
      </c>
      <c r="BZ5" s="232" t="s">
        <v>373</v>
      </c>
      <c r="CA5" s="232" t="s">
        <v>374</v>
      </c>
      <c r="CB5" s="232" t="s">
        <v>375</v>
      </c>
      <c r="CC5" s="232" t="s">
        <v>376</v>
      </c>
      <c r="CD5" s="232" t="s">
        <v>377</v>
      </c>
      <c r="CE5" s="232" t="s">
        <v>378</v>
      </c>
      <c r="CF5" s="234" t="s">
        <v>379</v>
      </c>
      <c r="CG5" s="234" t="s">
        <v>369</v>
      </c>
      <c r="CH5" s="234" t="s">
        <v>380</v>
      </c>
      <c r="CI5" s="232" t="s">
        <v>381</v>
      </c>
      <c r="CJ5" s="232" t="s">
        <v>382</v>
      </c>
      <c r="CK5" s="232" t="s">
        <v>383</v>
      </c>
      <c r="CL5" s="232" t="s">
        <v>384</v>
      </c>
      <c r="CM5" s="232" t="s">
        <v>385</v>
      </c>
      <c r="CN5" s="232" t="s">
        <v>386</v>
      </c>
      <c r="CO5" s="232" t="s">
        <v>387</v>
      </c>
      <c r="CP5" s="232" t="s">
        <v>388</v>
      </c>
      <c r="CQ5" s="234" t="s">
        <v>389</v>
      </c>
      <c r="CR5" s="234" t="s">
        <v>390</v>
      </c>
      <c r="CS5" s="234" t="s">
        <v>391</v>
      </c>
    </row>
    <row r="6" spans="1:97" s="213" customFormat="1" ht="12.75" customHeight="1" x14ac:dyDescent="0.2">
      <c r="A6" s="224" t="s">
        <v>233</v>
      </c>
      <c r="B6" s="235" t="s">
        <v>459</v>
      </c>
      <c r="C6" s="236">
        <v>1022</v>
      </c>
      <c r="D6" s="236">
        <v>52</v>
      </c>
      <c r="E6" s="236">
        <v>261</v>
      </c>
      <c r="F6" s="236">
        <v>43</v>
      </c>
      <c r="G6" s="236">
        <v>7</v>
      </c>
      <c r="H6" s="236">
        <v>0</v>
      </c>
      <c r="I6" s="236">
        <v>0</v>
      </c>
      <c r="J6" s="236">
        <v>0</v>
      </c>
      <c r="K6" s="236">
        <v>23</v>
      </c>
      <c r="L6" s="236">
        <v>153</v>
      </c>
      <c r="M6" s="236">
        <v>15169</v>
      </c>
      <c r="N6" s="236">
        <v>10651</v>
      </c>
      <c r="O6" s="236">
        <v>111</v>
      </c>
      <c r="P6" s="236">
        <v>868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3</v>
      </c>
      <c r="AN6" s="236">
        <v>0</v>
      </c>
      <c r="AO6" s="236">
        <v>0</v>
      </c>
      <c r="AP6" s="236">
        <v>0</v>
      </c>
      <c r="AQ6" s="236">
        <v>0</v>
      </c>
      <c r="AR6" s="236">
        <v>0</v>
      </c>
      <c r="AS6" s="236">
        <v>0</v>
      </c>
      <c r="AT6" s="236">
        <v>0</v>
      </c>
      <c r="AU6" s="236">
        <v>0</v>
      </c>
      <c r="AV6" s="236">
        <v>0</v>
      </c>
      <c r="AW6" s="236">
        <v>0</v>
      </c>
      <c r="AX6" s="236">
        <v>0</v>
      </c>
      <c r="AY6" s="236">
        <v>26</v>
      </c>
      <c r="AZ6" s="236">
        <v>0</v>
      </c>
      <c r="BA6" s="236">
        <v>0</v>
      </c>
      <c r="BB6" s="236">
        <v>0</v>
      </c>
      <c r="BC6" s="236">
        <v>15</v>
      </c>
      <c r="BD6" s="236">
        <v>178</v>
      </c>
      <c r="BE6" s="236">
        <v>270</v>
      </c>
      <c r="BF6" s="236">
        <v>337</v>
      </c>
      <c r="BG6" s="236">
        <v>23</v>
      </c>
      <c r="BH6" s="236">
        <v>0</v>
      </c>
      <c r="BI6" s="236">
        <v>584</v>
      </c>
      <c r="BJ6" s="236">
        <v>1293</v>
      </c>
      <c r="BK6" s="236">
        <v>4</v>
      </c>
      <c r="BL6" s="236">
        <v>22</v>
      </c>
      <c r="BM6" s="236">
        <v>0</v>
      </c>
      <c r="BN6" s="236">
        <v>0</v>
      </c>
      <c r="BO6" s="239">
        <v>31115</v>
      </c>
      <c r="BP6" s="238">
        <v>70</v>
      </c>
      <c r="BQ6" s="236">
        <v>8326</v>
      </c>
      <c r="BR6" s="236">
        <v>0</v>
      </c>
      <c r="BS6" s="236">
        <v>0</v>
      </c>
      <c r="BT6" s="236">
        <v>14</v>
      </c>
      <c r="BU6" s="236">
        <v>220</v>
      </c>
      <c r="BV6" s="239">
        <v>8630</v>
      </c>
      <c r="BW6" s="237">
        <v>39745</v>
      </c>
      <c r="BX6" s="240">
        <v>0</v>
      </c>
      <c r="BY6" s="236">
        <v>14848</v>
      </c>
      <c r="BZ6" s="236">
        <v>19</v>
      </c>
      <c r="CA6" s="236">
        <v>0</v>
      </c>
      <c r="CB6" s="236">
        <v>0</v>
      </c>
      <c r="CC6" s="236">
        <v>0</v>
      </c>
      <c r="CD6" s="236">
        <v>0</v>
      </c>
      <c r="CE6" s="236">
        <v>0</v>
      </c>
      <c r="CF6" s="239">
        <v>14867</v>
      </c>
      <c r="CG6" s="239">
        <v>23497</v>
      </c>
      <c r="CH6" s="239">
        <v>54612</v>
      </c>
      <c r="CI6" s="236">
        <v>-2475</v>
      </c>
      <c r="CJ6" s="236">
        <v>-8973</v>
      </c>
      <c r="CK6" s="236">
        <v>-6573</v>
      </c>
      <c r="CL6" s="236">
        <v>0</v>
      </c>
      <c r="CM6" s="236">
        <v>-4388</v>
      </c>
      <c r="CN6" s="236">
        <v>-4290</v>
      </c>
      <c r="CO6" s="236">
        <v>-2132</v>
      </c>
      <c r="CP6" s="236">
        <v>-44</v>
      </c>
      <c r="CQ6" s="239">
        <v>-28875</v>
      </c>
      <c r="CR6" s="239">
        <v>-5378</v>
      </c>
      <c r="CS6" s="239">
        <v>25737</v>
      </c>
    </row>
    <row r="7" spans="1:97" s="213" customFormat="1" ht="12.75" customHeight="1" x14ac:dyDescent="0.2">
      <c r="A7" s="224" t="s">
        <v>234</v>
      </c>
      <c r="B7" s="235" t="s">
        <v>460</v>
      </c>
      <c r="C7" s="236">
        <v>358</v>
      </c>
      <c r="D7" s="236">
        <v>336</v>
      </c>
      <c r="E7" s="236">
        <v>3706</v>
      </c>
      <c r="F7" s="236">
        <v>5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5</v>
      </c>
      <c r="O7" s="236">
        <v>0</v>
      </c>
      <c r="P7" s="236">
        <v>108</v>
      </c>
      <c r="Q7" s="236">
        <v>9</v>
      </c>
      <c r="R7" s="236">
        <v>15</v>
      </c>
      <c r="S7" s="236">
        <v>0</v>
      </c>
      <c r="T7" s="236">
        <v>0</v>
      </c>
      <c r="U7" s="236">
        <v>1</v>
      </c>
      <c r="V7" s="236">
        <v>0</v>
      </c>
      <c r="W7" s="236">
        <v>0</v>
      </c>
      <c r="X7" s="236">
        <v>0</v>
      </c>
      <c r="Y7" s="236">
        <v>0</v>
      </c>
      <c r="Z7" s="236">
        <v>15</v>
      </c>
      <c r="AA7" s="236">
        <v>0</v>
      </c>
      <c r="AB7" s="236">
        <v>0</v>
      </c>
      <c r="AC7" s="236">
        <v>6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2</v>
      </c>
      <c r="AN7" s="236">
        <v>0</v>
      </c>
      <c r="AO7" s="236">
        <v>39</v>
      </c>
      <c r="AP7" s="236">
        <v>0</v>
      </c>
      <c r="AQ7" s="236">
        <v>306</v>
      </c>
      <c r="AR7" s="236">
        <v>34</v>
      </c>
      <c r="AS7" s="236">
        <v>0</v>
      </c>
      <c r="AT7" s="236">
        <v>0</v>
      </c>
      <c r="AU7" s="236">
        <v>0</v>
      </c>
      <c r="AV7" s="236">
        <v>30</v>
      </c>
      <c r="AW7" s="236">
        <v>0</v>
      </c>
      <c r="AX7" s="236">
        <v>1</v>
      </c>
      <c r="AY7" s="236">
        <v>0</v>
      </c>
      <c r="AZ7" s="236">
        <v>0</v>
      </c>
      <c r="BA7" s="236">
        <v>0</v>
      </c>
      <c r="BB7" s="236">
        <v>0</v>
      </c>
      <c r="BC7" s="236">
        <v>0</v>
      </c>
      <c r="BD7" s="236">
        <v>9</v>
      </c>
      <c r="BE7" s="236">
        <v>9</v>
      </c>
      <c r="BF7" s="236">
        <v>2</v>
      </c>
      <c r="BG7" s="236">
        <v>15</v>
      </c>
      <c r="BH7" s="236">
        <v>2</v>
      </c>
      <c r="BI7" s="236">
        <v>11</v>
      </c>
      <c r="BJ7" s="236">
        <v>19</v>
      </c>
      <c r="BK7" s="236">
        <v>75</v>
      </c>
      <c r="BL7" s="236">
        <v>67</v>
      </c>
      <c r="BM7" s="236">
        <v>0</v>
      </c>
      <c r="BN7" s="236">
        <v>0</v>
      </c>
      <c r="BO7" s="239">
        <v>5185</v>
      </c>
      <c r="BP7" s="238">
        <v>51</v>
      </c>
      <c r="BQ7" s="236">
        <v>1039</v>
      </c>
      <c r="BR7" s="236">
        <v>0</v>
      </c>
      <c r="BS7" s="236">
        <v>0</v>
      </c>
      <c r="BT7" s="236">
        <v>0</v>
      </c>
      <c r="BU7" s="236">
        <v>0</v>
      </c>
      <c r="BV7" s="239">
        <v>1090</v>
      </c>
      <c r="BW7" s="237">
        <v>6275</v>
      </c>
      <c r="BX7" s="238">
        <v>0</v>
      </c>
      <c r="BY7" s="236">
        <v>2719</v>
      </c>
      <c r="BZ7" s="236">
        <v>2</v>
      </c>
      <c r="CA7" s="236">
        <v>0</v>
      </c>
      <c r="CB7" s="236">
        <v>134</v>
      </c>
      <c r="CC7" s="236">
        <v>0</v>
      </c>
      <c r="CD7" s="236">
        <v>0</v>
      </c>
      <c r="CE7" s="236">
        <v>0</v>
      </c>
      <c r="CF7" s="239">
        <v>2855</v>
      </c>
      <c r="CG7" s="239">
        <v>3945</v>
      </c>
      <c r="CH7" s="239">
        <v>9130</v>
      </c>
      <c r="CI7" s="236">
        <v>-1944</v>
      </c>
      <c r="CJ7" s="236">
        <v>-764</v>
      </c>
      <c r="CK7" s="236">
        <v>-373</v>
      </c>
      <c r="CL7" s="236">
        <v>0</v>
      </c>
      <c r="CM7" s="236">
        <v>0</v>
      </c>
      <c r="CN7" s="236">
        <v>0</v>
      </c>
      <c r="CO7" s="236">
        <v>0</v>
      </c>
      <c r="CP7" s="236">
        <v>0</v>
      </c>
      <c r="CQ7" s="239">
        <v>-3081</v>
      </c>
      <c r="CR7" s="239">
        <v>864</v>
      </c>
      <c r="CS7" s="239">
        <v>6049</v>
      </c>
    </row>
    <row r="8" spans="1:97" s="213" customFormat="1" ht="12.75" customHeight="1" x14ac:dyDescent="0.2">
      <c r="A8" s="224" t="s">
        <v>235</v>
      </c>
      <c r="B8" s="235" t="s">
        <v>461</v>
      </c>
      <c r="C8" s="236">
        <v>226</v>
      </c>
      <c r="D8" s="236">
        <v>252</v>
      </c>
      <c r="E8" s="236">
        <v>1902</v>
      </c>
      <c r="F8" s="236">
        <v>204</v>
      </c>
      <c r="G8" s="236">
        <v>0</v>
      </c>
      <c r="H8" s="236">
        <v>0</v>
      </c>
      <c r="I8" s="236">
        <v>0</v>
      </c>
      <c r="J8" s="236">
        <v>0</v>
      </c>
      <c r="K8" s="236">
        <v>35014</v>
      </c>
      <c r="L8" s="236">
        <v>42</v>
      </c>
      <c r="M8" s="236">
        <v>0</v>
      </c>
      <c r="N8" s="236">
        <v>623</v>
      </c>
      <c r="O8" s="236">
        <v>0</v>
      </c>
      <c r="P8" s="236">
        <v>5</v>
      </c>
      <c r="Q8" s="236">
        <v>4</v>
      </c>
      <c r="R8" s="236">
        <v>10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3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10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  <c r="AO8" s="236">
        <v>0</v>
      </c>
      <c r="AP8" s="236">
        <v>0</v>
      </c>
      <c r="AQ8" s="236">
        <v>0</v>
      </c>
      <c r="AR8" s="236">
        <v>0</v>
      </c>
      <c r="AS8" s="236">
        <v>0</v>
      </c>
      <c r="AT8" s="236">
        <v>0</v>
      </c>
      <c r="AU8" s="236">
        <v>0</v>
      </c>
      <c r="AV8" s="236">
        <v>0</v>
      </c>
      <c r="AW8" s="236">
        <v>0</v>
      </c>
      <c r="AX8" s="236">
        <v>0</v>
      </c>
      <c r="AY8" s="236">
        <v>3</v>
      </c>
      <c r="AZ8" s="236">
        <v>0</v>
      </c>
      <c r="BA8" s="236">
        <v>0</v>
      </c>
      <c r="BB8" s="236">
        <v>0</v>
      </c>
      <c r="BC8" s="236">
        <v>1</v>
      </c>
      <c r="BD8" s="236">
        <v>80</v>
      </c>
      <c r="BE8" s="236">
        <v>43</v>
      </c>
      <c r="BF8" s="236">
        <v>54</v>
      </c>
      <c r="BG8" s="236">
        <v>0</v>
      </c>
      <c r="BH8" s="236">
        <v>0</v>
      </c>
      <c r="BI8" s="236">
        <v>102</v>
      </c>
      <c r="BJ8" s="236">
        <v>341</v>
      </c>
      <c r="BK8" s="236">
        <v>0</v>
      </c>
      <c r="BL8" s="236">
        <v>4</v>
      </c>
      <c r="BM8" s="236">
        <v>0</v>
      </c>
      <c r="BN8" s="236">
        <v>0</v>
      </c>
      <c r="BO8" s="239">
        <v>38923</v>
      </c>
      <c r="BP8" s="238">
        <v>0</v>
      </c>
      <c r="BQ8" s="236">
        <v>752</v>
      </c>
      <c r="BR8" s="236">
        <v>0</v>
      </c>
      <c r="BS8" s="236">
        <v>0</v>
      </c>
      <c r="BT8" s="236">
        <v>918</v>
      </c>
      <c r="BU8" s="236">
        <v>-44</v>
      </c>
      <c r="BV8" s="239">
        <v>1626</v>
      </c>
      <c r="BW8" s="237">
        <v>40549</v>
      </c>
      <c r="BX8" s="238">
        <v>0</v>
      </c>
      <c r="BY8" s="236">
        <v>10019</v>
      </c>
      <c r="BZ8" s="236">
        <v>87</v>
      </c>
      <c r="CA8" s="236">
        <v>0</v>
      </c>
      <c r="CB8" s="236">
        <v>1</v>
      </c>
      <c r="CC8" s="236">
        <v>0</v>
      </c>
      <c r="CD8" s="236">
        <v>0</v>
      </c>
      <c r="CE8" s="236">
        <v>0</v>
      </c>
      <c r="CF8" s="239">
        <v>10107</v>
      </c>
      <c r="CG8" s="239">
        <v>11733</v>
      </c>
      <c r="CH8" s="239">
        <v>50656</v>
      </c>
      <c r="CI8" s="236">
        <v>0</v>
      </c>
      <c r="CJ8" s="236">
        <v>-1308</v>
      </c>
      <c r="CK8" s="236">
        <v>-6783</v>
      </c>
      <c r="CL8" s="236">
        <v>0</v>
      </c>
      <c r="CM8" s="236">
        <v>-3159</v>
      </c>
      <c r="CN8" s="236">
        <v>0</v>
      </c>
      <c r="CO8" s="236">
        <v>-6283</v>
      </c>
      <c r="CP8" s="236">
        <v>-7879</v>
      </c>
      <c r="CQ8" s="239">
        <v>-25412</v>
      </c>
      <c r="CR8" s="239">
        <v>-13679</v>
      </c>
      <c r="CS8" s="239">
        <v>25244</v>
      </c>
    </row>
    <row r="9" spans="1:97" s="213" customFormat="1" ht="12.75" customHeight="1" x14ac:dyDescent="0.2">
      <c r="A9" s="224" t="s">
        <v>236</v>
      </c>
      <c r="B9" s="235" t="s">
        <v>462</v>
      </c>
      <c r="C9" s="236">
        <v>2283</v>
      </c>
      <c r="D9" s="236">
        <v>276</v>
      </c>
      <c r="E9" s="236">
        <v>987</v>
      </c>
      <c r="F9" s="236">
        <v>0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0</v>
      </c>
      <c r="AN9" s="236">
        <v>0</v>
      </c>
      <c r="AO9" s="236">
        <v>0</v>
      </c>
      <c r="AP9" s="236">
        <v>0</v>
      </c>
      <c r="AQ9" s="236">
        <v>0</v>
      </c>
      <c r="AR9" s="236">
        <v>0</v>
      </c>
      <c r="AS9" s="236">
        <v>0</v>
      </c>
      <c r="AT9" s="236">
        <v>0</v>
      </c>
      <c r="AU9" s="236">
        <v>0</v>
      </c>
      <c r="AV9" s="236">
        <v>0</v>
      </c>
      <c r="AW9" s="236">
        <v>0</v>
      </c>
      <c r="AX9" s="236">
        <v>0</v>
      </c>
      <c r="AY9" s="236">
        <v>0</v>
      </c>
      <c r="AZ9" s="236">
        <v>0</v>
      </c>
      <c r="BA9" s="236">
        <v>0</v>
      </c>
      <c r="BB9" s="236">
        <v>0</v>
      </c>
      <c r="BC9" s="236">
        <v>0</v>
      </c>
      <c r="BD9" s="236">
        <v>14</v>
      </c>
      <c r="BE9" s="236">
        <v>0</v>
      </c>
      <c r="BF9" s="236">
        <v>0</v>
      </c>
      <c r="BG9" s="236">
        <v>0</v>
      </c>
      <c r="BH9" s="236">
        <v>0</v>
      </c>
      <c r="BI9" s="236">
        <v>0</v>
      </c>
      <c r="BJ9" s="236">
        <v>0</v>
      </c>
      <c r="BK9" s="236">
        <v>14</v>
      </c>
      <c r="BL9" s="236">
        <v>0</v>
      </c>
      <c r="BM9" s="236">
        <v>0</v>
      </c>
      <c r="BN9" s="236">
        <v>0</v>
      </c>
      <c r="BO9" s="239">
        <v>3574</v>
      </c>
      <c r="BP9" s="238">
        <v>0</v>
      </c>
      <c r="BQ9" s="236">
        <v>2184</v>
      </c>
      <c r="BR9" s="236">
        <v>0</v>
      </c>
      <c r="BS9" s="236">
        <v>0</v>
      </c>
      <c r="BT9" s="236">
        <v>0</v>
      </c>
      <c r="BU9" s="236">
        <v>0</v>
      </c>
      <c r="BV9" s="239">
        <v>2184</v>
      </c>
      <c r="BW9" s="237">
        <v>5758</v>
      </c>
      <c r="BX9" s="238">
        <v>0</v>
      </c>
      <c r="BY9" s="236">
        <v>0</v>
      </c>
      <c r="BZ9" s="236">
        <v>0</v>
      </c>
      <c r="CA9" s="236">
        <v>0</v>
      </c>
      <c r="CB9" s="236">
        <v>0</v>
      </c>
      <c r="CC9" s="236">
        <v>0</v>
      </c>
      <c r="CD9" s="236">
        <v>0</v>
      </c>
      <c r="CE9" s="236">
        <v>0</v>
      </c>
      <c r="CF9" s="239">
        <v>0</v>
      </c>
      <c r="CG9" s="239">
        <v>2184</v>
      </c>
      <c r="CH9" s="239">
        <v>5758</v>
      </c>
      <c r="CI9" s="236">
        <v>0</v>
      </c>
      <c r="CJ9" s="236">
        <v>0</v>
      </c>
      <c r="CK9" s="236">
        <v>0</v>
      </c>
      <c r="CL9" s="236">
        <v>0</v>
      </c>
      <c r="CM9" s="236">
        <v>0</v>
      </c>
      <c r="CN9" s="236">
        <v>0</v>
      </c>
      <c r="CO9" s="236">
        <v>0</v>
      </c>
      <c r="CP9" s="236">
        <v>0</v>
      </c>
      <c r="CQ9" s="239">
        <v>0</v>
      </c>
      <c r="CR9" s="239">
        <v>2184</v>
      </c>
      <c r="CS9" s="239">
        <v>5758</v>
      </c>
    </row>
    <row r="10" spans="1:97" s="213" customFormat="1" ht="12.75" customHeight="1" x14ac:dyDescent="0.2">
      <c r="A10" s="224" t="s">
        <v>237</v>
      </c>
      <c r="B10" s="235" t="s">
        <v>463</v>
      </c>
      <c r="C10" s="236">
        <v>13</v>
      </c>
      <c r="D10" s="236">
        <v>0</v>
      </c>
      <c r="E10" s="236">
        <v>0</v>
      </c>
      <c r="F10" s="236">
        <v>0</v>
      </c>
      <c r="G10" s="236">
        <v>1593</v>
      </c>
      <c r="H10" s="236">
        <v>9</v>
      </c>
      <c r="I10" s="236">
        <v>0</v>
      </c>
      <c r="J10" s="236">
        <v>0</v>
      </c>
      <c r="K10" s="236">
        <v>0</v>
      </c>
      <c r="L10" s="236">
        <v>24</v>
      </c>
      <c r="M10" s="236">
        <v>0</v>
      </c>
      <c r="N10" s="236">
        <v>119</v>
      </c>
      <c r="O10" s="236">
        <v>0</v>
      </c>
      <c r="P10" s="236">
        <v>0</v>
      </c>
      <c r="Q10" s="236">
        <v>0</v>
      </c>
      <c r="R10" s="236">
        <v>0</v>
      </c>
      <c r="S10" s="236">
        <v>3031</v>
      </c>
      <c r="T10" s="236">
        <v>0</v>
      </c>
      <c r="U10" s="236">
        <v>4</v>
      </c>
      <c r="V10" s="236">
        <v>0</v>
      </c>
      <c r="W10" s="236">
        <v>0</v>
      </c>
      <c r="X10" s="236">
        <v>0</v>
      </c>
      <c r="Y10" s="236">
        <v>0</v>
      </c>
      <c r="Z10" s="236">
        <v>3</v>
      </c>
      <c r="AA10" s="236">
        <v>0</v>
      </c>
      <c r="AB10" s="236">
        <v>0</v>
      </c>
      <c r="AC10" s="236">
        <v>0</v>
      </c>
      <c r="AD10" s="236">
        <v>3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1</v>
      </c>
      <c r="AN10" s="236">
        <v>0</v>
      </c>
      <c r="AO10" s="236">
        <v>1</v>
      </c>
      <c r="AP10" s="236">
        <v>2</v>
      </c>
      <c r="AQ10" s="236">
        <v>15</v>
      </c>
      <c r="AR10" s="236">
        <v>1</v>
      </c>
      <c r="AS10" s="236">
        <v>0</v>
      </c>
      <c r="AT10" s="236">
        <v>0</v>
      </c>
      <c r="AU10" s="236">
        <v>0</v>
      </c>
      <c r="AV10" s="236">
        <v>0</v>
      </c>
      <c r="AW10" s="236">
        <v>0</v>
      </c>
      <c r="AX10" s="236">
        <v>0</v>
      </c>
      <c r="AY10" s="236">
        <v>0</v>
      </c>
      <c r="AZ10" s="236">
        <v>0</v>
      </c>
      <c r="BA10" s="236">
        <v>0</v>
      </c>
      <c r="BB10" s="236">
        <v>0</v>
      </c>
      <c r="BC10" s="236">
        <v>2</v>
      </c>
      <c r="BD10" s="236">
        <v>8</v>
      </c>
      <c r="BE10" s="236">
        <v>4</v>
      </c>
      <c r="BF10" s="236">
        <v>15</v>
      </c>
      <c r="BG10" s="236">
        <v>0</v>
      </c>
      <c r="BH10" s="236">
        <v>0</v>
      </c>
      <c r="BI10" s="236">
        <v>71</v>
      </c>
      <c r="BJ10" s="236">
        <v>159</v>
      </c>
      <c r="BK10" s="236">
        <v>0</v>
      </c>
      <c r="BL10" s="236">
        <v>3</v>
      </c>
      <c r="BM10" s="236">
        <v>0</v>
      </c>
      <c r="BN10" s="236">
        <v>0</v>
      </c>
      <c r="BO10" s="239">
        <v>5081</v>
      </c>
      <c r="BP10" s="238">
        <v>7</v>
      </c>
      <c r="BQ10" s="236">
        <v>601</v>
      </c>
      <c r="BR10" s="236">
        <v>0</v>
      </c>
      <c r="BS10" s="236">
        <v>0</v>
      </c>
      <c r="BT10" s="236">
        <v>0</v>
      </c>
      <c r="BU10" s="236">
        <v>2091</v>
      </c>
      <c r="BV10" s="239">
        <v>2699</v>
      </c>
      <c r="BW10" s="237">
        <v>7780</v>
      </c>
      <c r="BX10" s="238">
        <v>521</v>
      </c>
      <c r="BY10" s="236">
        <v>267</v>
      </c>
      <c r="BZ10" s="236">
        <v>423</v>
      </c>
      <c r="CA10" s="236">
        <v>0</v>
      </c>
      <c r="CB10" s="236">
        <v>0</v>
      </c>
      <c r="CC10" s="236">
        <v>0</v>
      </c>
      <c r="CD10" s="236">
        <v>0</v>
      </c>
      <c r="CE10" s="236">
        <v>0</v>
      </c>
      <c r="CF10" s="239">
        <v>1211</v>
      </c>
      <c r="CG10" s="239">
        <v>3910</v>
      </c>
      <c r="CH10" s="239">
        <v>8991</v>
      </c>
      <c r="CI10" s="236">
        <v>-375</v>
      </c>
      <c r="CJ10" s="236">
        <v>-39</v>
      </c>
      <c r="CK10" s="236">
        <v>-1136</v>
      </c>
      <c r="CL10" s="236">
        <v>0</v>
      </c>
      <c r="CM10" s="236">
        <v>0</v>
      </c>
      <c r="CN10" s="236">
        <v>0</v>
      </c>
      <c r="CO10" s="236">
        <v>0</v>
      </c>
      <c r="CP10" s="236">
        <v>0</v>
      </c>
      <c r="CQ10" s="239">
        <v>-1550</v>
      </c>
      <c r="CR10" s="239">
        <v>2360</v>
      </c>
      <c r="CS10" s="239">
        <v>7441</v>
      </c>
    </row>
    <row r="11" spans="1:97" s="213" customFormat="1" ht="12.75" customHeight="1" x14ac:dyDescent="0.2">
      <c r="A11" s="241" t="s">
        <v>238</v>
      </c>
      <c r="B11" s="242" t="s">
        <v>464</v>
      </c>
      <c r="C11" s="243">
        <v>0</v>
      </c>
      <c r="D11" s="243">
        <v>0</v>
      </c>
      <c r="E11" s="243">
        <v>0</v>
      </c>
      <c r="F11" s="243">
        <v>0</v>
      </c>
      <c r="G11" s="243">
        <v>0</v>
      </c>
      <c r="H11" s="243">
        <v>1214</v>
      </c>
      <c r="I11" s="243">
        <v>0</v>
      </c>
      <c r="J11" s="243">
        <v>0</v>
      </c>
      <c r="K11" s="243">
        <v>0</v>
      </c>
      <c r="L11" s="243">
        <v>55706</v>
      </c>
      <c r="M11" s="243">
        <v>0</v>
      </c>
      <c r="N11" s="243">
        <v>172</v>
      </c>
      <c r="O11" s="243">
        <v>0</v>
      </c>
      <c r="P11" s="243">
        <v>6</v>
      </c>
      <c r="Q11" s="243">
        <v>0</v>
      </c>
      <c r="R11" s="243">
        <v>0</v>
      </c>
      <c r="S11" s="243">
        <v>0</v>
      </c>
      <c r="T11" s="243">
        <v>0</v>
      </c>
      <c r="U11" s="243">
        <v>0</v>
      </c>
      <c r="V11" s="243">
        <v>0</v>
      </c>
      <c r="W11" s="243">
        <v>0</v>
      </c>
      <c r="X11" s="243">
        <v>0</v>
      </c>
      <c r="Y11" s="243">
        <v>0</v>
      </c>
      <c r="Z11" s="243">
        <v>0</v>
      </c>
      <c r="AA11" s="243">
        <v>0</v>
      </c>
      <c r="AB11" s="243">
        <v>0</v>
      </c>
      <c r="AC11" s="243">
        <v>0</v>
      </c>
      <c r="AD11" s="243">
        <v>0</v>
      </c>
      <c r="AE11" s="243">
        <v>0</v>
      </c>
      <c r="AF11" s="243">
        <v>0</v>
      </c>
      <c r="AG11" s="243">
        <v>0</v>
      </c>
      <c r="AH11" s="243">
        <v>0</v>
      </c>
      <c r="AI11" s="243">
        <v>0</v>
      </c>
      <c r="AJ11" s="243">
        <v>0</v>
      </c>
      <c r="AK11" s="243">
        <v>0</v>
      </c>
      <c r="AL11" s="243">
        <v>0</v>
      </c>
      <c r="AM11" s="243">
        <v>1</v>
      </c>
      <c r="AN11" s="243">
        <v>0</v>
      </c>
      <c r="AO11" s="243">
        <v>0</v>
      </c>
      <c r="AP11" s="243">
        <v>0</v>
      </c>
      <c r="AQ11" s="243">
        <v>0</v>
      </c>
      <c r="AR11" s="243">
        <v>0</v>
      </c>
      <c r="AS11" s="243">
        <v>0</v>
      </c>
      <c r="AT11" s="243">
        <v>0</v>
      </c>
      <c r="AU11" s="243">
        <v>0</v>
      </c>
      <c r="AV11" s="243">
        <v>0</v>
      </c>
      <c r="AW11" s="243">
        <v>0</v>
      </c>
      <c r="AX11" s="243">
        <v>0</v>
      </c>
      <c r="AY11" s="243">
        <v>3</v>
      </c>
      <c r="AZ11" s="243">
        <v>0</v>
      </c>
      <c r="BA11" s="243">
        <v>0</v>
      </c>
      <c r="BB11" s="243">
        <v>0</v>
      </c>
      <c r="BC11" s="243">
        <v>2</v>
      </c>
      <c r="BD11" s="243">
        <v>7</v>
      </c>
      <c r="BE11" s="243">
        <v>60</v>
      </c>
      <c r="BF11" s="243">
        <v>75</v>
      </c>
      <c r="BG11" s="243">
        <v>0</v>
      </c>
      <c r="BH11" s="243">
        <v>0</v>
      </c>
      <c r="BI11" s="243">
        <v>137</v>
      </c>
      <c r="BJ11" s="243">
        <v>363</v>
      </c>
      <c r="BK11" s="243">
        <v>1</v>
      </c>
      <c r="BL11" s="243">
        <v>6</v>
      </c>
      <c r="BM11" s="243">
        <v>0</v>
      </c>
      <c r="BN11" s="243">
        <v>0</v>
      </c>
      <c r="BO11" s="246">
        <v>57753</v>
      </c>
      <c r="BP11" s="245">
        <v>35</v>
      </c>
      <c r="BQ11" s="243">
        <v>1232</v>
      </c>
      <c r="BR11" s="243">
        <v>0</v>
      </c>
      <c r="BS11" s="243">
        <v>0</v>
      </c>
      <c r="BT11" s="243">
        <v>0</v>
      </c>
      <c r="BU11" s="243">
        <v>204</v>
      </c>
      <c r="BV11" s="246">
        <v>1471</v>
      </c>
      <c r="BW11" s="244">
        <v>59224</v>
      </c>
      <c r="BX11" s="245">
        <v>879</v>
      </c>
      <c r="BY11" s="243">
        <v>20894</v>
      </c>
      <c r="BZ11" s="243">
        <v>548</v>
      </c>
      <c r="CA11" s="243">
        <v>0</v>
      </c>
      <c r="CB11" s="243">
        <v>0</v>
      </c>
      <c r="CC11" s="243">
        <v>0</v>
      </c>
      <c r="CD11" s="243">
        <v>0</v>
      </c>
      <c r="CE11" s="243">
        <v>0</v>
      </c>
      <c r="CF11" s="246">
        <v>22321</v>
      </c>
      <c r="CG11" s="246">
        <v>23792</v>
      </c>
      <c r="CH11" s="246">
        <v>81545</v>
      </c>
      <c r="CI11" s="243">
        <v>-13</v>
      </c>
      <c r="CJ11" s="243">
        <v>-3859</v>
      </c>
      <c r="CK11" s="243">
        <v>-3957</v>
      </c>
      <c r="CL11" s="243">
        <v>0</v>
      </c>
      <c r="CM11" s="243">
        <v>-1962</v>
      </c>
      <c r="CN11" s="243">
        <v>-10374</v>
      </c>
      <c r="CO11" s="243">
        <v>0</v>
      </c>
      <c r="CP11" s="243">
        <v>-181</v>
      </c>
      <c r="CQ11" s="246">
        <v>-20346</v>
      </c>
      <c r="CR11" s="246">
        <v>3446</v>
      </c>
      <c r="CS11" s="246">
        <v>61199</v>
      </c>
    </row>
    <row r="12" spans="1:97" s="213" customFormat="1" ht="12.75" customHeight="1" x14ac:dyDescent="0.2">
      <c r="A12" s="224" t="s">
        <v>239</v>
      </c>
      <c r="B12" s="235" t="s">
        <v>465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3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88</v>
      </c>
      <c r="V12" s="236">
        <v>0</v>
      </c>
      <c r="W12" s="236">
        <v>0</v>
      </c>
      <c r="X12" s="236">
        <v>45</v>
      </c>
      <c r="Y12" s="236">
        <v>4</v>
      </c>
      <c r="Z12" s="236">
        <v>0</v>
      </c>
      <c r="AA12" s="236">
        <v>684</v>
      </c>
      <c r="AB12" s="236">
        <v>0</v>
      </c>
      <c r="AC12" s="236">
        <v>0</v>
      </c>
      <c r="AD12" s="236">
        <v>0</v>
      </c>
      <c r="AE12" s="236">
        <v>750</v>
      </c>
      <c r="AF12" s="236">
        <v>0</v>
      </c>
      <c r="AG12" s="236">
        <v>8</v>
      </c>
      <c r="AH12" s="236">
        <v>0</v>
      </c>
      <c r="AI12" s="236">
        <v>0</v>
      </c>
      <c r="AJ12" s="236">
        <v>0</v>
      </c>
      <c r="AK12" s="236">
        <v>0</v>
      </c>
      <c r="AL12" s="236">
        <v>1</v>
      </c>
      <c r="AM12" s="236">
        <v>0</v>
      </c>
      <c r="AN12" s="236">
        <v>0</v>
      </c>
      <c r="AO12" s="236">
        <v>0</v>
      </c>
      <c r="AP12" s="236">
        <v>0</v>
      </c>
      <c r="AQ12" s="236">
        <v>0</v>
      </c>
      <c r="AR12" s="236">
        <v>0</v>
      </c>
      <c r="AS12" s="236">
        <v>7095</v>
      </c>
      <c r="AT12" s="236">
        <v>678</v>
      </c>
      <c r="AU12" s="236">
        <v>0</v>
      </c>
      <c r="AV12" s="236">
        <v>0</v>
      </c>
      <c r="AW12" s="236">
        <v>0</v>
      </c>
      <c r="AX12" s="236">
        <v>0</v>
      </c>
      <c r="AY12" s="236">
        <v>1</v>
      </c>
      <c r="AZ12" s="236">
        <v>0</v>
      </c>
      <c r="BA12" s="236">
        <v>0</v>
      </c>
      <c r="BB12" s="236">
        <v>0</v>
      </c>
      <c r="BC12" s="236">
        <v>0</v>
      </c>
      <c r="BD12" s="236">
        <v>0</v>
      </c>
      <c r="BE12" s="236">
        <v>0</v>
      </c>
      <c r="BF12" s="236">
        <v>0</v>
      </c>
      <c r="BG12" s="236">
        <v>0</v>
      </c>
      <c r="BH12" s="236">
        <v>0</v>
      </c>
      <c r="BI12" s="236">
        <v>0</v>
      </c>
      <c r="BJ12" s="236">
        <v>0</v>
      </c>
      <c r="BK12" s="236">
        <v>0</v>
      </c>
      <c r="BL12" s="236">
        <v>0</v>
      </c>
      <c r="BM12" s="236">
        <v>0</v>
      </c>
      <c r="BN12" s="236">
        <v>0</v>
      </c>
      <c r="BO12" s="239">
        <v>9357</v>
      </c>
      <c r="BP12" s="238">
        <v>0</v>
      </c>
      <c r="BQ12" s="236">
        <v>0</v>
      </c>
      <c r="BR12" s="236">
        <v>0</v>
      </c>
      <c r="BS12" s="236">
        <v>0</v>
      </c>
      <c r="BT12" s="236">
        <v>0</v>
      </c>
      <c r="BU12" s="236">
        <v>112</v>
      </c>
      <c r="BV12" s="239">
        <v>112</v>
      </c>
      <c r="BW12" s="237">
        <v>9469</v>
      </c>
      <c r="BX12" s="238">
        <v>0</v>
      </c>
      <c r="BY12" s="236">
        <v>0</v>
      </c>
      <c r="BZ12" s="236">
        <v>0</v>
      </c>
      <c r="CA12" s="236">
        <v>0</v>
      </c>
      <c r="CB12" s="236">
        <v>0</v>
      </c>
      <c r="CC12" s="236">
        <v>0</v>
      </c>
      <c r="CD12" s="236">
        <v>0</v>
      </c>
      <c r="CE12" s="236">
        <v>0</v>
      </c>
      <c r="CF12" s="239">
        <v>0</v>
      </c>
      <c r="CG12" s="239">
        <v>112</v>
      </c>
      <c r="CH12" s="239">
        <v>9469</v>
      </c>
      <c r="CI12" s="236">
        <v>-9162</v>
      </c>
      <c r="CJ12" s="236">
        <v>0</v>
      </c>
      <c r="CK12" s="236">
        <v>-6</v>
      </c>
      <c r="CL12" s="236">
        <v>0</v>
      </c>
      <c r="CM12" s="236">
        <v>0</v>
      </c>
      <c r="CN12" s="236">
        <v>0</v>
      </c>
      <c r="CO12" s="236">
        <v>0</v>
      </c>
      <c r="CP12" s="236">
        <v>-301</v>
      </c>
      <c r="CQ12" s="239">
        <v>-9469</v>
      </c>
      <c r="CR12" s="239">
        <v>-9357</v>
      </c>
      <c r="CS12" s="239">
        <v>0</v>
      </c>
    </row>
    <row r="13" spans="1:97" s="213" customFormat="1" ht="12.75" customHeight="1" x14ac:dyDescent="0.2">
      <c r="A13" s="224" t="s">
        <v>240</v>
      </c>
      <c r="B13" s="235" t="s">
        <v>466</v>
      </c>
      <c r="C13" s="236">
        <v>0</v>
      </c>
      <c r="D13" s="236">
        <v>0</v>
      </c>
      <c r="E13" s="236">
        <v>0</v>
      </c>
      <c r="F13" s="236">
        <v>0</v>
      </c>
      <c r="G13" s="236">
        <v>2</v>
      </c>
      <c r="H13" s="236">
        <v>0</v>
      </c>
      <c r="I13" s="236">
        <v>0</v>
      </c>
      <c r="J13" s="236">
        <v>13</v>
      </c>
      <c r="K13" s="236">
        <v>0</v>
      </c>
      <c r="L13" s="236">
        <v>0</v>
      </c>
      <c r="M13" s="236">
        <v>0</v>
      </c>
      <c r="N13" s="236">
        <v>8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9</v>
      </c>
      <c r="V13" s="236">
        <v>0</v>
      </c>
      <c r="W13" s="236">
        <v>0</v>
      </c>
      <c r="X13" s="236">
        <v>32</v>
      </c>
      <c r="Y13" s="236">
        <v>23</v>
      </c>
      <c r="Z13" s="236">
        <v>7</v>
      </c>
      <c r="AA13" s="236">
        <v>1</v>
      </c>
      <c r="AB13" s="236">
        <v>0</v>
      </c>
      <c r="AC13" s="236">
        <v>0</v>
      </c>
      <c r="AD13" s="236">
        <v>0</v>
      </c>
      <c r="AE13" s="236">
        <v>1598</v>
      </c>
      <c r="AF13" s="236">
        <v>0</v>
      </c>
      <c r="AG13" s="236">
        <v>0</v>
      </c>
      <c r="AH13" s="236">
        <v>18</v>
      </c>
      <c r="AI13" s="236">
        <v>0</v>
      </c>
      <c r="AJ13" s="236">
        <v>0</v>
      </c>
      <c r="AK13" s="236">
        <v>0</v>
      </c>
      <c r="AL13" s="236">
        <v>0</v>
      </c>
      <c r="AM13" s="236">
        <v>4</v>
      </c>
      <c r="AN13" s="236">
        <v>0</v>
      </c>
      <c r="AO13" s="236">
        <v>259</v>
      </c>
      <c r="AP13" s="236">
        <v>22</v>
      </c>
      <c r="AQ13" s="236">
        <v>2396</v>
      </c>
      <c r="AR13" s="236">
        <v>719</v>
      </c>
      <c r="AS13" s="236">
        <v>-1</v>
      </c>
      <c r="AT13" s="236">
        <v>0</v>
      </c>
      <c r="AU13" s="236">
        <v>0</v>
      </c>
      <c r="AV13" s="236">
        <v>0</v>
      </c>
      <c r="AW13" s="236">
        <v>0</v>
      </c>
      <c r="AX13" s="236">
        <v>0</v>
      </c>
      <c r="AY13" s="236">
        <v>0</v>
      </c>
      <c r="AZ13" s="236">
        <v>0</v>
      </c>
      <c r="BA13" s="236">
        <v>0</v>
      </c>
      <c r="BB13" s="236">
        <v>0</v>
      </c>
      <c r="BC13" s="236">
        <v>6</v>
      </c>
      <c r="BD13" s="236">
        <v>0</v>
      </c>
      <c r="BE13" s="236">
        <v>0</v>
      </c>
      <c r="BF13" s="236">
        <v>0</v>
      </c>
      <c r="BG13" s="236">
        <v>0</v>
      </c>
      <c r="BH13" s="236">
        <v>0</v>
      </c>
      <c r="BI13" s="236">
        <v>-2</v>
      </c>
      <c r="BJ13" s="236">
        <v>-2</v>
      </c>
      <c r="BK13" s="236">
        <v>1</v>
      </c>
      <c r="BL13" s="236">
        <v>2</v>
      </c>
      <c r="BM13" s="236">
        <v>0</v>
      </c>
      <c r="BN13" s="236">
        <v>5</v>
      </c>
      <c r="BO13" s="239">
        <v>5120</v>
      </c>
      <c r="BP13" s="238">
        <v>-13</v>
      </c>
      <c r="BQ13" s="236">
        <v>-23</v>
      </c>
      <c r="BR13" s="236">
        <v>0</v>
      </c>
      <c r="BS13" s="236">
        <v>0</v>
      </c>
      <c r="BT13" s="236">
        <v>-6</v>
      </c>
      <c r="BU13" s="236">
        <v>-15</v>
      </c>
      <c r="BV13" s="239">
        <v>-57</v>
      </c>
      <c r="BW13" s="237">
        <v>5063</v>
      </c>
      <c r="BX13" s="238">
        <v>0</v>
      </c>
      <c r="BY13" s="236">
        <v>572</v>
      </c>
      <c r="BZ13" s="236">
        <v>2845</v>
      </c>
      <c r="CA13" s="236">
        <v>0</v>
      </c>
      <c r="CB13" s="236">
        <v>575</v>
      </c>
      <c r="CC13" s="236">
        <v>0</v>
      </c>
      <c r="CD13" s="236">
        <v>0</v>
      </c>
      <c r="CE13" s="236">
        <v>0</v>
      </c>
      <c r="CF13" s="239">
        <v>3992</v>
      </c>
      <c r="CG13" s="239">
        <v>3935</v>
      </c>
      <c r="CH13" s="239">
        <v>9055</v>
      </c>
      <c r="CI13" s="236">
        <v>-1220</v>
      </c>
      <c r="CJ13" s="236">
        <v>-313</v>
      </c>
      <c r="CK13" s="236">
        <v>-7</v>
      </c>
      <c r="CL13" s="236">
        <v>0</v>
      </c>
      <c r="CM13" s="236">
        <v>0</v>
      </c>
      <c r="CN13" s="236">
        <v>0</v>
      </c>
      <c r="CO13" s="236">
        <v>0</v>
      </c>
      <c r="CP13" s="236">
        <v>-263</v>
      </c>
      <c r="CQ13" s="239">
        <v>-1803</v>
      </c>
      <c r="CR13" s="239">
        <v>2132</v>
      </c>
      <c r="CS13" s="239">
        <v>7252</v>
      </c>
    </row>
    <row r="14" spans="1:97" s="213" customFormat="1" ht="12.75" customHeight="1" x14ac:dyDescent="0.2">
      <c r="A14" s="224" t="s">
        <v>241</v>
      </c>
      <c r="B14" s="235" t="s">
        <v>467</v>
      </c>
      <c r="C14" s="236">
        <v>0</v>
      </c>
      <c r="D14" s="236">
        <v>0</v>
      </c>
      <c r="E14" s="236">
        <v>19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6764</v>
      </c>
      <c r="L14" s="236">
        <v>67</v>
      </c>
      <c r="M14" s="236">
        <v>0</v>
      </c>
      <c r="N14" s="236">
        <v>4024</v>
      </c>
      <c r="O14" s="236">
        <v>51</v>
      </c>
      <c r="P14" s="236">
        <v>29</v>
      </c>
      <c r="Q14" s="236">
        <v>0</v>
      </c>
      <c r="R14" s="236">
        <v>27</v>
      </c>
      <c r="S14" s="236">
        <v>0</v>
      </c>
      <c r="T14" s="236">
        <v>0</v>
      </c>
      <c r="U14" s="236">
        <v>2</v>
      </c>
      <c r="V14" s="236">
        <v>0</v>
      </c>
      <c r="W14" s="236">
        <v>0</v>
      </c>
      <c r="X14" s="236">
        <v>0</v>
      </c>
      <c r="Y14" s="236">
        <v>0</v>
      </c>
      <c r="Z14" s="236">
        <v>11</v>
      </c>
      <c r="AA14" s="236">
        <v>0</v>
      </c>
      <c r="AB14" s="236">
        <v>0</v>
      </c>
      <c r="AC14" s="236">
        <v>0</v>
      </c>
      <c r="AD14" s="236">
        <v>31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5</v>
      </c>
      <c r="AN14" s="236">
        <v>0</v>
      </c>
      <c r="AO14" s="236">
        <v>0</v>
      </c>
      <c r="AP14" s="236">
        <v>0</v>
      </c>
      <c r="AQ14" s="236">
        <v>0</v>
      </c>
      <c r="AR14" s="236">
        <v>0</v>
      </c>
      <c r="AS14" s="236">
        <v>0</v>
      </c>
      <c r="AT14" s="236">
        <v>0</v>
      </c>
      <c r="AU14" s="236">
        <v>0</v>
      </c>
      <c r="AV14" s="236">
        <v>0</v>
      </c>
      <c r="AW14" s="236">
        <v>0</v>
      </c>
      <c r="AX14" s="236">
        <v>0</v>
      </c>
      <c r="AY14" s="236">
        <v>21</v>
      </c>
      <c r="AZ14" s="236">
        <v>0</v>
      </c>
      <c r="BA14" s="236">
        <v>0</v>
      </c>
      <c r="BB14" s="236">
        <v>0</v>
      </c>
      <c r="BC14" s="236">
        <v>15</v>
      </c>
      <c r="BD14" s="236">
        <v>245</v>
      </c>
      <c r="BE14" s="236">
        <v>236</v>
      </c>
      <c r="BF14" s="236">
        <v>210</v>
      </c>
      <c r="BG14" s="236">
        <v>0</v>
      </c>
      <c r="BH14" s="236">
        <v>0</v>
      </c>
      <c r="BI14" s="236">
        <v>725</v>
      </c>
      <c r="BJ14" s="236">
        <v>3610</v>
      </c>
      <c r="BK14" s="236">
        <v>1</v>
      </c>
      <c r="BL14" s="236">
        <v>37</v>
      </c>
      <c r="BM14" s="236">
        <v>0</v>
      </c>
      <c r="BN14" s="236">
        <v>0</v>
      </c>
      <c r="BO14" s="239">
        <v>16130</v>
      </c>
      <c r="BP14" s="238">
        <v>144</v>
      </c>
      <c r="BQ14" s="236">
        <v>14229</v>
      </c>
      <c r="BR14" s="236">
        <v>0</v>
      </c>
      <c r="BS14" s="236">
        <v>0</v>
      </c>
      <c r="BT14" s="236">
        <v>0</v>
      </c>
      <c r="BU14" s="236">
        <v>-84</v>
      </c>
      <c r="BV14" s="239">
        <v>14289</v>
      </c>
      <c r="BW14" s="237">
        <v>30419</v>
      </c>
      <c r="BX14" s="238">
        <v>0</v>
      </c>
      <c r="BY14" s="236">
        <v>54576</v>
      </c>
      <c r="BZ14" s="236">
        <v>304</v>
      </c>
      <c r="CA14" s="236">
        <v>0</v>
      </c>
      <c r="CB14" s="236">
        <v>18</v>
      </c>
      <c r="CC14" s="236">
        <v>0</v>
      </c>
      <c r="CD14" s="236">
        <v>0</v>
      </c>
      <c r="CE14" s="236">
        <v>0</v>
      </c>
      <c r="CF14" s="239">
        <v>54898</v>
      </c>
      <c r="CG14" s="239">
        <v>69187</v>
      </c>
      <c r="CH14" s="239">
        <v>85317</v>
      </c>
      <c r="CI14" s="236">
        <v>0</v>
      </c>
      <c r="CJ14" s="236">
        <v>-8739</v>
      </c>
      <c r="CK14" s="236">
        <v>-1768</v>
      </c>
      <c r="CL14" s="236">
        <v>0</v>
      </c>
      <c r="CM14" s="236">
        <v>-101</v>
      </c>
      <c r="CN14" s="236">
        <v>0</v>
      </c>
      <c r="CO14" s="236">
        <v>-316</v>
      </c>
      <c r="CP14" s="236">
        <v>-1162</v>
      </c>
      <c r="CQ14" s="239">
        <v>-12086</v>
      </c>
      <c r="CR14" s="239">
        <v>57101</v>
      </c>
      <c r="CS14" s="239">
        <v>73231</v>
      </c>
    </row>
    <row r="15" spans="1:97" s="213" customFormat="1" ht="12.75" customHeight="1" x14ac:dyDescent="0.2">
      <c r="A15" s="247" t="s">
        <v>242</v>
      </c>
      <c r="B15" s="248" t="s">
        <v>468</v>
      </c>
      <c r="C15" s="249">
        <v>0</v>
      </c>
      <c r="D15" s="249">
        <v>0</v>
      </c>
      <c r="E15" s="249">
        <v>0</v>
      </c>
      <c r="F15" s="249">
        <v>0</v>
      </c>
      <c r="G15" s="249">
        <v>0</v>
      </c>
      <c r="H15" s="249">
        <v>2029</v>
      </c>
      <c r="I15" s="249">
        <v>0</v>
      </c>
      <c r="J15" s="249">
        <v>0</v>
      </c>
      <c r="K15" s="249">
        <v>12</v>
      </c>
      <c r="L15" s="249">
        <v>18860</v>
      </c>
      <c r="M15" s="249">
        <v>0</v>
      </c>
      <c r="N15" s="249">
        <v>1324</v>
      </c>
      <c r="O15" s="249">
        <v>0</v>
      </c>
      <c r="P15" s="249">
        <v>25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  <c r="X15" s="249">
        <v>0</v>
      </c>
      <c r="Y15" s="249">
        <v>0</v>
      </c>
      <c r="Z15" s="249">
        <v>0</v>
      </c>
      <c r="AA15" s="249">
        <v>0</v>
      </c>
      <c r="AB15" s="249">
        <v>0</v>
      </c>
      <c r="AC15" s="249">
        <v>0</v>
      </c>
      <c r="AD15" s="249">
        <v>0</v>
      </c>
      <c r="AE15" s="249">
        <v>0</v>
      </c>
      <c r="AF15" s="249">
        <v>0</v>
      </c>
      <c r="AG15" s="249">
        <v>0</v>
      </c>
      <c r="AH15" s="249">
        <v>0</v>
      </c>
      <c r="AI15" s="249">
        <v>0</v>
      </c>
      <c r="AJ15" s="249">
        <v>0</v>
      </c>
      <c r="AK15" s="249">
        <v>0</v>
      </c>
      <c r="AL15" s="249">
        <v>0</v>
      </c>
      <c r="AM15" s="249">
        <v>0</v>
      </c>
      <c r="AN15" s="249">
        <v>0</v>
      </c>
      <c r="AO15" s="249">
        <v>0</v>
      </c>
      <c r="AP15" s="249">
        <v>0</v>
      </c>
      <c r="AQ15" s="249">
        <v>0</v>
      </c>
      <c r="AR15" s="249">
        <v>0</v>
      </c>
      <c r="AS15" s="249">
        <v>0</v>
      </c>
      <c r="AT15" s="249">
        <v>0</v>
      </c>
      <c r="AU15" s="249">
        <v>0</v>
      </c>
      <c r="AV15" s="249">
        <v>0</v>
      </c>
      <c r="AW15" s="249">
        <v>0</v>
      </c>
      <c r="AX15" s="249">
        <v>0</v>
      </c>
      <c r="AY15" s="249">
        <v>6</v>
      </c>
      <c r="AZ15" s="249">
        <v>0</v>
      </c>
      <c r="BA15" s="249">
        <v>0</v>
      </c>
      <c r="BB15" s="249">
        <v>0</v>
      </c>
      <c r="BC15" s="249">
        <v>18</v>
      </c>
      <c r="BD15" s="249">
        <v>61</v>
      </c>
      <c r="BE15" s="249">
        <v>199</v>
      </c>
      <c r="BF15" s="249">
        <v>275</v>
      </c>
      <c r="BG15" s="249">
        <v>0</v>
      </c>
      <c r="BH15" s="249">
        <v>0</v>
      </c>
      <c r="BI15" s="249">
        <v>445</v>
      </c>
      <c r="BJ15" s="249">
        <v>1670</v>
      </c>
      <c r="BK15" s="249">
        <v>0</v>
      </c>
      <c r="BL15" s="249">
        <v>22</v>
      </c>
      <c r="BM15" s="249">
        <v>0</v>
      </c>
      <c r="BN15" s="249">
        <v>0</v>
      </c>
      <c r="BO15" s="252">
        <v>24946</v>
      </c>
      <c r="BP15" s="251">
        <v>146</v>
      </c>
      <c r="BQ15" s="249">
        <v>11459</v>
      </c>
      <c r="BR15" s="249">
        <v>0</v>
      </c>
      <c r="BS15" s="249">
        <v>0</v>
      </c>
      <c r="BT15" s="249">
        <v>0</v>
      </c>
      <c r="BU15" s="249">
        <v>176</v>
      </c>
      <c r="BV15" s="252">
        <v>11781</v>
      </c>
      <c r="BW15" s="250">
        <v>36727</v>
      </c>
      <c r="BX15" s="251">
        <v>4552</v>
      </c>
      <c r="BY15" s="249">
        <v>144792</v>
      </c>
      <c r="BZ15" s="249">
        <v>12767</v>
      </c>
      <c r="CA15" s="249">
        <v>0</v>
      </c>
      <c r="CB15" s="249">
        <v>1222</v>
      </c>
      <c r="CC15" s="249">
        <v>0</v>
      </c>
      <c r="CD15" s="249">
        <v>3680</v>
      </c>
      <c r="CE15" s="249">
        <v>0</v>
      </c>
      <c r="CF15" s="252">
        <v>167013</v>
      </c>
      <c r="CG15" s="252">
        <v>178794</v>
      </c>
      <c r="CH15" s="252">
        <v>203740</v>
      </c>
      <c r="CI15" s="249">
        <v>-20695</v>
      </c>
      <c r="CJ15" s="249">
        <v>-6592</v>
      </c>
      <c r="CK15" s="249">
        <v>-11</v>
      </c>
      <c r="CL15" s="249">
        <v>0</v>
      </c>
      <c r="CM15" s="249">
        <v>-22</v>
      </c>
      <c r="CN15" s="249">
        <v>0</v>
      </c>
      <c r="CO15" s="249">
        <v>0</v>
      </c>
      <c r="CP15" s="249">
        <v>-34</v>
      </c>
      <c r="CQ15" s="252">
        <v>-27354</v>
      </c>
      <c r="CR15" s="252">
        <v>151440</v>
      </c>
      <c r="CS15" s="252">
        <v>176386</v>
      </c>
    </row>
    <row r="16" spans="1:97" s="213" customFormat="1" ht="12.75" customHeight="1" x14ac:dyDescent="0.2">
      <c r="A16" s="224" t="s">
        <v>243</v>
      </c>
      <c r="B16" s="235" t="s">
        <v>469</v>
      </c>
      <c r="C16" s="236">
        <v>0</v>
      </c>
      <c r="D16" s="236">
        <v>0</v>
      </c>
      <c r="E16" s="236">
        <v>22</v>
      </c>
      <c r="F16" s="236">
        <v>0</v>
      </c>
      <c r="G16" s="236">
        <v>16</v>
      </c>
      <c r="H16" s="236">
        <v>0</v>
      </c>
      <c r="I16" s="236">
        <v>0</v>
      </c>
      <c r="J16" s="236">
        <v>0</v>
      </c>
      <c r="K16" s="236">
        <v>0</v>
      </c>
      <c r="L16" s="236">
        <v>21</v>
      </c>
      <c r="M16" s="236">
        <v>239</v>
      </c>
      <c r="N16" s="236">
        <v>5287</v>
      </c>
      <c r="O16" s="236">
        <v>16</v>
      </c>
      <c r="P16" s="236">
        <v>133</v>
      </c>
      <c r="Q16" s="236">
        <v>0</v>
      </c>
      <c r="R16" s="236">
        <v>0</v>
      </c>
      <c r="S16" s="236">
        <v>14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  <c r="AP16" s="236">
        <v>0</v>
      </c>
      <c r="AQ16" s="236">
        <v>0</v>
      </c>
      <c r="AR16" s="236">
        <v>0</v>
      </c>
      <c r="AS16" s="236">
        <v>0</v>
      </c>
      <c r="AT16" s="236">
        <v>0</v>
      </c>
      <c r="AU16" s="236">
        <v>0</v>
      </c>
      <c r="AV16" s="236">
        <v>0</v>
      </c>
      <c r="AW16" s="236">
        <v>0</v>
      </c>
      <c r="AX16" s="236">
        <v>0</v>
      </c>
      <c r="AY16" s="236">
        <v>15</v>
      </c>
      <c r="AZ16" s="236">
        <v>0</v>
      </c>
      <c r="BA16" s="236">
        <v>0</v>
      </c>
      <c r="BB16" s="236">
        <v>0</v>
      </c>
      <c r="BC16" s="236">
        <v>21</v>
      </c>
      <c r="BD16" s="236">
        <v>81</v>
      </c>
      <c r="BE16" s="236">
        <v>138</v>
      </c>
      <c r="BF16" s="236">
        <v>185</v>
      </c>
      <c r="BG16" s="236">
        <v>17</v>
      </c>
      <c r="BH16" s="236">
        <v>0</v>
      </c>
      <c r="BI16" s="236">
        <v>420</v>
      </c>
      <c r="BJ16" s="236">
        <v>967</v>
      </c>
      <c r="BK16" s="236">
        <v>0</v>
      </c>
      <c r="BL16" s="236">
        <v>16</v>
      </c>
      <c r="BM16" s="236">
        <v>0</v>
      </c>
      <c r="BN16" s="236">
        <v>0</v>
      </c>
      <c r="BO16" s="239">
        <v>7608</v>
      </c>
      <c r="BP16" s="238">
        <v>8</v>
      </c>
      <c r="BQ16" s="236">
        <v>6767</v>
      </c>
      <c r="BR16" s="236">
        <v>0</v>
      </c>
      <c r="BS16" s="236">
        <v>0</v>
      </c>
      <c r="BT16" s="236">
        <v>0</v>
      </c>
      <c r="BU16" s="236">
        <v>-63</v>
      </c>
      <c r="BV16" s="239">
        <v>6712</v>
      </c>
      <c r="BW16" s="237">
        <v>14320</v>
      </c>
      <c r="BX16" s="238">
        <v>0</v>
      </c>
      <c r="BY16" s="236">
        <v>4201</v>
      </c>
      <c r="BZ16" s="236">
        <v>3626</v>
      </c>
      <c r="CA16" s="236">
        <v>0</v>
      </c>
      <c r="CB16" s="236">
        <v>104</v>
      </c>
      <c r="CC16" s="236">
        <v>0</v>
      </c>
      <c r="CD16" s="236">
        <v>118</v>
      </c>
      <c r="CE16" s="236">
        <v>12</v>
      </c>
      <c r="CF16" s="239">
        <v>8061</v>
      </c>
      <c r="CG16" s="239">
        <v>14773</v>
      </c>
      <c r="CH16" s="239">
        <v>22381</v>
      </c>
      <c r="CI16" s="236">
        <v>0</v>
      </c>
      <c r="CJ16" s="236">
        <v>-933</v>
      </c>
      <c r="CK16" s="236">
        <v>-257</v>
      </c>
      <c r="CL16" s="236">
        <v>0</v>
      </c>
      <c r="CM16" s="236">
        <v>-11</v>
      </c>
      <c r="CN16" s="236">
        <v>0</v>
      </c>
      <c r="CO16" s="236">
        <v>-1</v>
      </c>
      <c r="CP16" s="236">
        <v>0</v>
      </c>
      <c r="CQ16" s="239">
        <v>-1202</v>
      </c>
      <c r="CR16" s="239">
        <v>13571</v>
      </c>
      <c r="CS16" s="239">
        <v>21179</v>
      </c>
    </row>
    <row r="17" spans="1:97" s="213" customFormat="1" ht="12.75" customHeight="1" x14ac:dyDescent="0.2">
      <c r="A17" s="224" t="s">
        <v>244</v>
      </c>
      <c r="B17" s="235" t="s">
        <v>470</v>
      </c>
      <c r="C17" s="236">
        <v>0</v>
      </c>
      <c r="D17" s="236">
        <v>0</v>
      </c>
      <c r="E17" s="236">
        <v>485</v>
      </c>
      <c r="F17" s="236">
        <v>0</v>
      </c>
      <c r="G17" s="236">
        <v>34</v>
      </c>
      <c r="H17" s="236">
        <v>80</v>
      </c>
      <c r="I17" s="236">
        <v>0</v>
      </c>
      <c r="J17" s="236">
        <v>0</v>
      </c>
      <c r="K17" s="236">
        <v>1549</v>
      </c>
      <c r="L17" s="236">
        <v>2579</v>
      </c>
      <c r="M17" s="236">
        <v>6</v>
      </c>
      <c r="N17" s="236">
        <v>13506</v>
      </c>
      <c r="O17" s="236">
        <v>146</v>
      </c>
      <c r="P17" s="236">
        <v>573</v>
      </c>
      <c r="Q17" s="236">
        <v>0</v>
      </c>
      <c r="R17" s="236">
        <v>0</v>
      </c>
      <c r="S17" s="236">
        <v>0</v>
      </c>
      <c r="T17" s="236">
        <v>0</v>
      </c>
      <c r="U17" s="236">
        <v>9</v>
      </c>
      <c r="V17" s="236">
        <v>0</v>
      </c>
      <c r="W17" s="236">
        <v>0</v>
      </c>
      <c r="X17" s="236">
        <v>0</v>
      </c>
      <c r="Y17" s="236">
        <v>2</v>
      </c>
      <c r="Z17" s="236">
        <v>44</v>
      </c>
      <c r="AA17" s="236">
        <v>0</v>
      </c>
      <c r="AB17" s="236">
        <v>0</v>
      </c>
      <c r="AC17" s="236">
        <v>0</v>
      </c>
      <c r="AD17" s="236">
        <v>0</v>
      </c>
      <c r="AE17" s="236">
        <v>9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0</v>
      </c>
      <c r="AO17" s="236">
        <v>0</v>
      </c>
      <c r="AP17" s="236">
        <v>0</v>
      </c>
      <c r="AQ17" s="236">
        <v>0</v>
      </c>
      <c r="AR17" s="236">
        <v>0</v>
      </c>
      <c r="AS17" s="236">
        <v>0</v>
      </c>
      <c r="AT17" s="236">
        <v>0</v>
      </c>
      <c r="AU17" s="236">
        <v>0</v>
      </c>
      <c r="AV17" s="236">
        <v>0</v>
      </c>
      <c r="AW17" s="236">
        <v>0</v>
      </c>
      <c r="AX17" s="236">
        <v>0</v>
      </c>
      <c r="AY17" s="236">
        <v>29</v>
      </c>
      <c r="AZ17" s="236">
        <v>0</v>
      </c>
      <c r="BA17" s="236">
        <v>0</v>
      </c>
      <c r="BB17" s="236">
        <v>0</v>
      </c>
      <c r="BC17" s="236">
        <v>30</v>
      </c>
      <c r="BD17" s="236">
        <v>133</v>
      </c>
      <c r="BE17" s="236">
        <v>432</v>
      </c>
      <c r="BF17" s="236">
        <v>391</v>
      </c>
      <c r="BG17" s="236">
        <v>14</v>
      </c>
      <c r="BH17" s="236">
        <v>0</v>
      </c>
      <c r="BI17" s="236">
        <v>679</v>
      </c>
      <c r="BJ17" s="236">
        <v>4277</v>
      </c>
      <c r="BK17" s="236">
        <v>0</v>
      </c>
      <c r="BL17" s="236">
        <v>36</v>
      </c>
      <c r="BM17" s="236">
        <v>0</v>
      </c>
      <c r="BN17" s="236">
        <v>0</v>
      </c>
      <c r="BO17" s="239">
        <v>25043</v>
      </c>
      <c r="BP17" s="238">
        <v>706</v>
      </c>
      <c r="BQ17" s="236">
        <v>37872</v>
      </c>
      <c r="BR17" s="236">
        <v>0</v>
      </c>
      <c r="BS17" s="236">
        <v>0</v>
      </c>
      <c r="BT17" s="236">
        <v>0</v>
      </c>
      <c r="BU17" s="236">
        <v>-94</v>
      </c>
      <c r="BV17" s="239">
        <v>38484</v>
      </c>
      <c r="BW17" s="237">
        <v>63527</v>
      </c>
      <c r="BX17" s="238">
        <v>33</v>
      </c>
      <c r="BY17" s="236">
        <v>42543</v>
      </c>
      <c r="BZ17" s="236">
        <v>8460</v>
      </c>
      <c r="CA17" s="236">
        <v>0</v>
      </c>
      <c r="CB17" s="236">
        <v>355</v>
      </c>
      <c r="CC17" s="236">
        <v>0</v>
      </c>
      <c r="CD17" s="236">
        <v>223</v>
      </c>
      <c r="CE17" s="236">
        <v>13</v>
      </c>
      <c r="CF17" s="239">
        <v>51627</v>
      </c>
      <c r="CG17" s="239">
        <v>90111</v>
      </c>
      <c r="CH17" s="239">
        <v>115154</v>
      </c>
      <c r="CI17" s="236">
        <v>-4594</v>
      </c>
      <c r="CJ17" s="236">
        <v>-25352</v>
      </c>
      <c r="CK17" s="236">
        <v>-644</v>
      </c>
      <c r="CL17" s="236">
        <v>0</v>
      </c>
      <c r="CM17" s="236">
        <v>-22</v>
      </c>
      <c r="CN17" s="236">
        <v>0</v>
      </c>
      <c r="CO17" s="236">
        <v>-4</v>
      </c>
      <c r="CP17" s="236">
        <v>0</v>
      </c>
      <c r="CQ17" s="239">
        <v>-30616</v>
      </c>
      <c r="CR17" s="239">
        <v>59495</v>
      </c>
      <c r="CS17" s="239">
        <v>84538</v>
      </c>
    </row>
    <row r="18" spans="1:97" s="213" customFormat="1" ht="12.75" customHeight="1" x14ac:dyDescent="0.2">
      <c r="A18" s="224" t="s">
        <v>245</v>
      </c>
      <c r="B18" s="235" t="s">
        <v>471</v>
      </c>
      <c r="C18" s="236">
        <v>0</v>
      </c>
      <c r="D18" s="236">
        <v>0</v>
      </c>
      <c r="E18" s="236">
        <v>15</v>
      </c>
      <c r="F18" s="236">
        <v>0</v>
      </c>
      <c r="G18" s="236">
        <v>0</v>
      </c>
      <c r="H18" s="236">
        <v>437</v>
      </c>
      <c r="I18" s="236">
        <v>0</v>
      </c>
      <c r="J18" s="236">
        <v>0</v>
      </c>
      <c r="K18" s="236">
        <v>247</v>
      </c>
      <c r="L18" s="236">
        <v>71</v>
      </c>
      <c r="M18" s="236">
        <v>0</v>
      </c>
      <c r="N18" s="236">
        <v>107</v>
      </c>
      <c r="O18" s="236">
        <v>214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0</v>
      </c>
      <c r="AN18" s="236">
        <v>0</v>
      </c>
      <c r="AO18" s="236">
        <v>0</v>
      </c>
      <c r="AP18" s="236">
        <v>0</v>
      </c>
      <c r="AQ18" s="236">
        <v>0</v>
      </c>
      <c r="AR18" s="236">
        <v>0</v>
      </c>
      <c r="AS18" s="236">
        <v>0</v>
      </c>
      <c r="AT18" s="236">
        <v>0</v>
      </c>
      <c r="AU18" s="236">
        <v>0</v>
      </c>
      <c r="AV18" s="236">
        <v>10</v>
      </c>
      <c r="AW18" s="236">
        <v>0</v>
      </c>
      <c r="AX18" s="236">
        <v>0</v>
      </c>
      <c r="AY18" s="236">
        <v>80</v>
      </c>
      <c r="AZ18" s="236">
        <v>0</v>
      </c>
      <c r="BA18" s="236">
        <v>0</v>
      </c>
      <c r="BB18" s="236">
        <v>0</v>
      </c>
      <c r="BC18" s="236">
        <v>7</v>
      </c>
      <c r="BD18" s="236">
        <v>3</v>
      </c>
      <c r="BE18" s="236">
        <v>90</v>
      </c>
      <c r="BF18" s="236">
        <v>89</v>
      </c>
      <c r="BG18" s="236">
        <v>0</v>
      </c>
      <c r="BH18" s="236">
        <v>1</v>
      </c>
      <c r="BI18" s="236">
        <v>1145</v>
      </c>
      <c r="BJ18" s="236">
        <v>4966</v>
      </c>
      <c r="BK18" s="236">
        <v>0</v>
      </c>
      <c r="BL18" s="236">
        <v>26</v>
      </c>
      <c r="BM18" s="236">
        <v>0</v>
      </c>
      <c r="BN18" s="236">
        <v>56</v>
      </c>
      <c r="BO18" s="239">
        <v>7564</v>
      </c>
      <c r="BP18" s="238">
        <v>677</v>
      </c>
      <c r="BQ18" s="236">
        <v>17037</v>
      </c>
      <c r="BR18" s="236">
        <v>0</v>
      </c>
      <c r="BS18" s="236">
        <v>0</v>
      </c>
      <c r="BT18" s="236">
        <v>0</v>
      </c>
      <c r="BU18" s="236">
        <v>-37</v>
      </c>
      <c r="BV18" s="239">
        <v>17677</v>
      </c>
      <c r="BW18" s="237">
        <v>25241</v>
      </c>
      <c r="BX18" s="238">
        <v>0</v>
      </c>
      <c r="BY18" s="236">
        <v>460</v>
      </c>
      <c r="BZ18" s="236">
        <v>29</v>
      </c>
      <c r="CA18" s="236">
        <v>0</v>
      </c>
      <c r="CB18" s="236">
        <v>3</v>
      </c>
      <c r="CC18" s="236">
        <v>0</v>
      </c>
      <c r="CD18" s="236">
        <v>1</v>
      </c>
      <c r="CE18" s="236">
        <v>0</v>
      </c>
      <c r="CF18" s="239">
        <v>493</v>
      </c>
      <c r="CG18" s="239">
        <v>18170</v>
      </c>
      <c r="CH18" s="239">
        <v>25734</v>
      </c>
      <c r="CI18" s="236">
        <v>0</v>
      </c>
      <c r="CJ18" s="236">
        <v>-11561</v>
      </c>
      <c r="CK18" s="236">
        <v>-10542</v>
      </c>
      <c r="CL18" s="236">
        <v>0</v>
      </c>
      <c r="CM18" s="236">
        <v>-54</v>
      </c>
      <c r="CN18" s="236">
        <v>0</v>
      </c>
      <c r="CO18" s="236">
        <v>-19</v>
      </c>
      <c r="CP18" s="236">
        <v>0</v>
      </c>
      <c r="CQ18" s="239">
        <v>-22176</v>
      </c>
      <c r="CR18" s="239">
        <v>-4006</v>
      </c>
      <c r="CS18" s="239">
        <v>3558</v>
      </c>
    </row>
    <row r="19" spans="1:97" s="213" customFormat="1" ht="12.75" customHeight="1" x14ac:dyDescent="0.2">
      <c r="A19" s="224" t="s">
        <v>246</v>
      </c>
      <c r="B19" s="253" t="s">
        <v>345</v>
      </c>
      <c r="C19" s="236">
        <v>185</v>
      </c>
      <c r="D19" s="236">
        <v>231</v>
      </c>
      <c r="E19" s="236">
        <v>5486</v>
      </c>
      <c r="F19" s="236">
        <v>114</v>
      </c>
      <c r="G19" s="236">
        <v>0</v>
      </c>
      <c r="H19" s="236">
        <v>711</v>
      </c>
      <c r="I19" s="236">
        <v>0</v>
      </c>
      <c r="J19" s="236">
        <v>0</v>
      </c>
      <c r="K19" s="236">
        <v>-1</v>
      </c>
      <c r="L19" s="236">
        <v>0</v>
      </c>
      <c r="M19" s="236">
        <v>0</v>
      </c>
      <c r="N19" s="236">
        <v>0</v>
      </c>
      <c r="O19" s="236">
        <v>0</v>
      </c>
      <c r="P19" s="236">
        <v>141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1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0</v>
      </c>
      <c r="AN19" s="236">
        <v>0</v>
      </c>
      <c r="AO19" s="236">
        <v>0</v>
      </c>
      <c r="AP19" s="236">
        <v>0</v>
      </c>
      <c r="AQ19" s="236">
        <v>24</v>
      </c>
      <c r="AR19" s="236">
        <v>0</v>
      </c>
      <c r="AS19" s="236">
        <v>0</v>
      </c>
      <c r="AT19" s="236">
        <v>0</v>
      </c>
      <c r="AU19" s="236">
        <v>0</v>
      </c>
      <c r="AV19" s="236">
        <v>9</v>
      </c>
      <c r="AW19" s="236">
        <v>0</v>
      </c>
      <c r="AX19" s="236">
        <v>0</v>
      </c>
      <c r="AY19" s="236">
        <v>0</v>
      </c>
      <c r="AZ19" s="236">
        <v>0</v>
      </c>
      <c r="BA19" s="236">
        <v>0</v>
      </c>
      <c r="BB19" s="236">
        <v>0</v>
      </c>
      <c r="BC19" s="236">
        <v>0</v>
      </c>
      <c r="BD19" s="236">
        <v>73</v>
      </c>
      <c r="BE19" s="236">
        <v>8</v>
      </c>
      <c r="BF19" s="236">
        <v>1</v>
      </c>
      <c r="BG19" s="236">
        <v>0</v>
      </c>
      <c r="BH19" s="236">
        <v>0</v>
      </c>
      <c r="BI19" s="236">
        <v>0</v>
      </c>
      <c r="BJ19" s="236">
        <v>0</v>
      </c>
      <c r="BK19" s="236">
        <v>28</v>
      </c>
      <c r="BL19" s="236">
        <v>0</v>
      </c>
      <c r="BM19" s="236">
        <v>0</v>
      </c>
      <c r="BN19" s="236">
        <v>0</v>
      </c>
      <c r="BO19" s="239">
        <v>7011</v>
      </c>
      <c r="BP19" s="238">
        <v>408</v>
      </c>
      <c r="BQ19" s="236">
        <v>12880</v>
      </c>
      <c r="BR19" s="236">
        <v>0</v>
      </c>
      <c r="BS19" s="236">
        <v>0</v>
      </c>
      <c r="BT19" s="236">
        <v>0</v>
      </c>
      <c r="BU19" s="236">
        <v>39</v>
      </c>
      <c r="BV19" s="239">
        <v>13327</v>
      </c>
      <c r="BW19" s="237">
        <v>20338</v>
      </c>
      <c r="BX19" s="238">
        <v>0</v>
      </c>
      <c r="BY19" s="236">
        <v>59</v>
      </c>
      <c r="BZ19" s="236">
        <v>85</v>
      </c>
      <c r="CA19" s="236">
        <v>0</v>
      </c>
      <c r="CB19" s="236">
        <v>36</v>
      </c>
      <c r="CC19" s="236">
        <v>51</v>
      </c>
      <c r="CD19" s="236">
        <v>34</v>
      </c>
      <c r="CE19" s="236">
        <v>0</v>
      </c>
      <c r="CF19" s="239">
        <v>265</v>
      </c>
      <c r="CG19" s="239">
        <v>13592</v>
      </c>
      <c r="CH19" s="239">
        <v>20603</v>
      </c>
      <c r="CI19" s="236">
        <v>-224</v>
      </c>
      <c r="CJ19" s="236">
        <v>-6157</v>
      </c>
      <c r="CK19" s="236">
        <v>-10687</v>
      </c>
      <c r="CL19" s="236">
        <v>0</v>
      </c>
      <c r="CM19" s="236">
        <v>-227</v>
      </c>
      <c r="CN19" s="236">
        <v>0</v>
      </c>
      <c r="CO19" s="236">
        <v>0</v>
      </c>
      <c r="CP19" s="236">
        <v>-50</v>
      </c>
      <c r="CQ19" s="239">
        <v>-17345</v>
      </c>
      <c r="CR19" s="239">
        <v>-3753</v>
      </c>
      <c r="CS19" s="239">
        <v>3258</v>
      </c>
    </row>
    <row r="20" spans="1:97" s="213" customFormat="1" ht="12.75" customHeight="1" x14ac:dyDescent="0.2">
      <c r="A20" s="224" t="s">
        <v>247</v>
      </c>
      <c r="B20" s="235" t="s">
        <v>472</v>
      </c>
      <c r="C20" s="236">
        <v>2</v>
      </c>
      <c r="D20" s="236">
        <v>0</v>
      </c>
      <c r="E20" s="236">
        <v>1</v>
      </c>
      <c r="F20" s="236">
        <v>1</v>
      </c>
      <c r="G20" s="236">
        <v>7</v>
      </c>
      <c r="H20" s="236">
        <v>1295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211</v>
      </c>
      <c r="R20" s="236">
        <v>1176</v>
      </c>
      <c r="S20" s="236">
        <v>4</v>
      </c>
      <c r="T20" s="236">
        <v>14</v>
      </c>
      <c r="U20" s="236">
        <v>7</v>
      </c>
      <c r="V20" s="236">
        <v>2</v>
      </c>
      <c r="W20" s="236">
        <v>2</v>
      </c>
      <c r="X20" s="236">
        <v>2</v>
      </c>
      <c r="Y20" s="236">
        <v>0</v>
      </c>
      <c r="Z20" s="236">
        <v>0</v>
      </c>
      <c r="AA20" s="236">
        <v>0</v>
      </c>
      <c r="AB20" s="236">
        <v>0</v>
      </c>
      <c r="AC20" s="236">
        <v>4</v>
      </c>
      <c r="AD20" s="236">
        <v>6</v>
      </c>
      <c r="AE20" s="236">
        <v>5</v>
      </c>
      <c r="AF20" s="236">
        <v>0</v>
      </c>
      <c r="AG20" s="236">
        <v>0</v>
      </c>
      <c r="AH20" s="236">
        <v>0</v>
      </c>
      <c r="AI20" s="236">
        <v>1</v>
      </c>
      <c r="AJ20" s="236">
        <v>21</v>
      </c>
      <c r="AK20" s="236">
        <v>0</v>
      </c>
      <c r="AL20" s="236">
        <v>31</v>
      </c>
      <c r="AM20" s="236">
        <v>3</v>
      </c>
      <c r="AN20" s="236">
        <v>0</v>
      </c>
      <c r="AO20" s="236">
        <v>32</v>
      </c>
      <c r="AP20" s="236">
        <v>59</v>
      </c>
      <c r="AQ20" s="236">
        <v>6</v>
      </c>
      <c r="AR20" s="236">
        <v>1</v>
      </c>
      <c r="AS20" s="236">
        <v>0</v>
      </c>
      <c r="AT20" s="236">
        <v>1</v>
      </c>
      <c r="AU20" s="236">
        <v>1</v>
      </c>
      <c r="AV20" s="236">
        <v>74</v>
      </c>
      <c r="AW20" s="236">
        <v>0</v>
      </c>
      <c r="AX20" s="236">
        <v>0</v>
      </c>
      <c r="AY20" s="236">
        <v>69</v>
      </c>
      <c r="AZ20" s="236">
        <v>0</v>
      </c>
      <c r="BA20" s="236">
        <v>0</v>
      </c>
      <c r="BB20" s="236">
        <v>7</v>
      </c>
      <c r="BC20" s="236">
        <v>17</v>
      </c>
      <c r="BD20" s="236">
        <v>0</v>
      </c>
      <c r="BE20" s="236">
        <v>23</v>
      </c>
      <c r="BF20" s="236">
        <v>4</v>
      </c>
      <c r="BG20" s="236">
        <v>3</v>
      </c>
      <c r="BH20" s="236">
        <v>69</v>
      </c>
      <c r="BI20" s="236">
        <v>17</v>
      </c>
      <c r="BJ20" s="236">
        <v>0</v>
      </c>
      <c r="BK20" s="236">
        <v>77</v>
      </c>
      <c r="BL20" s="236">
        <v>12</v>
      </c>
      <c r="BM20" s="236">
        <v>69</v>
      </c>
      <c r="BN20" s="236">
        <v>2</v>
      </c>
      <c r="BO20" s="239">
        <v>3338</v>
      </c>
      <c r="BP20" s="238">
        <v>3</v>
      </c>
      <c r="BQ20" s="236">
        <v>299</v>
      </c>
      <c r="BR20" s="236">
        <v>0</v>
      </c>
      <c r="BS20" s="236">
        <v>3</v>
      </c>
      <c r="BT20" s="236">
        <v>386</v>
      </c>
      <c r="BU20" s="236">
        <v>-22</v>
      </c>
      <c r="BV20" s="239">
        <v>669</v>
      </c>
      <c r="BW20" s="237">
        <v>4007</v>
      </c>
      <c r="BX20" s="238">
        <v>257</v>
      </c>
      <c r="BY20" s="236">
        <v>134</v>
      </c>
      <c r="BZ20" s="236">
        <v>0</v>
      </c>
      <c r="CA20" s="236">
        <v>0</v>
      </c>
      <c r="CB20" s="236">
        <v>1</v>
      </c>
      <c r="CC20" s="236">
        <v>10</v>
      </c>
      <c r="CD20" s="236">
        <v>3</v>
      </c>
      <c r="CE20" s="236">
        <v>33</v>
      </c>
      <c r="CF20" s="239">
        <v>438</v>
      </c>
      <c r="CG20" s="239">
        <v>1107</v>
      </c>
      <c r="CH20" s="239">
        <v>4445</v>
      </c>
      <c r="CI20" s="236">
        <v>-563</v>
      </c>
      <c r="CJ20" s="236">
        <v>-2831</v>
      </c>
      <c r="CK20" s="236">
        <v>-114</v>
      </c>
      <c r="CL20" s="236">
        <v>0</v>
      </c>
      <c r="CM20" s="236">
        <v>-27</v>
      </c>
      <c r="CN20" s="236">
        <v>0</v>
      </c>
      <c r="CO20" s="236">
        <v>0</v>
      </c>
      <c r="CP20" s="236">
        <v>0</v>
      </c>
      <c r="CQ20" s="239">
        <v>-3535</v>
      </c>
      <c r="CR20" s="239">
        <v>-2428</v>
      </c>
      <c r="CS20" s="239">
        <v>910</v>
      </c>
    </row>
    <row r="21" spans="1:97" s="213" customFormat="1" ht="12.75" customHeight="1" x14ac:dyDescent="0.2">
      <c r="A21" s="241" t="s">
        <v>248</v>
      </c>
      <c r="B21" s="242" t="s">
        <v>473</v>
      </c>
      <c r="C21" s="243">
        <v>130</v>
      </c>
      <c r="D21" s="243">
        <v>26</v>
      </c>
      <c r="E21" s="243">
        <v>11</v>
      </c>
      <c r="F21" s="243">
        <v>39</v>
      </c>
      <c r="G21" s="243">
        <v>1</v>
      </c>
      <c r="H21" s="243">
        <v>605</v>
      </c>
      <c r="I21" s="243">
        <v>0</v>
      </c>
      <c r="J21" s="243">
        <v>47</v>
      </c>
      <c r="K21" s="243">
        <v>54</v>
      </c>
      <c r="L21" s="243">
        <v>120</v>
      </c>
      <c r="M21" s="243">
        <v>6</v>
      </c>
      <c r="N21" s="243">
        <v>85</v>
      </c>
      <c r="O21" s="243">
        <v>2</v>
      </c>
      <c r="P21" s="243">
        <v>0</v>
      </c>
      <c r="Q21" s="243">
        <v>1</v>
      </c>
      <c r="R21" s="243">
        <v>52</v>
      </c>
      <c r="S21" s="243">
        <v>13</v>
      </c>
      <c r="T21" s="243">
        <v>3</v>
      </c>
      <c r="U21" s="243">
        <v>4</v>
      </c>
      <c r="V21" s="243">
        <v>1</v>
      </c>
      <c r="W21" s="243">
        <v>1</v>
      </c>
      <c r="X21" s="243">
        <v>9</v>
      </c>
      <c r="Y21" s="243">
        <v>1</v>
      </c>
      <c r="Z21" s="243">
        <v>3</v>
      </c>
      <c r="AA21" s="243">
        <v>0</v>
      </c>
      <c r="AB21" s="243">
        <v>0</v>
      </c>
      <c r="AC21" s="243">
        <v>1</v>
      </c>
      <c r="AD21" s="243">
        <v>0</v>
      </c>
      <c r="AE21" s="243">
        <v>23</v>
      </c>
      <c r="AF21" s="243">
        <v>0</v>
      </c>
      <c r="AG21" s="243">
        <v>1</v>
      </c>
      <c r="AH21" s="243">
        <v>0</v>
      </c>
      <c r="AI21" s="243">
        <v>6</v>
      </c>
      <c r="AJ21" s="243">
        <v>61</v>
      </c>
      <c r="AK21" s="243">
        <v>18</v>
      </c>
      <c r="AL21" s="243">
        <v>20</v>
      </c>
      <c r="AM21" s="243">
        <v>3</v>
      </c>
      <c r="AN21" s="243">
        <v>3</v>
      </c>
      <c r="AO21" s="243">
        <v>214</v>
      </c>
      <c r="AP21" s="243">
        <v>38</v>
      </c>
      <c r="AQ21" s="243">
        <v>67</v>
      </c>
      <c r="AR21" s="243">
        <v>31</v>
      </c>
      <c r="AS21" s="243">
        <v>11</v>
      </c>
      <c r="AT21" s="243">
        <v>21</v>
      </c>
      <c r="AU21" s="243">
        <v>35</v>
      </c>
      <c r="AV21" s="243">
        <v>922</v>
      </c>
      <c r="AW21" s="243">
        <v>101</v>
      </c>
      <c r="AX21" s="243">
        <v>7</v>
      </c>
      <c r="AY21" s="243">
        <v>210</v>
      </c>
      <c r="AZ21" s="243">
        <v>12</v>
      </c>
      <c r="BA21" s="243">
        <v>33</v>
      </c>
      <c r="BB21" s="243">
        <v>22</v>
      </c>
      <c r="BC21" s="243">
        <v>382</v>
      </c>
      <c r="BD21" s="243">
        <v>54</v>
      </c>
      <c r="BE21" s="243">
        <v>698</v>
      </c>
      <c r="BF21" s="243">
        <v>138</v>
      </c>
      <c r="BG21" s="243">
        <v>470</v>
      </c>
      <c r="BH21" s="243">
        <v>308</v>
      </c>
      <c r="BI21" s="243">
        <v>389</v>
      </c>
      <c r="BJ21" s="243">
        <v>37</v>
      </c>
      <c r="BK21" s="243">
        <v>142</v>
      </c>
      <c r="BL21" s="243">
        <v>164</v>
      </c>
      <c r="BM21" s="243">
        <v>12</v>
      </c>
      <c r="BN21" s="243">
        <v>5</v>
      </c>
      <c r="BO21" s="246">
        <v>5873</v>
      </c>
      <c r="BP21" s="245">
        <v>262</v>
      </c>
      <c r="BQ21" s="243">
        <v>15237</v>
      </c>
      <c r="BR21" s="243">
        <v>0</v>
      </c>
      <c r="BS21" s="243">
        <v>2</v>
      </c>
      <c r="BT21" s="243">
        <v>470</v>
      </c>
      <c r="BU21" s="243">
        <v>156</v>
      </c>
      <c r="BV21" s="246">
        <v>16127</v>
      </c>
      <c r="BW21" s="244">
        <v>22000</v>
      </c>
      <c r="BX21" s="245">
        <v>29</v>
      </c>
      <c r="BY21" s="243">
        <v>2368</v>
      </c>
      <c r="BZ21" s="243">
        <v>1857</v>
      </c>
      <c r="CA21" s="243">
        <v>0</v>
      </c>
      <c r="CB21" s="243">
        <v>0</v>
      </c>
      <c r="CC21" s="243">
        <v>0</v>
      </c>
      <c r="CD21" s="243">
        <v>20</v>
      </c>
      <c r="CE21" s="243">
        <v>0</v>
      </c>
      <c r="CF21" s="246">
        <v>4274</v>
      </c>
      <c r="CG21" s="246">
        <v>20401</v>
      </c>
      <c r="CH21" s="246">
        <v>26274</v>
      </c>
      <c r="CI21" s="243">
        <v>-16162</v>
      </c>
      <c r="CJ21" s="243">
        <v>-4690</v>
      </c>
      <c r="CK21" s="243">
        <v>-313</v>
      </c>
      <c r="CL21" s="243">
        <v>0</v>
      </c>
      <c r="CM21" s="243">
        <v>-22</v>
      </c>
      <c r="CN21" s="243">
        <v>0</v>
      </c>
      <c r="CO21" s="243">
        <v>-5</v>
      </c>
      <c r="CP21" s="243">
        <v>0</v>
      </c>
      <c r="CQ21" s="246">
        <v>-21192</v>
      </c>
      <c r="CR21" s="246">
        <v>-791</v>
      </c>
      <c r="CS21" s="246">
        <v>5082</v>
      </c>
    </row>
    <row r="22" spans="1:97" s="213" customFormat="1" ht="12.75" customHeight="1" x14ac:dyDescent="0.2">
      <c r="A22" s="224" t="s">
        <v>249</v>
      </c>
      <c r="B22" s="235" t="s">
        <v>474</v>
      </c>
      <c r="C22" s="236">
        <v>3</v>
      </c>
      <c r="D22" s="236">
        <v>0</v>
      </c>
      <c r="E22" s="236">
        <v>110</v>
      </c>
      <c r="F22" s="236">
        <v>1</v>
      </c>
      <c r="G22" s="236">
        <v>26</v>
      </c>
      <c r="H22" s="236">
        <v>115</v>
      </c>
      <c r="I22" s="236">
        <v>0</v>
      </c>
      <c r="J22" s="236">
        <v>6</v>
      </c>
      <c r="K22" s="236">
        <v>21</v>
      </c>
      <c r="L22" s="236">
        <v>195</v>
      </c>
      <c r="M22" s="236">
        <v>0</v>
      </c>
      <c r="N22" s="236">
        <v>14</v>
      </c>
      <c r="O22" s="236">
        <v>1</v>
      </c>
      <c r="P22" s="236">
        <v>9</v>
      </c>
      <c r="Q22" s="236">
        <v>0</v>
      </c>
      <c r="R22" s="236">
        <v>1</v>
      </c>
      <c r="S22" s="236">
        <v>1112</v>
      </c>
      <c r="T22" s="236">
        <v>176</v>
      </c>
      <c r="U22" s="236">
        <v>275</v>
      </c>
      <c r="V22" s="236">
        <v>1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24</v>
      </c>
      <c r="AF22" s="236">
        <v>0</v>
      </c>
      <c r="AG22" s="236">
        <v>0</v>
      </c>
      <c r="AH22" s="236">
        <v>0</v>
      </c>
      <c r="AI22" s="236">
        <v>6</v>
      </c>
      <c r="AJ22" s="236">
        <v>3</v>
      </c>
      <c r="AK22" s="236">
        <v>1</v>
      </c>
      <c r="AL22" s="236">
        <v>21</v>
      </c>
      <c r="AM22" s="236">
        <v>53</v>
      </c>
      <c r="AN22" s="236">
        <v>0</v>
      </c>
      <c r="AO22" s="236">
        <v>3657</v>
      </c>
      <c r="AP22" s="236">
        <v>404</v>
      </c>
      <c r="AQ22" s="236">
        <v>125</v>
      </c>
      <c r="AR22" s="236">
        <v>92</v>
      </c>
      <c r="AS22" s="236">
        <v>147</v>
      </c>
      <c r="AT22" s="236">
        <v>0</v>
      </c>
      <c r="AU22" s="236">
        <v>0</v>
      </c>
      <c r="AV22" s="236">
        <v>165</v>
      </c>
      <c r="AW22" s="236">
        <v>5</v>
      </c>
      <c r="AX22" s="236">
        <v>1</v>
      </c>
      <c r="AY22" s="236">
        <v>59</v>
      </c>
      <c r="AZ22" s="236">
        <v>0</v>
      </c>
      <c r="BA22" s="236">
        <v>3</v>
      </c>
      <c r="BB22" s="236">
        <v>1</v>
      </c>
      <c r="BC22" s="236">
        <v>11</v>
      </c>
      <c r="BD22" s="236">
        <v>3</v>
      </c>
      <c r="BE22" s="236">
        <v>3</v>
      </c>
      <c r="BF22" s="236">
        <v>1</v>
      </c>
      <c r="BG22" s="236">
        <v>2</v>
      </c>
      <c r="BH22" s="236">
        <v>29</v>
      </c>
      <c r="BI22" s="236">
        <v>6</v>
      </c>
      <c r="BJ22" s="236">
        <v>48</v>
      </c>
      <c r="BK22" s="236">
        <v>19</v>
      </c>
      <c r="BL22" s="236">
        <v>18</v>
      </c>
      <c r="BM22" s="236">
        <v>0</v>
      </c>
      <c r="BN22" s="236">
        <v>0</v>
      </c>
      <c r="BO22" s="239">
        <v>6973</v>
      </c>
      <c r="BP22" s="238">
        <v>13</v>
      </c>
      <c r="BQ22" s="236">
        <v>176</v>
      </c>
      <c r="BR22" s="236">
        <v>3</v>
      </c>
      <c r="BS22" s="236">
        <v>4</v>
      </c>
      <c r="BT22" s="236">
        <v>11</v>
      </c>
      <c r="BU22" s="236">
        <v>-30</v>
      </c>
      <c r="BV22" s="239">
        <v>177</v>
      </c>
      <c r="BW22" s="237">
        <v>7150</v>
      </c>
      <c r="BX22" s="238">
        <v>1</v>
      </c>
      <c r="BY22" s="236">
        <v>4894</v>
      </c>
      <c r="BZ22" s="236">
        <v>438</v>
      </c>
      <c r="CA22" s="236">
        <v>0</v>
      </c>
      <c r="CB22" s="236">
        <v>0</v>
      </c>
      <c r="CC22" s="236">
        <v>0</v>
      </c>
      <c r="CD22" s="236">
        <v>0</v>
      </c>
      <c r="CE22" s="236">
        <v>0</v>
      </c>
      <c r="CF22" s="239">
        <v>5333</v>
      </c>
      <c r="CG22" s="239">
        <v>5510</v>
      </c>
      <c r="CH22" s="239">
        <v>12483</v>
      </c>
      <c r="CI22" s="236">
        <v>-385</v>
      </c>
      <c r="CJ22" s="236">
        <v>-839</v>
      </c>
      <c r="CK22" s="236">
        <v>-991</v>
      </c>
      <c r="CL22" s="236">
        <v>0</v>
      </c>
      <c r="CM22" s="236">
        <v>0</v>
      </c>
      <c r="CN22" s="236">
        <v>0</v>
      </c>
      <c r="CO22" s="236">
        <v>0</v>
      </c>
      <c r="CP22" s="236">
        <v>0</v>
      </c>
      <c r="CQ22" s="239">
        <v>-2215</v>
      </c>
      <c r="CR22" s="239">
        <v>3295</v>
      </c>
      <c r="CS22" s="239">
        <v>10268</v>
      </c>
    </row>
    <row r="23" spans="1:97" s="213" customFormat="1" ht="12.75" customHeight="1" x14ac:dyDescent="0.2">
      <c r="A23" s="224" t="s">
        <v>250</v>
      </c>
      <c r="B23" s="235" t="s">
        <v>475</v>
      </c>
      <c r="C23" s="236">
        <v>0</v>
      </c>
      <c r="D23" s="236">
        <v>0</v>
      </c>
      <c r="E23" s="236">
        <v>0</v>
      </c>
      <c r="F23" s="236">
        <v>0</v>
      </c>
      <c r="G23" s="236">
        <v>1</v>
      </c>
      <c r="H23" s="236">
        <v>25</v>
      </c>
      <c r="I23" s="236">
        <v>0</v>
      </c>
      <c r="J23" s="236">
        <v>13</v>
      </c>
      <c r="K23" s="236">
        <v>16</v>
      </c>
      <c r="L23" s="236">
        <v>26</v>
      </c>
      <c r="M23" s="236">
        <v>1</v>
      </c>
      <c r="N23" s="236">
        <v>65</v>
      </c>
      <c r="O23" s="236">
        <v>1</v>
      </c>
      <c r="P23" s="236">
        <v>0</v>
      </c>
      <c r="Q23" s="236">
        <v>0</v>
      </c>
      <c r="R23" s="236">
        <v>3</v>
      </c>
      <c r="S23" s="236">
        <v>3</v>
      </c>
      <c r="T23" s="236">
        <v>47</v>
      </c>
      <c r="U23" s="236">
        <v>3</v>
      </c>
      <c r="V23" s="236">
        <v>0</v>
      </c>
      <c r="W23" s="236">
        <v>2</v>
      </c>
      <c r="X23" s="236">
        <v>2</v>
      </c>
      <c r="Y23" s="236">
        <v>1</v>
      </c>
      <c r="Z23" s="236">
        <v>4</v>
      </c>
      <c r="AA23" s="236">
        <v>0</v>
      </c>
      <c r="AB23" s="236">
        <v>1</v>
      </c>
      <c r="AC23" s="236">
        <v>0</v>
      </c>
      <c r="AD23" s="236">
        <v>0</v>
      </c>
      <c r="AE23" s="236">
        <v>18</v>
      </c>
      <c r="AF23" s="236">
        <v>0</v>
      </c>
      <c r="AG23" s="236">
        <v>1</v>
      </c>
      <c r="AH23" s="236">
        <v>0</v>
      </c>
      <c r="AI23" s="236">
        <v>2</v>
      </c>
      <c r="AJ23" s="236">
        <v>21</v>
      </c>
      <c r="AK23" s="236">
        <v>7</v>
      </c>
      <c r="AL23" s="236">
        <v>23</v>
      </c>
      <c r="AM23" s="236">
        <v>7</v>
      </c>
      <c r="AN23" s="236">
        <v>0</v>
      </c>
      <c r="AO23" s="236">
        <v>670</v>
      </c>
      <c r="AP23" s="236">
        <v>547</v>
      </c>
      <c r="AQ23" s="236">
        <v>3</v>
      </c>
      <c r="AR23" s="236">
        <v>3</v>
      </c>
      <c r="AS23" s="236">
        <v>75</v>
      </c>
      <c r="AT23" s="236">
        <v>71</v>
      </c>
      <c r="AU23" s="236">
        <v>56</v>
      </c>
      <c r="AV23" s="236">
        <v>271</v>
      </c>
      <c r="AW23" s="236">
        <v>162</v>
      </c>
      <c r="AX23" s="236">
        <v>73</v>
      </c>
      <c r="AY23" s="236">
        <v>128</v>
      </c>
      <c r="AZ23" s="236">
        <v>2</v>
      </c>
      <c r="BA23" s="236">
        <v>158</v>
      </c>
      <c r="BB23" s="236">
        <v>53</v>
      </c>
      <c r="BC23" s="236">
        <v>138</v>
      </c>
      <c r="BD23" s="236">
        <v>137</v>
      </c>
      <c r="BE23" s="236">
        <v>503</v>
      </c>
      <c r="BF23" s="236">
        <v>147</v>
      </c>
      <c r="BG23" s="236">
        <v>241</v>
      </c>
      <c r="BH23" s="236">
        <v>236</v>
      </c>
      <c r="BI23" s="236">
        <v>100</v>
      </c>
      <c r="BJ23" s="236">
        <v>135</v>
      </c>
      <c r="BK23" s="236">
        <v>168</v>
      </c>
      <c r="BL23" s="236">
        <v>69</v>
      </c>
      <c r="BM23" s="236">
        <v>0</v>
      </c>
      <c r="BN23" s="236">
        <v>4</v>
      </c>
      <c r="BO23" s="239">
        <v>4443</v>
      </c>
      <c r="BP23" s="238">
        <v>50</v>
      </c>
      <c r="BQ23" s="236">
        <v>510</v>
      </c>
      <c r="BR23" s="236">
        <v>1</v>
      </c>
      <c r="BS23" s="236">
        <v>68</v>
      </c>
      <c r="BT23" s="236">
        <v>808</v>
      </c>
      <c r="BU23" s="236">
        <v>-22</v>
      </c>
      <c r="BV23" s="239">
        <v>1415</v>
      </c>
      <c r="BW23" s="237">
        <v>5858</v>
      </c>
      <c r="BX23" s="238">
        <v>0</v>
      </c>
      <c r="BY23" s="236">
        <v>302</v>
      </c>
      <c r="BZ23" s="236">
        <v>1</v>
      </c>
      <c r="CA23" s="236">
        <v>0</v>
      </c>
      <c r="CB23" s="236">
        <v>0</v>
      </c>
      <c r="CC23" s="236">
        <v>0</v>
      </c>
      <c r="CD23" s="236">
        <v>2</v>
      </c>
      <c r="CE23" s="236">
        <v>0</v>
      </c>
      <c r="CF23" s="239">
        <v>305</v>
      </c>
      <c r="CG23" s="239">
        <v>1720</v>
      </c>
      <c r="CH23" s="239">
        <v>6163</v>
      </c>
      <c r="CI23" s="236">
        <v>-19</v>
      </c>
      <c r="CJ23" s="236">
        <v>-2421</v>
      </c>
      <c r="CK23" s="236">
        <v>-712</v>
      </c>
      <c r="CL23" s="236">
        <v>0</v>
      </c>
      <c r="CM23" s="236">
        <v>-1690</v>
      </c>
      <c r="CN23" s="236">
        <v>0</v>
      </c>
      <c r="CO23" s="236">
        <v>0</v>
      </c>
      <c r="CP23" s="236">
        <v>0</v>
      </c>
      <c r="CQ23" s="239">
        <v>-4842</v>
      </c>
      <c r="CR23" s="239">
        <v>-3122</v>
      </c>
      <c r="CS23" s="239">
        <v>1321</v>
      </c>
    </row>
    <row r="24" spans="1:97" s="213" customFormat="1" ht="12.75" customHeight="1" x14ac:dyDescent="0.2">
      <c r="A24" s="224" t="s">
        <v>251</v>
      </c>
      <c r="B24" s="235" t="s">
        <v>476</v>
      </c>
      <c r="C24" s="236">
        <v>0</v>
      </c>
      <c r="D24" s="236">
        <v>1</v>
      </c>
      <c r="E24" s="236">
        <v>0</v>
      </c>
      <c r="F24" s="236">
        <v>1</v>
      </c>
      <c r="G24" s="236">
        <v>0</v>
      </c>
      <c r="H24" s="236">
        <v>6</v>
      </c>
      <c r="I24" s="236">
        <v>0</v>
      </c>
      <c r="J24" s="236">
        <v>0</v>
      </c>
      <c r="K24" s="236">
        <v>5</v>
      </c>
      <c r="L24" s="236">
        <v>38</v>
      </c>
      <c r="M24" s="236">
        <v>0</v>
      </c>
      <c r="N24" s="236">
        <v>32</v>
      </c>
      <c r="O24" s="236">
        <v>1</v>
      </c>
      <c r="P24" s="236">
        <v>0</v>
      </c>
      <c r="Q24" s="236">
        <v>0</v>
      </c>
      <c r="R24" s="236">
        <v>21</v>
      </c>
      <c r="S24" s="236">
        <v>70</v>
      </c>
      <c r="T24" s="236">
        <v>23</v>
      </c>
      <c r="U24" s="236">
        <v>820</v>
      </c>
      <c r="V24" s="236">
        <v>163</v>
      </c>
      <c r="W24" s="236">
        <v>427</v>
      </c>
      <c r="X24" s="236">
        <v>0</v>
      </c>
      <c r="Y24" s="236">
        <v>0</v>
      </c>
      <c r="Z24" s="236">
        <v>10</v>
      </c>
      <c r="AA24" s="236">
        <v>0</v>
      </c>
      <c r="AB24" s="236">
        <v>5</v>
      </c>
      <c r="AC24" s="236">
        <v>1</v>
      </c>
      <c r="AD24" s="236">
        <v>0</v>
      </c>
      <c r="AE24" s="236">
        <v>55</v>
      </c>
      <c r="AF24" s="236">
        <v>0</v>
      </c>
      <c r="AG24" s="236">
        <v>0</v>
      </c>
      <c r="AH24" s="236">
        <v>0</v>
      </c>
      <c r="AI24" s="236">
        <v>2</v>
      </c>
      <c r="AJ24" s="236">
        <v>46</v>
      </c>
      <c r="AK24" s="236">
        <v>42</v>
      </c>
      <c r="AL24" s="236">
        <v>14</v>
      </c>
      <c r="AM24" s="236">
        <v>19</v>
      </c>
      <c r="AN24" s="236">
        <v>0</v>
      </c>
      <c r="AO24" s="236">
        <v>276</v>
      </c>
      <c r="AP24" s="236">
        <v>54</v>
      </c>
      <c r="AQ24" s="236">
        <v>0</v>
      </c>
      <c r="AR24" s="236">
        <v>0</v>
      </c>
      <c r="AS24" s="236">
        <v>0</v>
      </c>
      <c r="AT24" s="236">
        <v>0</v>
      </c>
      <c r="AU24" s="236">
        <v>3</v>
      </c>
      <c r="AV24" s="236">
        <v>-117</v>
      </c>
      <c r="AW24" s="236">
        <v>32</v>
      </c>
      <c r="AX24" s="236">
        <v>19</v>
      </c>
      <c r="AY24" s="236">
        <v>120</v>
      </c>
      <c r="AZ24" s="236">
        <v>0</v>
      </c>
      <c r="BA24" s="236">
        <v>7</v>
      </c>
      <c r="BB24" s="236">
        <v>570</v>
      </c>
      <c r="BC24" s="236">
        <v>30</v>
      </c>
      <c r="BD24" s="236">
        <v>231</v>
      </c>
      <c r="BE24" s="236">
        <v>52</v>
      </c>
      <c r="BF24" s="236">
        <v>35</v>
      </c>
      <c r="BG24" s="236">
        <v>55</v>
      </c>
      <c r="BH24" s="236">
        <v>261</v>
      </c>
      <c r="BI24" s="236">
        <v>21</v>
      </c>
      <c r="BJ24" s="236">
        <v>0</v>
      </c>
      <c r="BK24" s="236">
        <v>22</v>
      </c>
      <c r="BL24" s="236">
        <v>12</v>
      </c>
      <c r="BM24" s="236">
        <v>505</v>
      </c>
      <c r="BN24" s="236">
        <v>7</v>
      </c>
      <c r="BO24" s="239">
        <v>3997</v>
      </c>
      <c r="BP24" s="238">
        <v>-91</v>
      </c>
      <c r="BQ24" s="236">
        <v>-371</v>
      </c>
      <c r="BR24" s="236">
        <v>0</v>
      </c>
      <c r="BS24" s="236">
        <v>0</v>
      </c>
      <c r="BT24" s="236">
        <v>0</v>
      </c>
      <c r="BU24" s="236">
        <v>-66</v>
      </c>
      <c r="BV24" s="239">
        <v>-528</v>
      </c>
      <c r="BW24" s="237">
        <v>3469</v>
      </c>
      <c r="BX24" s="238">
        <v>0</v>
      </c>
      <c r="BY24" s="236">
        <v>2283</v>
      </c>
      <c r="BZ24" s="236">
        <v>5</v>
      </c>
      <c r="CA24" s="236">
        <v>0</v>
      </c>
      <c r="CB24" s="236">
        <v>0</v>
      </c>
      <c r="CC24" s="236">
        <v>0</v>
      </c>
      <c r="CD24" s="236">
        <v>0</v>
      </c>
      <c r="CE24" s="236">
        <v>0</v>
      </c>
      <c r="CF24" s="239">
        <v>2288</v>
      </c>
      <c r="CG24" s="239">
        <v>1760</v>
      </c>
      <c r="CH24" s="239">
        <v>5757</v>
      </c>
      <c r="CI24" s="236">
        <v>0</v>
      </c>
      <c r="CJ24" s="236">
        <v>-836</v>
      </c>
      <c r="CK24" s="236">
        <v>-1649</v>
      </c>
      <c r="CL24" s="236">
        <v>0</v>
      </c>
      <c r="CM24" s="236">
        <v>0</v>
      </c>
      <c r="CN24" s="236">
        <v>0</v>
      </c>
      <c r="CO24" s="236">
        <v>0</v>
      </c>
      <c r="CP24" s="236">
        <v>0</v>
      </c>
      <c r="CQ24" s="239">
        <v>-2485</v>
      </c>
      <c r="CR24" s="239">
        <v>-725</v>
      </c>
      <c r="CS24" s="239">
        <v>3272</v>
      </c>
    </row>
    <row r="25" spans="1:97" s="213" customFormat="1" ht="12.75" customHeight="1" x14ac:dyDescent="0.2">
      <c r="A25" s="247" t="s">
        <v>252</v>
      </c>
      <c r="B25" s="248" t="s">
        <v>477</v>
      </c>
      <c r="C25" s="249">
        <v>595</v>
      </c>
      <c r="D25" s="249">
        <v>10</v>
      </c>
      <c r="E25" s="249">
        <v>62</v>
      </c>
      <c r="F25" s="249">
        <v>180</v>
      </c>
      <c r="G25" s="249">
        <v>14</v>
      </c>
      <c r="H25" s="249">
        <v>39</v>
      </c>
      <c r="I25" s="249">
        <v>0</v>
      </c>
      <c r="J25" s="249">
        <v>0</v>
      </c>
      <c r="K25" s="249">
        <v>1036</v>
      </c>
      <c r="L25" s="249">
        <v>1594</v>
      </c>
      <c r="M25" s="249">
        <v>27</v>
      </c>
      <c r="N25" s="249">
        <v>995</v>
      </c>
      <c r="O25" s="249">
        <v>85</v>
      </c>
      <c r="P25" s="249">
        <v>3</v>
      </c>
      <c r="Q25" s="249">
        <v>2</v>
      </c>
      <c r="R25" s="249">
        <v>18</v>
      </c>
      <c r="S25" s="249">
        <v>7</v>
      </c>
      <c r="T25" s="249">
        <v>15</v>
      </c>
      <c r="U25" s="249">
        <v>3</v>
      </c>
      <c r="V25" s="249">
        <v>3</v>
      </c>
      <c r="W25" s="249">
        <v>3</v>
      </c>
      <c r="X25" s="249">
        <v>9</v>
      </c>
      <c r="Y25" s="249">
        <v>2</v>
      </c>
      <c r="Z25" s="249">
        <v>80</v>
      </c>
      <c r="AA25" s="249">
        <v>0</v>
      </c>
      <c r="AB25" s="249">
        <v>2</v>
      </c>
      <c r="AC25" s="249">
        <v>0</v>
      </c>
      <c r="AD25" s="249">
        <v>1</v>
      </c>
      <c r="AE25" s="249">
        <v>69</v>
      </c>
      <c r="AF25" s="249">
        <v>0</v>
      </c>
      <c r="AG25" s="249">
        <v>0</v>
      </c>
      <c r="AH25" s="249">
        <v>0</v>
      </c>
      <c r="AI25" s="249">
        <v>7</v>
      </c>
      <c r="AJ25" s="249">
        <v>34</v>
      </c>
      <c r="AK25" s="249">
        <v>18</v>
      </c>
      <c r="AL25" s="249">
        <v>8</v>
      </c>
      <c r="AM25" s="249">
        <v>3</v>
      </c>
      <c r="AN25" s="249">
        <v>3</v>
      </c>
      <c r="AO25" s="249">
        <v>1</v>
      </c>
      <c r="AP25" s="249">
        <v>38</v>
      </c>
      <c r="AQ25" s="249">
        <v>0</v>
      </c>
      <c r="AR25" s="249">
        <v>0</v>
      </c>
      <c r="AS25" s="249">
        <v>0</v>
      </c>
      <c r="AT25" s="249">
        <v>1</v>
      </c>
      <c r="AU25" s="249">
        <v>12</v>
      </c>
      <c r="AV25" s="249">
        <v>1662</v>
      </c>
      <c r="AW25" s="249">
        <v>97</v>
      </c>
      <c r="AX25" s="249">
        <v>2</v>
      </c>
      <c r="AY25" s="249">
        <v>117</v>
      </c>
      <c r="AZ25" s="249">
        <v>2</v>
      </c>
      <c r="BA25" s="249">
        <v>19</v>
      </c>
      <c r="BB25" s="249">
        <v>20</v>
      </c>
      <c r="BC25" s="249">
        <v>26</v>
      </c>
      <c r="BD25" s="249">
        <v>128</v>
      </c>
      <c r="BE25" s="249">
        <v>515</v>
      </c>
      <c r="BF25" s="249">
        <v>174</v>
      </c>
      <c r="BG25" s="249">
        <v>43</v>
      </c>
      <c r="BH25" s="249">
        <v>166</v>
      </c>
      <c r="BI25" s="249">
        <v>24</v>
      </c>
      <c r="BJ25" s="249">
        <v>159</v>
      </c>
      <c r="BK25" s="249">
        <v>19</v>
      </c>
      <c r="BL25" s="249">
        <v>35</v>
      </c>
      <c r="BM25" s="249">
        <v>1239</v>
      </c>
      <c r="BN25" s="249">
        <v>5</v>
      </c>
      <c r="BO25" s="252">
        <v>9431</v>
      </c>
      <c r="BP25" s="251">
        <v>201</v>
      </c>
      <c r="BQ25" s="249">
        <v>966</v>
      </c>
      <c r="BR25" s="249">
        <v>0</v>
      </c>
      <c r="BS25" s="249">
        <v>0</v>
      </c>
      <c r="BT25" s="249">
        <v>0</v>
      </c>
      <c r="BU25" s="249">
        <v>-5</v>
      </c>
      <c r="BV25" s="252">
        <v>1162</v>
      </c>
      <c r="BW25" s="250">
        <v>10593</v>
      </c>
      <c r="BX25" s="251">
        <v>56</v>
      </c>
      <c r="BY25" s="249">
        <v>61</v>
      </c>
      <c r="BZ25" s="249">
        <v>0</v>
      </c>
      <c r="CA25" s="249">
        <v>0</v>
      </c>
      <c r="CB25" s="249">
        <v>0</v>
      </c>
      <c r="CC25" s="249">
        <v>0</v>
      </c>
      <c r="CD25" s="249">
        <v>0</v>
      </c>
      <c r="CE25" s="249">
        <v>0</v>
      </c>
      <c r="CF25" s="252">
        <v>117</v>
      </c>
      <c r="CG25" s="252">
        <v>1279</v>
      </c>
      <c r="CH25" s="252">
        <v>10710</v>
      </c>
      <c r="CI25" s="249">
        <v>0</v>
      </c>
      <c r="CJ25" s="249">
        <v>-4666</v>
      </c>
      <c r="CK25" s="249">
        <v>-5475</v>
      </c>
      <c r="CL25" s="249">
        <v>0</v>
      </c>
      <c r="CM25" s="249">
        <v>0</v>
      </c>
      <c r="CN25" s="249">
        <v>0</v>
      </c>
      <c r="CO25" s="249">
        <v>0</v>
      </c>
      <c r="CP25" s="249">
        <v>0</v>
      </c>
      <c r="CQ25" s="252">
        <v>-10141</v>
      </c>
      <c r="CR25" s="252">
        <v>-8862</v>
      </c>
      <c r="CS25" s="252">
        <v>569</v>
      </c>
    </row>
    <row r="26" spans="1:97" s="213" customFormat="1" ht="12.75" customHeight="1" x14ac:dyDescent="0.2">
      <c r="A26" s="224" t="s">
        <v>253</v>
      </c>
      <c r="B26" s="235" t="s">
        <v>478</v>
      </c>
      <c r="C26" s="236">
        <v>0</v>
      </c>
      <c r="D26" s="236">
        <v>1</v>
      </c>
      <c r="E26" s="236">
        <v>0</v>
      </c>
      <c r="F26" s="236">
        <v>2</v>
      </c>
      <c r="G26" s="236">
        <v>0</v>
      </c>
      <c r="H26" s="236">
        <v>19</v>
      </c>
      <c r="I26" s="236">
        <v>0</v>
      </c>
      <c r="J26" s="236">
        <v>2</v>
      </c>
      <c r="K26" s="236">
        <v>398</v>
      </c>
      <c r="L26" s="236">
        <v>560</v>
      </c>
      <c r="M26" s="236">
        <v>113</v>
      </c>
      <c r="N26" s="236">
        <v>621</v>
      </c>
      <c r="O26" s="236">
        <v>4</v>
      </c>
      <c r="P26" s="236">
        <v>0</v>
      </c>
      <c r="Q26" s="236">
        <v>0</v>
      </c>
      <c r="R26" s="236">
        <v>15</v>
      </c>
      <c r="S26" s="236">
        <v>6</v>
      </c>
      <c r="T26" s="236">
        <v>4</v>
      </c>
      <c r="U26" s="236">
        <v>0</v>
      </c>
      <c r="V26" s="236">
        <v>5</v>
      </c>
      <c r="W26" s="236">
        <v>155</v>
      </c>
      <c r="X26" s="236">
        <v>0</v>
      </c>
      <c r="Y26" s="236">
        <v>0</v>
      </c>
      <c r="Z26" s="236">
        <v>14</v>
      </c>
      <c r="AA26" s="236">
        <v>0</v>
      </c>
      <c r="AB26" s="236">
        <v>0</v>
      </c>
      <c r="AC26" s="236">
        <v>0</v>
      </c>
      <c r="AD26" s="236">
        <v>0</v>
      </c>
      <c r="AE26" s="236">
        <v>6</v>
      </c>
      <c r="AF26" s="236">
        <v>0</v>
      </c>
      <c r="AG26" s="236">
        <v>0</v>
      </c>
      <c r="AH26" s="236">
        <v>0</v>
      </c>
      <c r="AI26" s="236">
        <v>7</v>
      </c>
      <c r="AJ26" s="236">
        <v>64</v>
      </c>
      <c r="AK26" s="236">
        <v>17</v>
      </c>
      <c r="AL26" s="236">
        <v>22</v>
      </c>
      <c r="AM26" s="236">
        <v>9</v>
      </c>
      <c r="AN26" s="236">
        <v>5</v>
      </c>
      <c r="AO26" s="236">
        <v>37</v>
      </c>
      <c r="AP26" s="236">
        <v>14</v>
      </c>
      <c r="AQ26" s="236">
        <v>27</v>
      </c>
      <c r="AR26" s="236">
        <v>7</v>
      </c>
      <c r="AS26" s="236">
        <v>215</v>
      </c>
      <c r="AT26" s="236">
        <v>67</v>
      </c>
      <c r="AU26" s="236">
        <v>52</v>
      </c>
      <c r="AV26" s="236">
        <v>1254</v>
      </c>
      <c r="AW26" s="236">
        <v>1014</v>
      </c>
      <c r="AX26" s="236">
        <v>12</v>
      </c>
      <c r="AY26" s="236">
        <v>274</v>
      </c>
      <c r="AZ26" s="236">
        <v>43</v>
      </c>
      <c r="BA26" s="236">
        <v>386</v>
      </c>
      <c r="BB26" s="236">
        <v>503</v>
      </c>
      <c r="BC26" s="236">
        <v>870</v>
      </c>
      <c r="BD26" s="236">
        <v>698</v>
      </c>
      <c r="BE26" s="236">
        <v>647</v>
      </c>
      <c r="BF26" s="236">
        <v>61</v>
      </c>
      <c r="BG26" s="236">
        <v>580</v>
      </c>
      <c r="BH26" s="236">
        <v>538</v>
      </c>
      <c r="BI26" s="236">
        <v>15</v>
      </c>
      <c r="BJ26" s="236">
        <v>23</v>
      </c>
      <c r="BK26" s="236">
        <v>231</v>
      </c>
      <c r="BL26" s="236">
        <v>105</v>
      </c>
      <c r="BM26" s="236">
        <v>0</v>
      </c>
      <c r="BN26" s="236">
        <v>1</v>
      </c>
      <c r="BO26" s="239">
        <v>9723</v>
      </c>
      <c r="BP26" s="238">
        <v>40</v>
      </c>
      <c r="BQ26" s="236">
        <v>160</v>
      </c>
      <c r="BR26" s="236">
        <v>0</v>
      </c>
      <c r="BS26" s="236">
        <v>0</v>
      </c>
      <c r="BT26" s="236">
        <v>0</v>
      </c>
      <c r="BU26" s="236">
        <v>-11</v>
      </c>
      <c r="BV26" s="239">
        <v>189</v>
      </c>
      <c r="BW26" s="237">
        <v>9912</v>
      </c>
      <c r="BX26" s="238">
        <v>0</v>
      </c>
      <c r="BY26" s="236">
        <v>258</v>
      </c>
      <c r="BZ26" s="236">
        <v>373</v>
      </c>
      <c r="CA26" s="236">
        <v>0</v>
      </c>
      <c r="CB26" s="236">
        <v>0</v>
      </c>
      <c r="CC26" s="236">
        <v>0</v>
      </c>
      <c r="CD26" s="236">
        <v>11</v>
      </c>
      <c r="CE26" s="236">
        <v>0</v>
      </c>
      <c r="CF26" s="239">
        <v>642</v>
      </c>
      <c r="CG26" s="239">
        <v>831</v>
      </c>
      <c r="CH26" s="239">
        <v>10554</v>
      </c>
      <c r="CI26" s="236">
        <v>0</v>
      </c>
      <c r="CJ26" s="236">
        <v>-2543</v>
      </c>
      <c r="CK26" s="236">
        <v>-3766</v>
      </c>
      <c r="CL26" s="236">
        <v>0</v>
      </c>
      <c r="CM26" s="236">
        <v>-87</v>
      </c>
      <c r="CN26" s="236">
        <v>0</v>
      </c>
      <c r="CO26" s="236">
        <v>-210</v>
      </c>
      <c r="CP26" s="236">
        <v>0</v>
      </c>
      <c r="CQ26" s="239">
        <v>-6606</v>
      </c>
      <c r="CR26" s="239">
        <v>-5775</v>
      </c>
      <c r="CS26" s="239">
        <v>3948</v>
      </c>
    </row>
    <row r="27" spans="1:97" s="213" customFormat="1" ht="12.75" customHeight="1" x14ac:dyDescent="0.2">
      <c r="A27" s="224" t="s">
        <v>254</v>
      </c>
      <c r="B27" s="235" t="s">
        <v>479</v>
      </c>
      <c r="C27" s="236">
        <v>1958</v>
      </c>
      <c r="D27" s="236">
        <v>437</v>
      </c>
      <c r="E27" s="236">
        <v>0</v>
      </c>
      <c r="F27" s="236">
        <v>4</v>
      </c>
      <c r="G27" s="236">
        <v>1</v>
      </c>
      <c r="H27" s="236">
        <v>0</v>
      </c>
      <c r="I27" s="236">
        <v>0</v>
      </c>
      <c r="J27" s="236">
        <v>0</v>
      </c>
      <c r="K27" s="236">
        <v>0</v>
      </c>
      <c r="L27" s="236">
        <v>2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6">
        <v>623</v>
      </c>
      <c r="Y27" s="236">
        <v>6</v>
      </c>
      <c r="Z27" s="236">
        <v>6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  <c r="AL27" s="236">
        <v>0</v>
      </c>
      <c r="AM27" s="236">
        <v>0</v>
      </c>
      <c r="AN27" s="236">
        <v>0</v>
      </c>
      <c r="AO27" s="236">
        <v>0</v>
      </c>
      <c r="AP27" s="236">
        <v>0</v>
      </c>
      <c r="AQ27" s="236">
        <v>26</v>
      </c>
      <c r="AR27" s="236">
        <v>4</v>
      </c>
      <c r="AS27" s="236">
        <v>6</v>
      </c>
      <c r="AT27" s="236">
        <v>0</v>
      </c>
      <c r="AU27" s="236">
        <v>0</v>
      </c>
      <c r="AV27" s="236">
        <v>0</v>
      </c>
      <c r="AW27" s="236">
        <v>0</v>
      </c>
      <c r="AX27" s="236">
        <v>0</v>
      </c>
      <c r="AY27" s="236">
        <v>0</v>
      </c>
      <c r="AZ27" s="236">
        <v>0</v>
      </c>
      <c r="BA27" s="236">
        <v>0</v>
      </c>
      <c r="BB27" s="236">
        <v>0</v>
      </c>
      <c r="BC27" s="236">
        <v>0</v>
      </c>
      <c r="BD27" s="236">
        <v>0</v>
      </c>
      <c r="BE27" s="236">
        <v>0</v>
      </c>
      <c r="BF27" s="236">
        <v>0</v>
      </c>
      <c r="BG27" s="236">
        <v>0</v>
      </c>
      <c r="BH27" s="236">
        <v>0</v>
      </c>
      <c r="BI27" s="236">
        <v>0</v>
      </c>
      <c r="BJ27" s="236">
        <v>0</v>
      </c>
      <c r="BK27" s="236">
        <v>3</v>
      </c>
      <c r="BL27" s="236">
        <v>8</v>
      </c>
      <c r="BM27" s="236">
        <v>0</v>
      </c>
      <c r="BN27" s="236">
        <v>13</v>
      </c>
      <c r="BO27" s="239">
        <v>3097</v>
      </c>
      <c r="BP27" s="238">
        <v>0</v>
      </c>
      <c r="BQ27" s="236">
        <v>26</v>
      </c>
      <c r="BR27" s="236">
        <v>0</v>
      </c>
      <c r="BS27" s="236">
        <v>0</v>
      </c>
      <c r="BT27" s="236">
        <v>0</v>
      </c>
      <c r="BU27" s="236">
        <v>-2</v>
      </c>
      <c r="BV27" s="239">
        <v>24</v>
      </c>
      <c r="BW27" s="237">
        <v>3121</v>
      </c>
      <c r="BX27" s="238">
        <v>0</v>
      </c>
      <c r="BY27" s="236">
        <v>1148</v>
      </c>
      <c r="BZ27" s="236">
        <v>9</v>
      </c>
      <c r="CA27" s="236">
        <v>0</v>
      </c>
      <c r="CB27" s="236">
        <v>77</v>
      </c>
      <c r="CC27" s="236">
        <v>0</v>
      </c>
      <c r="CD27" s="236">
        <v>0</v>
      </c>
      <c r="CE27" s="236">
        <v>0</v>
      </c>
      <c r="CF27" s="239">
        <v>1234</v>
      </c>
      <c r="CG27" s="239">
        <v>1258</v>
      </c>
      <c r="CH27" s="239">
        <v>4355</v>
      </c>
      <c r="CI27" s="236">
        <v>0</v>
      </c>
      <c r="CJ27" s="236">
        <v>-1306</v>
      </c>
      <c r="CK27" s="236">
        <v>-952</v>
      </c>
      <c r="CL27" s="236">
        <v>0</v>
      </c>
      <c r="CM27" s="236">
        <v>-8</v>
      </c>
      <c r="CN27" s="236">
        <v>0</v>
      </c>
      <c r="CO27" s="236">
        <v>0</v>
      </c>
      <c r="CP27" s="236">
        <v>0</v>
      </c>
      <c r="CQ27" s="239">
        <v>-2266</v>
      </c>
      <c r="CR27" s="239">
        <v>-1008</v>
      </c>
      <c r="CS27" s="239">
        <v>2089</v>
      </c>
    </row>
    <row r="28" spans="1:97" s="213" customFormat="1" ht="12.75" customHeight="1" x14ac:dyDescent="0.2">
      <c r="A28" s="224" t="s">
        <v>255</v>
      </c>
      <c r="B28" s="235" t="s">
        <v>480</v>
      </c>
      <c r="C28" s="236">
        <v>41</v>
      </c>
      <c r="D28" s="236">
        <v>29</v>
      </c>
      <c r="E28" s="236">
        <v>23</v>
      </c>
      <c r="F28" s="236">
        <v>7</v>
      </c>
      <c r="G28" s="236">
        <v>1</v>
      </c>
      <c r="H28" s="236">
        <v>46</v>
      </c>
      <c r="I28" s="236">
        <v>0</v>
      </c>
      <c r="J28" s="236">
        <v>1</v>
      </c>
      <c r="K28" s="236">
        <v>399</v>
      </c>
      <c r="L28" s="236">
        <v>716</v>
      </c>
      <c r="M28" s="236">
        <v>0</v>
      </c>
      <c r="N28" s="236">
        <v>618</v>
      </c>
      <c r="O28" s="236">
        <v>25</v>
      </c>
      <c r="P28" s="236">
        <v>4</v>
      </c>
      <c r="Q28" s="236">
        <v>8</v>
      </c>
      <c r="R28" s="236">
        <v>2</v>
      </c>
      <c r="S28" s="236">
        <v>12</v>
      </c>
      <c r="T28" s="236">
        <v>4</v>
      </c>
      <c r="U28" s="236">
        <v>95</v>
      </c>
      <c r="V28" s="236">
        <v>4</v>
      </c>
      <c r="W28" s="236">
        <v>7</v>
      </c>
      <c r="X28" s="236">
        <v>267</v>
      </c>
      <c r="Y28" s="236">
        <v>1312</v>
      </c>
      <c r="Z28" s="236">
        <v>477</v>
      </c>
      <c r="AA28" s="236">
        <v>1</v>
      </c>
      <c r="AB28" s="236">
        <v>185</v>
      </c>
      <c r="AC28" s="236">
        <v>25</v>
      </c>
      <c r="AD28" s="236">
        <v>3</v>
      </c>
      <c r="AE28" s="236">
        <v>91</v>
      </c>
      <c r="AF28" s="236">
        <v>0</v>
      </c>
      <c r="AG28" s="236">
        <v>3</v>
      </c>
      <c r="AH28" s="236">
        <v>4</v>
      </c>
      <c r="AI28" s="236">
        <v>26</v>
      </c>
      <c r="AJ28" s="236">
        <v>190</v>
      </c>
      <c r="AK28" s="236">
        <v>40</v>
      </c>
      <c r="AL28" s="236">
        <v>125</v>
      </c>
      <c r="AM28" s="236">
        <v>7</v>
      </c>
      <c r="AN28" s="236">
        <v>1</v>
      </c>
      <c r="AO28" s="236">
        <v>15</v>
      </c>
      <c r="AP28" s="236">
        <v>12</v>
      </c>
      <c r="AQ28" s="236">
        <v>48</v>
      </c>
      <c r="AR28" s="236">
        <v>25</v>
      </c>
      <c r="AS28" s="236">
        <v>0</v>
      </c>
      <c r="AT28" s="236">
        <v>145</v>
      </c>
      <c r="AU28" s="236">
        <v>126</v>
      </c>
      <c r="AV28" s="236">
        <v>0</v>
      </c>
      <c r="AW28" s="236">
        <v>0</v>
      </c>
      <c r="AX28" s="236">
        <v>0</v>
      </c>
      <c r="AY28" s="236">
        <v>15</v>
      </c>
      <c r="AZ28" s="236">
        <v>0</v>
      </c>
      <c r="BA28" s="236">
        <v>0</v>
      </c>
      <c r="BB28" s="236">
        <v>3</v>
      </c>
      <c r="BC28" s="236">
        <v>16</v>
      </c>
      <c r="BD28" s="236">
        <v>94</v>
      </c>
      <c r="BE28" s="236">
        <v>241</v>
      </c>
      <c r="BF28" s="236">
        <v>16</v>
      </c>
      <c r="BG28" s="236">
        <v>0</v>
      </c>
      <c r="BH28" s="236">
        <v>35</v>
      </c>
      <c r="BI28" s="236">
        <v>3</v>
      </c>
      <c r="BJ28" s="236">
        <v>10</v>
      </c>
      <c r="BK28" s="236">
        <v>17</v>
      </c>
      <c r="BL28" s="236">
        <v>73</v>
      </c>
      <c r="BM28" s="236">
        <v>0</v>
      </c>
      <c r="BN28" s="236">
        <v>40</v>
      </c>
      <c r="BO28" s="239">
        <v>5733</v>
      </c>
      <c r="BP28" s="238">
        <v>0</v>
      </c>
      <c r="BQ28" s="236">
        <v>42</v>
      </c>
      <c r="BR28" s="236">
        <v>0</v>
      </c>
      <c r="BS28" s="236">
        <v>0</v>
      </c>
      <c r="BT28" s="236">
        <v>0</v>
      </c>
      <c r="BU28" s="236">
        <v>-41</v>
      </c>
      <c r="BV28" s="239">
        <v>1</v>
      </c>
      <c r="BW28" s="237">
        <v>5734</v>
      </c>
      <c r="BX28" s="238">
        <v>0</v>
      </c>
      <c r="BY28" s="236">
        <v>2084</v>
      </c>
      <c r="BZ28" s="236">
        <v>894</v>
      </c>
      <c r="CA28" s="236">
        <v>0</v>
      </c>
      <c r="CB28" s="236">
        <v>0</v>
      </c>
      <c r="CC28" s="236">
        <v>0</v>
      </c>
      <c r="CD28" s="236">
        <v>0</v>
      </c>
      <c r="CE28" s="236">
        <v>1</v>
      </c>
      <c r="CF28" s="239">
        <v>2979</v>
      </c>
      <c r="CG28" s="239">
        <v>2980</v>
      </c>
      <c r="CH28" s="239">
        <v>8713</v>
      </c>
      <c r="CI28" s="236">
        <v>-148</v>
      </c>
      <c r="CJ28" s="236">
        <v>-3088</v>
      </c>
      <c r="CK28" s="236">
        <v>-18</v>
      </c>
      <c r="CL28" s="236">
        <v>0</v>
      </c>
      <c r="CM28" s="236">
        <v>-2</v>
      </c>
      <c r="CN28" s="236">
        <v>-16</v>
      </c>
      <c r="CO28" s="236">
        <v>-21</v>
      </c>
      <c r="CP28" s="236">
        <v>-730</v>
      </c>
      <c r="CQ28" s="239">
        <v>-4023</v>
      </c>
      <c r="CR28" s="239">
        <v>-1043</v>
      </c>
      <c r="CS28" s="239">
        <v>4690</v>
      </c>
    </row>
    <row r="29" spans="1:97" s="213" customFormat="1" ht="12.75" customHeight="1" x14ac:dyDescent="0.2">
      <c r="A29" s="224" t="s">
        <v>256</v>
      </c>
      <c r="B29" s="235" t="s">
        <v>481</v>
      </c>
      <c r="C29" s="236">
        <v>1153</v>
      </c>
      <c r="D29" s="236">
        <v>55</v>
      </c>
      <c r="E29" s="236">
        <v>202</v>
      </c>
      <c r="F29" s="236">
        <v>190</v>
      </c>
      <c r="G29" s="236">
        <v>5</v>
      </c>
      <c r="H29" s="236">
        <v>380</v>
      </c>
      <c r="I29" s="236">
        <v>0</v>
      </c>
      <c r="J29" s="236">
        <v>247</v>
      </c>
      <c r="K29" s="236">
        <v>90</v>
      </c>
      <c r="L29" s="236">
        <v>23</v>
      </c>
      <c r="M29" s="236">
        <v>1</v>
      </c>
      <c r="N29" s="236">
        <v>287</v>
      </c>
      <c r="O29" s="236">
        <v>13</v>
      </c>
      <c r="P29" s="236">
        <v>3</v>
      </c>
      <c r="Q29" s="236">
        <v>141</v>
      </c>
      <c r="R29" s="236">
        <v>243</v>
      </c>
      <c r="S29" s="236">
        <v>297</v>
      </c>
      <c r="T29" s="236">
        <v>31</v>
      </c>
      <c r="U29" s="236">
        <v>23</v>
      </c>
      <c r="V29" s="236">
        <v>9</v>
      </c>
      <c r="W29" s="236">
        <v>124</v>
      </c>
      <c r="X29" s="236">
        <v>6</v>
      </c>
      <c r="Y29" s="236">
        <v>27</v>
      </c>
      <c r="Z29" s="236">
        <v>486</v>
      </c>
      <c r="AA29" s="236">
        <v>2</v>
      </c>
      <c r="AB29" s="236">
        <v>7</v>
      </c>
      <c r="AC29" s="236">
        <v>3</v>
      </c>
      <c r="AD29" s="236">
        <v>0</v>
      </c>
      <c r="AE29" s="236">
        <v>181</v>
      </c>
      <c r="AF29" s="236">
        <v>0</v>
      </c>
      <c r="AG29" s="236">
        <v>3</v>
      </c>
      <c r="AH29" s="236">
        <v>1</v>
      </c>
      <c r="AI29" s="236">
        <v>46</v>
      </c>
      <c r="AJ29" s="236">
        <v>84</v>
      </c>
      <c r="AK29" s="236">
        <v>50</v>
      </c>
      <c r="AL29" s="236">
        <v>450</v>
      </c>
      <c r="AM29" s="236">
        <v>57</v>
      </c>
      <c r="AN29" s="236">
        <v>0</v>
      </c>
      <c r="AO29" s="236">
        <v>394</v>
      </c>
      <c r="AP29" s="236">
        <v>195</v>
      </c>
      <c r="AQ29" s="236">
        <v>194</v>
      </c>
      <c r="AR29" s="236">
        <v>48</v>
      </c>
      <c r="AS29" s="236">
        <v>5</v>
      </c>
      <c r="AT29" s="236">
        <v>49</v>
      </c>
      <c r="AU29" s="236">
        <v>183</v>
      </c>
      <c r="AV29" s="236">
        <v>3</v>
      </c>
      <c r="AW29" s="236">
        <v>1</v>
      </c>
      <c r="AX29" s="236">
        <v>12</v>
      </c>
      <c r="AY29" s="236">
        <v>43</v>
      </c>
      <c r="AZ29" s="236">
        <v>6</v>
      </c>
      <c r="BA29" s="236">
        <v>5</v>
      </c>
      <c r="BB29" s="236">
        <v>60</v>
      </c>
      <c r="BC29" s="236">
        <v>124</v>
      </c>
      <c r="BD29" s="236">
        <v>76</v>
      </c>
      <c r="BE29" s="236">
        <v>31764</v>
      </c>
      <c r="BF29" s="236">
        <v>287</v>
      </c>
      <c r="BG29" s="236">
        <v>52</v>
      </c>
      <c r="BH29" s="236">
        <v>810</v>
      </c>
      <c r="BI29" s="236">
        <v>107</v>
      </c>
      <c r="BJ29" s="236">
        <v>121</v>
      </c>
      <c r="BK29" s="236">
        <v>84</v>
      </c>
      <c r="BL29" s="236">
        <v>523</v>
      </c>
      <c r="BM29" s="236">
        <v>39</v>
      </c>
      <c r="BN29" s="236">
        <v>44</v>
      </c>
      <c r="BO29" s="239">
        <v>40149</v>
      </c>
      <c r="BP29" s="238">
        <v>414</v>
      </c>
      <c r="BQ29" s="236">
        <v>9295</v>
      </c>
      <c r="BR29" s="236">
        <v>0</v>
      </c>
      <c r="BS29" s="236">
        <v>0</v>
      </c>
      <c r="BT29" s="236">
        <v>0</v>
      </c>
      <c r="BU29" s="236">
        <v>22</v>
      </c>
      <c r="BV29" s="239">
        <v>9731</v>
      </c>
      <c r="BW29" s="237">
        <v>49880</v>
      </c>
      <c r="BX29" s="238">
        <v>53</v>
      </c>
      <c r="BY29" s="236">
        <v>2403</v>
      </c>
      <c r="BZ29" s="236">
        <v>158</v>
      </c>
      <c r="CA29" s="236">
        <v>0</v>
      </c>
      <c r="CB29" s="236">
        <v>0</v>
      </c>
      <c r="CC29" s="236">
        <v>0</v>
      </c>
      <c r="CD29" s="236">
        <v>0</v>
      </c>
      <c r="CE29" s="236">
        <v>0</v>
      </c>
      <c r="CF29" s="239">
        <v>2614</v>
      </c>
      <c r="CG29" s="239">
        <v>12345</v>
      </c>
      <c r="CH29" s="239">
        <v>52494</v>
      </c>
      <c r="CI29" s="236">
        <v>-177</v>
      </c>
      <c r="CJ29" s="236">
        <v>-43937</v>
      </c>
      <c r="CK29" s="236">
        <v>-209</v>
      </c>
      <c r="CL29" s="236">
        <v>0</v>
      </c>
      <c r="CM29" s="236">
        <v>-8</v>
      </c>
      <c r="CN29" s="236">
        <v>-10</v>
      </c>
      <c r="CO29" s="236">
        <v>-1</v>
      </c>
      <c r="CP29" s="236">
        <v>-3938</v>
      </c>
      <c r="CQ29" s="239">
        <v>-48280</v>
      </c>
      <c r="CR29" s="239">
        <v>-35935</v>
      </c>
      <c r="CS29" s="239">
        <v>4214</v>
      </c>
    </row>
    <row r="30" spans="1:97" s="213" customFormat="1" ht="12.75" customHeight="1" x14ac:dyDescent="0.2">
      <c r="A30" s="224" t="s">
        <v>257</v>
      </c>
      <c r="B30" s="235" t="s">
        <v>482</v>
      </c>
      <c r="C30" s="236">
        <v>389</v>
      </c>
      <c r="D30" s="236">
        <v>68</v>
      </c>
      <c r="E30" s="236">
        <v>98</v>
      </c>
      <c r="F30" s="236">
        <v>60</v>
      </c>
      <c r="G30" s="236">
        <v>101</v>
      </c>
      <c r="H30" s="236">
        <v>4567</v>
      </c>
      <c r="I30" s="236">
        <v>0</v>
      </c>
      <c r="J30" s="236">
        <v>705</v>
      </c>
      <c r="K30" s="236">
        <v>284</v>
      </c>
      <c r="L30" s="236">
        <v>672</v>
      </c>
      <c r="M30" s="236">
        <v>41</v>
      </c>
      <c r="N30" s="236">
        <v>884</v>
      </c>
      <c r="O30" s="236">
        <v>14</v>
      </c>
      <c r="P30" s="236">
        <v>44</v>
      </c>
      <c r="Q30" s="236">
        <v>18</v>
      </c>
      <c r="R30" s="236">
        <v>21</v>
      </c>
      <c r="S30" s="236">
        <v>76</v>
      </c>
      <c r="T30" s="236">
        <v>6</v>
      </c>
      <c r="U30" s="236">
        <v>32</v>
      </c>
      <c r="V30" s="236">
        <v>4</v>
      </c>
      <c r="W30" s="236">
        <v>12</v>
      </c>
      <c r="X30" s="236">
        <v>52</v>
      </c>
      <c r="Y30" s="236">
        <v>1237</v>
      </c>
      <c r="Z30" s="236">
        <v>27</v>
      </c>
      <c r="AA30" s="236">
        <v>81</v>
      </c>
      <c r="AB30" s="236">
        <v>5</v>
      </c>
      <c r="AC30" s="236">
        <v>1</v>
      </c>
      <c r="AD30" s="236">
        <v>2</v>
      </c>
      <c r="AE30" s="236">
        <v>535</v>
      </c>
      <c r="AF30" s="236">
        <v>0</v>
      </c>
      <c r="AG30" s="236">
        <v>27</v>
      </c>
      <c r="AH30" s="236">
        <v>3</v>
      </c>
      <c r="AI30" s="236">
        <v>31</v>
      </c>
      <c r="AJ30" s="236">
        <v>62</v>
      </c>
      <c r="AK30" s="236">
        <v>10</v>
      </c>
      <c r="AL30" s="236">
        <v>92</v>
      </c>
      <c r="AM30" s="236">
        <v>7</v>
      </c>
      <c r="AN30" s="236">
        <v>23</v>
      </c>
      <c r="AO30" s="236">
        <v>553</v>
      </c>
      <c r="AP30" s="236">
        <v>242</v>
      </c>
      <c r="AQ30" s="236">
        <v>3343</v>
      </c>
      <c r="AR30" s="236">
        <v>412</v>
      </c>
      <c r="AS30" s="236">
        <v>4979</v>
      </c>
      <c r="AT30" s="236">
        <v>1282</v>
      </c>
      <c r="AU30" s="236">
        <v>397</v>
      </c>
      <c r="AV30" s="236">
        <v>1483</v>
      </c>
      <c r="AW30" s="236">
        <v>93</v>
      </c>
      <c r="AX30" s="236">
        <v>186</v>
      </c>
      <c r="AY30" s="236">
        <v>10084</v>
      </c>
      <c r="AZ30" s="236">
        <v>40</v>
      </c>
      <c r="BA30" s="236">
        <v>73</v>
      </c>
      <c r="BB30" s="236">
        <v>41</v>
      </c>
      <c r="BC30" s="236">
        <v>3199</v>
      </c>
      <c r="BD30" s="236">
        <v>489</v>
      </c>
      <c r="BE30" s="236">
        <v>820</v>
      </c>
      <c r="BF30" s="236">
        <v>193</v>
      </c>
      <c r="BG30" s="236">
        <v>131</v>
      </c>
      <c r="BH30" s="236">
        <v>678</v>
      </c>
      <c r="BI30" s="236">
        <v>174</v>
      </c>
      <c r="BJ30" s="236">
        <v>279</v>
      </c>
      <c r="BK30" s="236">
        <v>605</v>
      </c>
      <c r="BL30" s="236">
        <v>350</v>
      </c>
      <c r="BM30" s="236">
        <v>0</v>
      </c>
      <c r="BN30" s="236">
        <v>297</v>
      </c>
      <c r="BO30" s="239">
        <v>40714</v>
      </c>
      <c r="BP30" s="238">
        <v>38</v>
      </c>
      <c r="BQ30" s="236">
        <v>26907</v>
      </c>
      <c r="BR30" s="236">
        <v>0</v>
      </c>
      <c r="BS30" s="236">
        <v>0</v>
      </c>
      <c r="BT30" s="236">
        <v>0</v>
      </c>
      <c r="BU30" s="236">
        <v>16</v>
      </c>
      <c r="BV30" s="239">
        <v>26961</v>
      </c>
      <c r="BW30" s="237">
        <v>67675</v>
      </c>
      <c r="BX30" s="238">
        <v>0</v>
      </c>
      <c r="BY30" s="236">
        <v>693</v>
      </c>
      <c r="BZ30" s="236">
        <v>1</v>
      </c>
      <c r="CA30" s="236">
        <v>0</v>
      </c>
      <c r="CB30" s="236">
        <v>0</v>
      </c>
      <c r="CC30" s="236">
        <v>0</v>
      </c>
      <c r="CD30" s="236">
        <v>0</v>
      </c>
      <c r="CE30" s="236">
        <v>1</v>
      </c>
      <c r="CF30" s="239">
        <v>695</v>
      </c>
      <c r="CG30" s="239">
        <v>27656</v>
      </c>
      <c r="CH30" s="239">
        <v>68370</v>
      </c>
      <c r="CI30" s="236">
        <v>-646</v>
      </c>
      <c r="CJ30" s="236">
        <v>-26264</v>
      </c>
      <c r="CK30" s="236">
        <v>-40174</v>
      </c>
      <c r="CL30" s="236">
        <v>0</v>
      </c>
      <c r="CM30" s="236">
        <v>0</v>
      </c>
      <c r="CN30" s="236">
        <v>0</v>
      </c>
      <c r="CO30" s="236">
        <v>0</v>
      </c>
      <c r="CP30" s="236">
        <v>0</v>
      </c>
      <c r="CQ30" s="239">
        <v>-67084</v>
      </c>
      <c r="CR30" s="239">
        <v>-39428</v>
      </c>
      <c r="CS30" s="239">
        <v>1286</v>
      </c>
    </row>
    <row r="31" spans="1:97" s="213" customFormat="1" ht="12.75" customHeight="1" x14ac:dyDescent="0.2">
      <c r="A31" s="241" t="s">
        <v>258</v>
      </c>
      <c r="B31" s="242" t="s">
        <v>483</v>
      </c>
      <c r="C31" s="243">
        <v>75</v>
      </c>
      <c r="D31" s="243">
        <v>25</v>
      </c>
      <c r="E31" s="243">
        <v>33</v>
      </c>
      <c r="F31" s="243">
        <v>21</v>
      </c>
      <c r="G31" s="243">
        <v>42</v>
      </c>
      <c r="H31" s="243">
        <v>1090</v>
      </c>
      <c r="I31" s="243">
        <v>0</v>
      </c>
      <c r="J31" s="243">
        <v>1</v>
      </c>
      <c r="K31" s="243">
        <v>206</v>
      </c>
      <c r="L31" s="243">
        <v>3652</v>
      </c>
      <c r="M31" s="243">
        <v>44</v>
      </c>
      <c r="N31" s="243">
        <v>1237</v>
      </c>
      <c r="O31" s="243">
        <v>153</v>
      </c>
      <c r="P31" s="243">
        <v>0</v>
      </c>
      <c r="Q31" s="243">
        <v>4</v>
      </c>
      <c r="R31" s="243">
        <v>62</v>
      </c>
      <c r="S31" s="243">
        <v>50</v>
      </c>
      <c r="T31" s="243">
        <v>33</v>
      </c>
      <c r="U31" s="243">
        <v>6</v>
      </c>
      <c r="V31" s="243">
        <v>14</v>
      </c>
      <c r="W31" s="243">
        <v>179</v>
      </c>
      <c r="X31" s="243">
        <v>31</v>
      </c>
      <c r="Y31" s="243">
        <v>8</v>
      </c>
      <c r="Z31" s="243">
        <v>187</v>
      </c>
      <c r="AA31" s="243">
        <v>0</v>
      </c>
      <c r="AB31" s="243">
        <v>309</v>
      </c>
      <c r="AC31" s="243">
        <v>9</v>
      </c>
      <c r="AD31" s="243">
        <v>10</v>
      </c>
      <c r="AE31" s="243">
        <v>72</v>
      </c>
      <c r="AF31" s="243">
        <v>0</v>
      </c>
      <c r="AG31" s="243">
        <v>0</v>
      </c>
      <c r="AH31" s="243">
        <v>2</v>
      </c>
      <c r="AI31" s="243">
        <v>15</v>
      </c>
      <c r="AJ31" s="243">
        <v>369</v>
      </c>
      <c r="AK31" s="243">
        <v>321</v>
      </c>
      <c r="AL31" s="243">
        <v>784</v>
      </c>
      <c r="AM31" s="243">
        <v>100</v>
      </c>
      <c r="AN31" s="243">
        <v>4</v>
      </c>
      <c r="AO31" s="243">
        <v>730</v>
      </c>
      <c r="AP31" s="243">
        <v>402</v>
      </c>
      <c r="AQ31" s="243">
        <v>855</v>
      </c>
      <c r="AR31" s="243">
        <v>301</v>
      </c>
      <c r="AS31" s="243">
        <v>0</v>
      </c>
      <c r="AT31" s="243">
        <v>769</v>
      </c>
      <c r="AU31" s="243">
        <v>34</v>
      </c>
      <c r="AV31" s="243">
        <v>1202</v>
      </c>
      <c r="AW31" s="243">
        <v>239</v>
      </c>
      <c r="AX31" s="243">
        <v>166</v>
      </c>
      <c r="AY31" s="243">
        <v>98</v>
      </c>
      <c r="AZ31" s="243">
        <v>0</v>
      </c>
      <c r="BA31" s="243">
        <v>12</v>
      </c>
      <c r="BB31" s="243">
        <v>99</v>
      </c>
      <c r="BC31" s="243">
        <v>84</v>
      </c>
      <c r="BD31" s="243">
        <v>83</v>
      </c>
      <c r="BE31" s="243">
        <v>199</v>
      </c>
      <c r="BF31" s="243">
        <v>12</v>
      </c>
      <c r="BG31" s="243">
        <v>61</v>
      </c>
      <c r="BH31" s="243">
        <v>418</v>
      </c>
      <c r="BI31" s="243">
        <v>68</v>
      </c>
      <c r="BJ31" s="243">
        <v>58</v>
      </c>
      <c r="BK31" s="243">
        <v>193</v>
      </c>
      <c r="BL31" s="243">
        <v>76</v>
      </c>
      <c r="BM31" s="243">
        <v>153</v>
      </c>
      <c r="BN31" s="243">
        <v>46</v>
      </c>
      <c r="BO31" s="246">
        <v>15506</v>
      </c>
      <c r="BP31" s="245">
        <v>41</v>
      </c>
      <c r="BQ31" s="243">
        <v>1388</v>
      </c>
      <c r="BR31" s="243">
        <v>2</v>
      </c>
      <c r="BS31" s="243">
        <v>0</v>
      </c>
      <c r="BT31" s="243">
        <v>0</v>
      </c>
      <c r="BU31" s="243">
        <v>-19</v>
      </c>
      <c r="BV31" s="246">
        <v>1412</v>
      </c>
      <c r="BW31" s="244">
        <v>16918</v>
      </c>
      <c r="BX31" s="245">
        <v>35</v>
      </c>
      <c r="BY31" s="243">
        <v>263</v>
      </c>
      <c r="BZ31" s="243">
        <v>5</v>
      </c>
      <c r="CA31" s="243">
        <v>0</v>
      </c>
      <c r="CB31" s="243">
        <v>0</v>
      </c>
      <c r="CC31" s="243">
        <v>0</v>
      </c>
      <c r="CD31" s="243">
        <v>0</v>
      </c>
      <c r="CE31" s="243">
        <v>0</v>
      </c>
      <c r="CF31" s="246">
        <v>303</v>
      </c>
      <c r="CG31" s="246">
        <v>1715</v>
      </c>
      <c r="CH31" s="246">
        <v>17221</v>
      </c>
      <c r="CI31" s="243">
        <v>-8</v>
      </c>
      <c r="CJ31" s="243">
        <v>-10444</v>
      </c>
      <c r="CK31" s="243">
        <v>-5543</v>
      </c>
      <c r="CL31" s="243">
        <v>0</v>
      </c>
      <c r="CM31" s="243">
        <v>0</v>
      </c>
      <c r="CN31" s="243">
        <v>0</v>
      </c>
      <c r="CO31" s="243">
        <v>0</v>
      </c>
      <c r="CP31" s="243">
        <v>0</v>
      </c>
      <c r="CQ31" s="246">
        <v>-15995</v>
      </c>
      <c r="CR31" s="246">
        <v>-14280</v>
      </c>
      <c r="CS31" s="246">
        <v>1226</v>
      </c>
    </row>
    <row r="32" spans="1:97" s="213" customFormat="1" ht="12.75" customHeight="1" x14ac:dyDescent="0.2">
      <c r="A32" s="224" t="s">
        <v>259</v>
      </c>
      <c r="B32" s="235" t="s">
        <v>484</v>
      </c>
      <c r="C32" s="236">
        <v>62</v>
      </c>
      <c r="D32" s="236">
        <v>5</v>
      </c>
      <c r="E32" s="236">
        <v>8</v>
      </c>
      <c r="F32" s="236">
        <v>32</v>
      </c>
      <c r="G32" s="236">
        <v>6</v>
      </c>
      <c r="H32" s="236">
        <v>73</v>
      </c>
      <c r="I32" s="236">
        <v>0</v>
      </c>
      <c r="J32" s="236">
        <v>29</v>
      </c>
      <c r="K32" s="236">
        <v>17</v>
      </c>
      <c r="L32" s="236">
        <v>51</v>
      </c>
      <c r="M32" s="236">
        <v>1</v>
      </c>
      <c r="N32" s="236">
        <v>21</v>
      </c>
      <c r="O32" s="236">
        <v>1</v>
      </c>
      <c r="P32" s="236">
        <v>0</v>
      </c>
      <c r="Q32" s="236">
        <v>0</v>
      </c>
      <c r="R32" s="236">
        <v>23</v>
      </c>
      <c r="S32" s="236">
        <v>4</v>
      </c>
      <c r="T32" s="236">
        <v>1</v>
      </c>
      <c r="U32" s="236">
        <v>0</v>
      </c>
      <c r="V32" s="236">
        <v>0</v>
      </c>
      <c r="W32" s="236">
        <v>1</v>
      </c>
      <c r="X32" s="236">
        <v>2</v>
      </c>
      <c r="Y32" s="236">
        <v>1</v>
      </c>
      <c r="Z32" s="236">
        <v>3</v>
      </c>
      <c r="AA32" s="236">
        <v>0</v>
      </c>
      <c r="AB32" s="236">
        <v>1</v>
      </c>
      <c r="AC32" s="236">
        <v>12</v>
      </c>
      <c r="AD32" s="236">
        <v>0</v>
      </c>
      <c r="AE32" s="236">
        <v>32</v>
      </c>
      <c r="AF32" s="236">
        <v>0</v>
      </c>
      <c r="AG32" s="236">
        <v>3</v>
      </c>
      <c r="AH32" s="236">
        <v>0</v>
      </c>
      <c r="AI32" s="236">
        <v>14</v>
      </c>
      <c r="AJ32" s="236">
        <v>255</v>
      </c>
      <c r="AK32" s="236">
        <v>50</v>
      </c>
      <c r="AL32" s="236">
        <v>526</v>
      </c>
      <c r="AM32" s="236">
        <v>7</v>
      </c>
      <c r="AN32" s="236">
        <v>9</v>
      </c>
      <c r="AO32" s="236">
        <v>17</v>
      </c>
      <c r="AP32" s="236">
        <v>5</v>
      </c>
      <c r="AQ32" s="236">
        <v>157</v>
      </c>
      <c r="AR32" s="236">
        <v>91</v>
      </c>
      <c r="AS32" s="236">
        <v>0</v>
      </c>
      <c r="AT32" s="236">
        <v>32</v>
      </c>
      <c r="AU32" s="236">
        <v>256</v>
      </c>
      <c r="AV32" s="236">
        <v>27</v>
      </c>
      <c r="AW32" s="236">
        <v>1</v>
      </c>
      <c r="AX32" s="236">
        <v>0</v>
      </c>
      <c r="AY32" s="236">
        <v>144</v>
      </c>
      <c r="AZ32" s="236">
        <v>2</v>
      </c>
      <c r="BA32" s="236">
        <v>13</v>
      </c>
      <c r="BB32" s="236">
        <v>0</v>
      </c>
      <c r="BC32" s="236">
        <v>279</v>
      </c>
      <c r="BD32" s="236">
        <v>19</v>
      </c>
      <c r="BE32" s="236">
        <v>238</v>
      </c>
      <c r="BF32" s="236">
        <v>64</v>
      </c>
      <c r="BG32" s="236">
        <v>143</v>
      </c>
      <c r="BH32" s="236">
        <v>1754</v>
      </c>
      <c r="BI32" s="236">
        <v>44</v>
      </c>
      <c r="BJ32" s="236">
        <v>8</v>
      </c>
      <c r="BK32" s="236">
        <v>59</v>
      </c>
      <c r="BL32" s="236">
        <v>25</v>
      </c>
      <c r="BM32" s="236">
        <v>43</v>
      </c>
      <c r="BN32" s="236">
        <v>4</v>
      </c>
      <c r="BO32" s="239">
        <v>4675</v>
      </c>
      <c r="BP32" s="238">
        <v>19</v>
      </c>
      <c r="BQ32" s="236">
        <v>1770</v>
      </c>
      <c r="BR32" s="236">
        <v>0</v>
      </c>
      <c r="BS32" s="236">
        <v>0</v>
      </c>
      <c r="BT32" s="236">
        <v>0</v>
      </c>
      <c r="BU32" s="236">
        <v>-6</v>
      </c>
      <c r="BV32" s="239">
        <v>1783</v>
      </c>
      <c r="BW32" s="237">
        <v>6458</v>
      </c>
      <c r="BX32" s="238">
        <v>2</v>
      </c>
      <c r="BY32" s="236">
        <v>100</v>
      </c>
      <c r="BZ32" s="236">
        <v>15</v>
      </c>
      <c r="CA32" s="236">
        <v>0</v>
      </c>
      <c r="CB32" s="236">
        <v>0</v>
      </c>
      <c r="CC32" s="236">
        <v>0</v>
      </c>
      <c r="CD32" s="236">
        <v>0</v>
      </c>
      <c r="CE32" s="236">
        <v>1</v>
      </c>
      <c r="CF32" s="239">
        <v>118</v>
      </c>
      <c r="CG32" s="239">
        <v>1901</v>
      </c>
      <c r="CH32" s="239">
        <v>6576</v>
      </c>
      <c r="CI32" s="236">
        <v>-1511</v>
      </c>
      <c r="CJ32" s="236">
        <v>-4602</v>
      </c>
      <c r="CK32" s="236">
        <v>-259</v>
      </c>
      <c r="CL32" s="236">
        <v>0</v>
      </c>
      <c r="CM32" s="236">
        <v>0</v>
      </c>
      <c r="CN32" s="236">
        <v>0</v>
      </c>
      <c r="CO32" s="236">
        <v>0</v>
      </c>
      <c r="CP32" s="236">
        <v>0</v>
      </c>
      <c r="CQ32" s="239">
        <v>-6372</v>
      </c>
      <c r="CR32" s="239">
        <v>-4471</v>
      </c>
      <c r="CS32" s="239">
        <v>204</v>
      </c>
    </row>
    <row r="33" spans="1:97" s="213" customFormat="1" ht="12.75" customHeight="1" x14ac:dyDescent="0.2">
      <c r="A33" s="224" t="s">
        <v>260</v>
      </c>
      <c r="B33" s="235" t="s">
        <v>485</v>
      </c>
      <c r="C33" s="236">
        <v>3</v>
      </c>
      <c r="D33" s="236">
        <v>1</v>
      </c>
      <c r="E33" s="236">
        <v>0</v>
      </c>
      <c r="F33" s="236">
        <v>0</v>
      </c>
      <c r="G33" s="236">
        <v>1</v>
      </c>
      <c r="H33" s="236">
        <v>29</v>
      </c>
      <c r="I33" s="236">
        <v>0</v>
      </c>
      <c r="J33" s="236">
        <v>35</v>
      </c>
      <c r="K33" s="236">
        <v>1</v>
      </c>
      <c r="L33" s="236">
        <v>4</v>
      </c>
      <c r="M33" s="236">
        <v>0</v>
      </c>
      <c r="N33" s="236">
        <v>3</v>
      </c>
      <c r="O33" s="236">
        <v>0</v>
      </c>
      <c r="P33" s="236">
        <v>0</v>
      </c>
      <c r="Q33" s="236">
        <v>0</v>
      </c>
      <c r="R33" s="236">
        <v>5</v>
      </c>
      <c r="S33" s="236">
        <v>3</v>
      </c>
      <c r="T33" s="236">
        <v>1</v>
      </c>
      <c r="U33" s="236">
        <v>0</v>
      </c>
      <c r="V33" s="236">
        <v>0</v>
      </c>
      <c r="W33" s="236">
        <v>1</v>
      </c>
      <c r="X33" s="236">
        <v>0</v>
      </c>
      <c r="Y33" s="236">
        <v>0</v>
      </c>
      <c r="Z33" s="236">
        <v>2</v>
      </c>
      <c r="AA33" s="236">
        <v>0</v>
      </c>
      <c r="AB33" s="236">
        <v>0</v>
      </c>
      <c r="AC33" s="236">
        <v>0</v>
      </c>
      <c r="AD33" s="236">
        <v>22</v>
      </c>
      <c r="AE33" s="236">
        <v>6</v>
      </c>
      <c r="AF33" s="236">
        <v>0</v>
      </c>
      <c r="AG33" s="236">
        <v>0</v>
      </c>
      <c r="AH33" s="236">
        <v>0</v>
      </c>
      <c r="AI33" s="236">
        <v>2</v>
      </c>
      <c r="AJ33" s="236">
        <v>6</v>
      </c>
      <c r="AK33" s="236">
        <v>1</v>
      </c>
      <c r="AL33" s="236">
        <v>4</v>
      </c>
      <c r="AM33" s="236">
        <v>4</v>
      </c>
      <c r="AN33" s="236">
        <v>0</v>
      </c>
      <c r="AO33" s="236">
        <v>0</v>
      </c>
      <c r="AP33" s="236">
        <v>1</v>
      </c>
      <c r="AQ33" s="236">
        <v>1</v>
      </c>
      <c r="AR33" s="236">
        <v>1</v>
      </c>
      <c r="AS33" s="236">
        <v>4</v>
      </c>
      <c r="AT33" s="236">
        <v>25</v>
      </c>
      <c r="AU33" s="236">
        <v>3</v>
      </c>
      <c r="AV33" s="236">
        <v>23</v>
      </c>
      <c r="AW33" s="236">
        <v>12</v>
      </c>
      <c r="AX33" s="236">
        <v>0</v>
      </c>
      <c r="AY33" s="236">
        <v>7</v>
      </c>
      <c r="AZ33" s="236">
        <v>4</v>
      </c>
      <c r="BA33" s="236">
        <v>169</v>
      </c>
      <c r="BB33" s="236">
        <v>2</v>
      </c>
      <c r="BC33" s="236">
        <v>27</v>
      </c>
      <c r="BD33" s="236">
        <v>38</v>
      </c>
      <c r="BE33" s="236">
        <v>9</v>
      </c>
      <c r="BF33" s="236">
        <v>2</v>
      </c>
      <c r="BG33" s="236">
        <v>48</v>
      </c>
      <c r="BH33" s="236">
        <v>27</v>
      </c>
      <c r="BI33" s="236">
        <v>12</v>
      </c>
      <c r="BJ33" s="236">
        <v>1</v>
      </c>
      <c r="BK33" s="236">
        <v>9</v>
      </c>
      <c r="BL33" s="236">
        <v>26</v>
      </c>
      <c r="BM33" s="236">
        <v>0</v>
      </c>
      <c r="BN33" s="236">
        <v>15</v>
      </c>
      <c r="BO33" s="239">
        <v>600</v>
      </c>
      <c r="BP33" s="238">
        <v>91</v>
      </c>
      <c r="BQ33" s="236">
        <v>3466</v>
      </c>
      <c r="BR33" s="236">
        <v>0</v>
      </c>
      <c r="BS33" s="236">
        <v>0</v>
      </c>
      <c r="BT33" s="236">
        <v>0</v>
      </c>
      <c r="BU33" s="236">
        <v>-2</v>
      </c>
      <c r="BV33" s="239">
        <v>3555</v>
      </c>
      <c r="BW33" s="237">
        <v>4155</v>
      </c>
      <c r="BX33" s="238">
        <v>0</v>
      </c>
      <c r="BY33" s="236">
        <v>50</v>
      </c>
      <c r="BZ33" s="236">
        <v>26</v>
      </c>
      <c r="CA33" s="236">
        <v>0</v>
      </c>
      <c r="CB33" s="236">
        <v>0</v>
      </c>
      <c r="CC33" s="236">
        <v>0</v>
      </c>
      <c r="CD33" s="236">
        <v>0</v>
      </c>
      <c r="CE33" s="236">
        <v>1</v>
      </c>
      <c r="CF33" s="239">
        <v>77</v>
      </c>
      <c r="CG33" s="239">
        <v>3632</v>
      </c>
      <c r="CH33" s="239">
        <v>4232</v>
      </c>
      <c r="CI33" s="236">
        <v>-2836</v>
      </c>
      <c r="CJ33" s="236">
        <v>-920</v>
      </c>
      <c r="CK33" s="236">
        <v>-262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9">
        <v>-4018</v>
      </c>
      <c r="CR33" s="239">
        <v>-386</v>
      </c>
      <c r="CS33" s="239">
        <v>214</v>
      </c>
    </row>
    <row r="34" spans="1:97" s="213" customFormat="1" ht="12.75" customHeight="1" x14ac:dyDescent="0.2">
      <c r="A34" s="224" t="s">
        <v>261</v>
      </c>
      <c r="B34" s="235" t="s">
        <v>486</v>
      </c>
      <c r="C34" s="236">
        <v>37</v>
      </c>
      <c r="D34" s="236">
        <v>95</v>
      </c>
      <c r="E34" s="236">
        <v>24</v>
      </c>
      <c r="F34" s="236">
        <v>24</v>
      </c>
      <c r="G34" s="236">
        <v>3</v>
      </c>
      <c r="H34" s="236">
        <v>3</v>
      </c>
      <c r="I34" s="236">
        <v>0</v>
      </c>
      <c r="J34" s="236">
        <v>0</v>
      </c>
      <c r="K34" s="236">
        <v>41</v>
      </c>
      <c r="L34" s="236">
        <v>168</v>
      </c>
      <c r="M34" s="236">
        <v>0</v>
      </c>
      <c r="N34" s="236">
        <v>56</v>
      </c>
      <c r="O34" s="236">
        <v>39</v>
      </c>
      <c r="P34" s="236">
        <v>5</v>
      </c>
      <c r="Q34" s="236">
        <v>1</v>
      </c>
      <c r="R34" s="236">
        <v>5</v>
      </c>
      <c r="S34" s="236">
        <v>1</v>
      </c>
      <c r="T34" s="236">
        <v>23</v>
      </c>
      <c r="U34" s="236">
        <v>3</v>
      </c>
      <c r="V34" s="236">
        <v>0</v>
      </c>
      <c r="W34" s="236">
        <v>0</v>
      </c>
      <c r="X34" s="236">
        <v>4</v>
      </c>
      <c r="Y34" s="236">
        <v>11</v>
      </c>
      <c r="Z34" s="236">
        <v>39</v>
      </c>
      <c r="AA34" s="236">
        <v>0</v>
      </c>
      <c r="AB34" s="236">
        <v>7</v>
      </c>
      <c r="AC34" s="236">
        <v>0</v>
      </c>
      <c r="AD34" s="236">
        <v>0</v>
      </c>
      <c r="AE34" s="236">
        <v>2118</v>
      </c>
      <c r="AF34" s="236">
        <v>0</v>
      </c>
      <c r="AG34" s="236">
        <v>6</v>
      </c>
      <c r="AH34" s="236">
        <v>14</v>
      </c>
      <c r="AI34" s="236">
        <v>25</v>
      </c>
      <c r="AJ34" s="236">
        <v>644</v>
      </c>
      <c r="AK34" s="236">
        <v>87</v>
      </c>
      <c r="AL34" s="236">
        <v>107</v>
      </c>
      <c r="AM34" s="236">
        <v>19</v>
      </c>
      <c r="AN34" s="236">
        <v>0</v>
      </c>
      <c r="AO34" s="236">
        <v>3154</v>
      </c>
      <c r="AP34" s="236">
        <v>1264</v>
      </c>
      <c r="AQ34" s="236">
        <v>3685</v>
      </c>
      <c r="AR34" s="236">
        <v>1094</v>
      </c>
      <c r="AS34" s="236">
        <v>3</v>
      </c>
      <c r="AT34" s="236">
        <v>102</v>
      </c>
      <c r="AU34" s="236">
        <v>9</v>
      </c>
      <c r="AV34" s="236">
        <v>49</v>
      </c>
      <c r="AW34" s="236">
        <v>1</v>
      </c>
      <c r="AX34" s="236">
        <v>25</v>
      </c>
      <c r="AY34" s="236">
        <v>7</v>
      </c>
      <c r="AZ34" s="236">
        <v>0</v>
      </c>
      <c r="BA34" s="236">
        <v>0</v>
      </c>
      <c r="BB34" s="236">
        <v>0</v>
      </c>
      <c r="BC34" s="236">
        <v>20</v>
      </c>
      <c r="BD34" s="236">
        <v>232</v>
      </c>
      <c r="BE34" s="236">
        <v>163</v>
      </c>
      <c r="BF34" s="236">
        <v>34</v>
      </c>
      <c r="BG34" s="236">
        <v>9</v>
      </c>
      <c r="BH34" s="236">
        <v>161</v>
      </c>
      <c r="BI34" s="236">
        <v>59</v>
      </c>
      <c r="BJ34" s="236">
        <v>91</v>
      </c>
      <c r="BK34" s="236">
        <v>39</v>
      </c>
      <c r="BL34" s="236">
        <v>16</v>
      </c>
      <c r="BM34" s="236">
        <v>21</v>
      </c>
      <c r="BN34" s="236">
        <v>65</v>
      </c>
      <c r="BO34" s="239">
        <v>13912</v>
      </c>
      <c r="BP34" s="238">
        <v>28</v>
      </c>
      <c r="BQ34" s="236">
        <v>504</v>
      </c>
      <c r="BR34" s="236">
        <v>0</v>
      </c>
      <c r="BS34" s="236">
        <v>0</v>
      </c>
      <c r="BT34" s="236">
        <v>0</v>
      </c>
      <c r="BU34" s="236">
        <v>-45</v>
      </c>
      <c r="BV34" s="239">
        <v>487</v>
      </c>
      <c r="BW34" s="237">
        <v>14399</v>
      </c>
      <c r="BX34" s="238">
        <v>699</v>
      </c>
      <c r="BY34" s="236">
        <v>3456</v>
      </c>
      <c r="BZ34" s="236">
        <v>7559</v>
      </c>
      <c r="CA34" s="236">
        <v>0</v>
      </c>
      <c r="CB34" s="236">
        <v>518</v>
      </c>
      <c r="CC34" s="236">
        <v>0</v>
      </c>
      <c r="CD34" s="236">
        <v>444</v>
      </c>
      <c r="CE34" s="236">
        <v>801</v>
      </c>
      <c r="CF34" s="239">
        <v>13477</v>
      </c>
      <c r="CG34" s="239">
        <v>13964</v>
      </c>
      <c r="CH34" s="239">
        <v>27876</v>
      </c>
      <c r="CI34" s="236">
        <v>-269</v>
      </c>
      <c r="CJ34" s="236">
        <v>-4266</v>
      </c>
      <c r="CK34" s="236">
        <v>-747</v>
      </c>
      <c r="CL34" s="236">
        <v>0</v>
      </c>
      <c r="CM34" s="236">
        <v>0</v>
      </c>
      <c r="CN34" s="236">
        <v>-1</v>
      </c>
      <c r="CO34" s="236">
        <v>-36</v>
      </c>
      <c r="CP34" s="236">
        <v>-15</v>
      </c>
      <c r="CQ34" s="239">
        <v>-5334</v>
      </c>
      <c r="CR34" s="239">
        <v>8630</v>
      </c>
      <c r="CS34" s="239">
        <v>22542</v>
      </c>
    </row>
    <row r="35" spans="1:97" s="213" customFormat="1" ht="12.75" customHeight="1" x14ac:dyDescent="0.2">
      <c r="A35" s="247" t="s">
        <v>262</v>
      </c>
      <c r="B35" s="248" t="s">
        <v>487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9">
        <v>0</v>
      </c>
      <c r="Y35" s="249">
        <v>0</v>
      </c>
      <c r="Z35" s="249">
        <v>0</v>
      </c>
      <c r="AA35" s="249">
        <v>0</v>
      </c>
      <c r="AB35" s="249">
        <v>0</v>
      </c>
      <c r="AC35" s="249">
        <v>0</v>
      </c>
      <c r="AD35" s="249">
        <v>0</v>
      </c>
      <c r="AE35" s="249">
        <v>0</v>
      </c>
      <c r="AF35" s="249">
        <v>0</v>
      </c>
      <c r="AG35" s="249">
        <v>1978</v>
      </c>
      <c r="AH35" s="249">
        <v>0</v>
      </c>
      <c r="AI35" s="249">
        <v>-5</v>
      </c>
      <c r="AJ35" s="249">
        <v>-8</v>
      </c>
      <c r="AK35" s="249">
        <v>-1</v>
      </c>
      <c r="AL35" s="249">
        <v>1</v>
      </c>
      <c r="AM35" s="249">
        <v>0</v>
      </c>
      <c r="AN35" s="249">
        <v>0</v>
      </c>
      <c r="AO35" s="249">
        <v>0</v>
      </c>
      <c r="AP35" s="249">
        <v>-8</v>
      </c>
      <c r="AQ35" s="249">
        <v>-4</v>
      </c>
      <c r="AR35" s="249">
        <v>-2</v>
      </c>
      <c r="AS35" s="249">
        <v>0</v>
      </c>
      <c r="AT35" s="249">
        <v>0</v>
      </c>
      <c r="AU35" s="249">
        <v>0</v>
      </c>
      <c r="AV35" s="249">
        <v>0</v>
      </c>
      <c r="AW35" s="249">
        <v>0</v>
      </c>
      <c r="AX35" s="249">
        <v>0</v>
      </c>
      <c r="AY35" s="249">
        <v>0</v>
      </c>
      <c r="AZ35" s="249">
        <v>0</v>
      </c>
      <c r="BA35" s="249">
        <v>0</v>
      </c>
      <c r="BB35" s="249">
        <v>0</v>
      </c>
      <c r="BC35" s="249">
        <v>0</v>
      </c>
      <c r="BD35" s="249">
        <v>0</v>
      </c>
      <c r="BE35" s="249">
        <v>0</v>
      </c>
      <c r="BF35" s="249">
        <v>0</v>
      </c>
      <c r="BG35" s="249">
        <v>0</v>
      </c>
      <c r="BH35" s="249">
        <v>0</v>
      </c>
      <c r="BI35" s="249">
        <v>0</v>
      </c>
      <c r="BJ35" s="249">
        <v>0</v>
      </c>
      <c r="BK35" s="249">
        <v>0</v>
      </c>
      <c r="BL35" s="249">
        <v>0</v>
      </c>
      <c r="BM35" s="249">
        <v>0</v>
      </c>
      <c r="BN35" s="249">
        <v>0</v>
      </c>
      <c r="BO35" s="252">
        <v>1951</v>
      </c>
      <c r="BP35" s="251">
        <v>0</v>
      </c>
      <c r="BQ35" s="249">
        <v>-129</v>
      </c>
      <c r="BR35" s="249">
        <v>0</v>
      </c>
      <c r="BS35" s="249">
        <v>-115</v>
      </c>
      <c r="BT35" s="249">
        <v>-310</v>
      </c>
      <c r="BU35" s="249">
        <v>0</v>
      </c>
      <c r="BV35" s="252">
        <v>-554</v>
      </c>
      <c r="BW35" s="250">
        <v>1397</v>
      </c>
      <c r="BX35" s="251">
        <v>0</v>
      </c>
      <c r="BY35" s="249">
        <v>0</v>
      </c>
      <c r="BZ35" s="249">
        <v>0</v>
      </c>
      <c r="CA35" s="249">
        <v>0</v>
      </c>
      <c r="CB35" s="249">
        <v>0</v>
      </c>
      <c r="CC35" s="249">
        <v>0</v>
      </c>
      <c r="CD35" s="249">
        <v>0</v>
      </c>
      <c r="CE35" s="249">
        <v>0</v>
      </c>
      <c r="CF35" s="252">
        <v>0</v>
      </c>
      <c r="CG35" s="252">
        <v>-554</v>
      </c>
      <c r="CH35" s="252">
        <v>1397</v>
      </c>
      <c r="CI35" s="249">
        <v>-20</v>
      </c>
      <c r="CJ35" s="249">
        <v>-114</v>
      </c>
      <c r="CK35" s="249">
        <v>-1263</v>
      </c>
      <c r="CL35" s="249">
        <v>0</v>
      </c>
      <c r="CM35" s="249">
        <v>0</v>
      </c>
      <c r="CN35" s="249">
        <v>0</v>
      </c>
      <c r="CO35" s="249">
        <v>0</v>
      </c>
      <c r="CP35" s="249">
        <v>0</v>
      </c>
      <c r="CQ35" s="252">
        <v>-1397</v>
      </c>
      <c r="CR35" s="252">
        <v>-1951</v>
      </c>
      <c r="CS35" s="252">
        <v>0</v>
      </c>
    </row>
    <row r="36" spans="1:97" s="213" customFormat="1" ht="12.75" customHeight="1" x14ac:dyDescent="0.2">
      <c r="A36" s="224" t="s">
        <v>263</v>
      </c>
      <c r="B36" s="235" t="s">
        <v>488</v>
      </c>
      <c r="C36" s="236">
        <v>1</v>
      </c>
      <c r="D36" s="236">
        <v>0</v>
      </c>
      <c r="E36" s="236">
        <v>0</v>
      </c>
      <c r="F36" s="236">
        <v>0</v>
      </c>
      <c r="G36" s="236">
        <v>0</v>
      </c>
      <c r="H36" s="236">
        <v>10</v>
      </c>
      <c r="I36" s="236">
        <v>0</v>
      </c>
      <c r="J36" s="236">
        <v>6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6">
        <v>2</v>
      </c>
      <c r="S36" s="236">
        <v>3</v>
      </c>
      <c r="T36" s="236">
        <v>34</v>
      </c>
      <c r="U36" s="236">
        <v>0</v>
      </c>
      <c r="V36" s="236">
        <v>0</v>
      </c>
      <c r="W36" s="236">
        <v>0</v>
      </c>
      <c r="X36" s="236">
        <v>0</v>
      </c>
      <c r="Y36" s="236">
        <v>0</v>
      </c>
      <c r="Z36" s="236">
        <v>0</v>
      </c>
      <c r="AA36" s="236">
        <v>0</v>
      </c>
      <c r="AB36" s="236">
        <v>2</v>
      </c>
      <c r="AC36" s="236">
        <v>1</v>
      </c>
      <c r="AD36" s="236">
        <v>0</v>
      </c>
      <c r="AE36" s="236">
        <v>382</v>
      </c>
      <c r="AF36" s="236">
        <v>0</v>
      </c>
      <c r="AG36" s="236">
        <v>256</v>
      </c>
      <c r="AH36" s="236">
        <v>0</v>
      </c>
      <c r="AI36" s="236">
        <v>1955</v>
      </c>
      <c r="AJ36" s="236">
        <v>1363</v>
      </c>
      <c r="AK36" s="236">
        <v>477</v>
      </c>
      <c r="AL36" s="236">
        <v>2750</v>
      </c>
      <c r="AM36" s="236">
        <v>12</v>
      </c>
      <c r="AN36" s="236">
        <v>0</v>
      </c>
      <c r="AO36" s="236">
        <v>1607</v>
      </c>
      <c r="AP36" s="236">
        <v>318</v>
      </c>
      <c r="AQ36" s="236">
        <v>1888</v>
      </c>
      <c r="AR36" s="236">
        <v>1343</v>
      </c>
      <c r="AS36" s="236">
        <v>0</v>
      </c>
      <c r="AT36" s="236">
        <v>1</v>
      </c>
      <c r="AU36" s="236">
        <v>0</v>
      </c>
      <c r="AV36" s="236">
        <v>0</v>
      </c>
      <c r="AW36" s="236">
        <v>0</v>
      </c>
      <c r="AX36" s="236">
        <v>0</v>
      </c>
      <c r="AY36" s="236">
        <v>9</v>
      </c>
      <c r="AZ36" s="236">
        <v>0</v>
      </c>
      <c r="BA36" s="236">
        <v>0</v>
      </c>
      <c r="BB36" s="236">
        <v>0</v>
      </c>
      <c r="BC36" s="236">
        <v>9</v>
      </c>
      <c r="BD36" s="236">
        <v>0</v>
      </c>
      <c r="BE36" s="236">
        <v>0</v>
      </c>
      <c r="BF36" s="236">
        <v>0</v>
      </c>
      <c r="BG36" s="236">
        <v>0</v>
      </c>
      <c r="BH36" s="236">
        <v>24</v>
      </c>
      <c r="BI36" s="236">
        <v>1</v>
      </c>
      <c r="BJ36" s="236">
        <v>1</v>
      </c>
      <c r="BK36" s="236">
        <v>0</v>
      </c>
      <c r="BL36" s="236">
        <v>2</v>
      </c>
      <c r="BM36" s="236">
        <v>0</v>
      </c>
      <c r="BN36" s="236">
        <v>85</v>
      </c>
      <c r="BO36" s="239">
        <v>12542</v>
      </c>
      <c r="BP36" s="238">
        <v>0</v>
      </c>
      <c r="BQ36" s="236">
        <v>0</v>
      </c>
      <c r="BR36" s="236">
        <v>0</v>
      </c>
      <c r="BS36" s="236">
        <v>0</v>
      </c>
      <c r="BT36" s="236">
        <v>0</v>
      </c>
      <c r="BU36" s="236">
        <v>-254</v>
      </c>
      <c r="BV36" s="239">
        <v>-254</v>
      </c>
      <c r="BW36" s="237">
        <v>12288</v>
      </c>
      <c r="BX36" s="238">
        <v>5</v>
      </c>
      <c r="BY36" s="236">
        <v>2367</v>
      </c>
      <c r="BZ36" s="236">
        <v>17</v>
      </c>
      <c r="CA36" s="236">
        <v>0</v>
      </c>
      <c r="CB36" s="236">
        <v>0</v>
      </c>
      <c r="CC36" s="236">
        <v>0</v>
      </c>
      <c r="CD36" s="236">
        <v>0</v>
      </c>
      <c r="CE36" s="236">
        <v>0</v>
      </c>
      <c r="CF36" s="239">
        <v>2389</v>
      </c>
      <c r="CG36" s="239">
        <v>2135</v>
      </c>
      <c r="CH36" s="239">
        <v>14677</v>
      </c>
      <c r="CI36" s="236">
        <v>-55</v>
      </c>
      <c r="CJ36" s="236">
        <v>-5817</v>
      </c>
      <c r="CK36" s="236">
        <v>-5113</v>
      </c>
      <c r="CL36" s="236">
        <v>0</v>
      </c>
      <c r="CM36" s="236">
        <v>0</v>
      </c>
      <c r="CN36" s="236">
        <v>0</v>
      </c>
      <c r="CO36" s="236">
        <v>0</v>
      </c>
      <c r="CP36" s="236">
        <v>-15</v>
      </c>
      <c r="CQ36" s="239">
        <v>-11000</v>
      </c>
      <c r="CR36" s="239">
        <v>-8865</v>
      </c>
      <c r="CS36" s="239">
        <v>3677</v>
      </c>
    </row>
    <row r="37" spans="1:97" s="213" customFormat="1" ht="12.75" customHeight="1" x14ac:dyDescent="0.2">
      <c r="A37" s="224" t="s">
        <v>264</v>
      </c>
      <c r="B37" s="235" t="s">
        <v>489</v>
      </c>
      <c r="C37" s="236">
        <v>0</v>
      </c>
      <c r="D37" s="236">
        <v>0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27</v>
      </c>
      <c r="L37" s="236">
        <v>51</v>
      </c>
      <c r="M37" s="236">
        <v>0</v>
      </c>
      <c r="N37" s="236">
        <v>203</v>
      </c>
      <c r="O37" s="236">
        <v>13</v>
      </c>
      <c r="P37" s="236">
        <v>0</v>
      </c>
      <c r="Q37" s="236">
        <v>0</v>
      </c>
      <c r="R37" s="236">
        <v>0</v>
      </c>
      <c r="S37" s="236">
        <v>6</v>
      </c>
      <c r="T37" s="236">
        <v>10</v>
      </c>
      <c r="U37" s="236">
        <v>0</v>
      </c>
      <c r="V37" s="236">
        <v>0</v>
      </c>
      <c r="W37" s="236">
        <v>9</v>
      </c>
      <c r="X37" s="236">
        <v>0</v>
      </c>
      <c r="Y37" s="236">
        <v>15</v>
      </c>
      <c r="Z37" s="236">
        <v>10</v>
      </c>
      <c r="AA37" s="236">
        <v>0</v>
      </c>
      <c r="AB37" s="236">
        <v>4</v>
      </c>
      <c r="AC37" s="236">
        <v>0</v>
      </c>
      <c r="AD37" s="236">
        <v>0</v>
      </c>
      <c r="AE37" s="236">
        <v>132</v>
      </c>
      <c r="AF37" s="236">
        <v>0</v>
      </c>
      <c r="AG37" s="236">
        <v>6</v>
      </c>
      <c r="AH37" s="236">
        <v>251</v>
      </c>
      <c r="AI37" s="236">
        <v>406</v>
      </c>
      <c r="AJ37" s="236">
        <v>1075</v>
      </c>
      <c r="AK37" s="236">
        <v>565</v>
      </c>
      <c r="AL37" s="236">
        <v>957</v>
      </c>
      <c r="AM37" s="236">
        <v>43</v>
      </c>
      <c r="AN37" s="236">
        <v>0</v>
      </c>
      <c r="AO37" s="236">
        <v>478</v>
      </c>
      <c r="AP37" s="236">
        <v>129</v>
      </c>
      <c r="AQ37" s="236">
        <v>146</v>
      </c>
      <c r="AR37" s="236">
        <v>650</v>
      </c>
      <c r="AS37" s="236">
        <v>117</v>
      </c>
      <c r="AT37" s="236">
        <v>3</v>
      </c>
      <c r="AU37" s="236">
        <v>0</v>
      </c>
      <c r="AV37" s="236">
        <v>4</v>
      </c>
      <c r="AW37" s="236">
        <v>0</v>
      </c>
      <c r="AX37" s="236">
        <v>0</v>
      </c>
      <c r="AY37" s="236">
        <v>2</v>
      </c>
      <c r="AZ37" s="236">
        <v>0</v>
      </c>
      <c r="BA37" s="236">
        <v>0</v>
      </c>
      <c r="BB37" s="236">
        <v>5</v>
      </c>
      <c r="BC37" s="236">
        <v>50</v>
      </c>
      <c r="BD37" s="236">
        <v>1</v>
      </c>
      <c r="BE37" s="236">
        <v>305</v>
      </c>
      <c r="BF37" s="236">
        <v>16</v>
      </c>
      <c r="BG37" s="236">
        <v>4</v>
      </c>
      <c r="BH37" s="236">
        <v>76</v>
      </c>
      <c r="BI37" s="236">
        <v>19</v>
      </c>
      <c r="BJ37" s="236">
        <v>18</v>
      </c>
      <c r="BK37" s="236">
        <v>0</v>
      </c>
      <c r="BL37" s="236">
        <v>17</v>
      </c>
      <c r="BM37" s="236">
        <v>4</v>
      </c>
      <c r="BN37" s="236">
        <v>53</v>
      </c>
      <c r="BO37" s="239">
        <v>5880</v>
      </c>
      <c r="BP37" s="238">
        <v>3</v>
      </c>
      <c r="BQ37" s="236">
        <v>628</v>
      </c>
      <c r="BR37" s="236">
        <v>0</v>
      </c>
      <c r="BS37" s="236">
        <v>0</v>
      </c>
      <c r="BT37" s="236">
        <v>-40</v>
      </c>
      <c r="BU37" s="236">
        <v>-10</v>
      </c>
      <c r="BV37" s="239">
        <v>581</v>
      </c>
      <c r="BW37" s="237">
        <v>6461</v>
      </c>
      <c r="BX37" s="238">
        <v>7</v>
      </c>
      <c r="BY37" s="236">
        <v>348</v>
      </c>
      <c r="BZ37" s="236">
        <v>52</v>
      </c>
      <c r="CA37" s="236">
        <v>0</v>
      </c>
      <c r="CB37" s="236">
        <v>0</v>
      </c>
      <c r="CC37" s="236">
        <v>0</v>
      </c>
      <c r="CD37" s="236">
        <v>0</v>
      </c>
      <c r="CE37" s="236">
        <v>0</v>
      </c>
      <c r="CF37" s="239">
        <v>407</v>
      </c>
      <c r="CG37" s="239">
        <v>988</v>
      </c>
      <c r="CH37" s="239">
        <v>6868</v>
      </c>
      <c r="CI37" s="236">
        <v>-1656</v>
      </c>
      <c r="CJ37" s="236">
        <v>-4294</v>
      </c>
      <c r="CK37" s="236">
        <v>-404</v>
      </c>
      <c r="CL37" s="236">
        <v>0</v>
      </c>
      <c r="CM37" s="236">
        <v>0</v>
      </c>
      <c r="CN37" s="236">
        <v>0</v>
      </c>
      <c r="CO37" s="236">
        <v>0</v>
      </c>
      <c r="CP37" s="236">
        <v>0</v>
      </c>
      <c r="CQ37" s="239">
        <v>-6354</v>
      </c>
      <c r="CR37" s="239">
        <v>-5366</v>
      </c>
      <c r="CS37" s="239">
        <v>514</v>
      </c>
    </row>
    <row r="38" spans="1:97" s="213" customFormat="1" ht="12.75" customHeight="1" x14ac:dyDescent="0.2">
      <c r="A38" s="224" t="s">
        <v>265</v>
      </c>
      <c r="B38" s="235" t="s">
        <v>490</v>
      </c>
      <c r="C38" s="236">
        <v>48</v>
      </c>
      <c r="D38" s="236">
        <v>1</v>
      </c>
      <c r="E38" s="236">
        <v>17</v>
      </c>
      <c r="F38" s="236">
        <v>0</v>
      </c>
      <c r="G38" s="236">
        <v>7</v>
      </c>
      <c r="H38" s="236">
        <v>86</v>
      </c>
      <c r="I38" s="236">
        <v>0</v>
      </c>
      <c r="J38" s="236">
        <v>264</v>
      </c>
      <c r="K38" s="236">
        <v>257</v>
      </c>
      <c r="L38" s="236">
        <v>1086</v>
      </c>
      <c r="M38" s="236">
        <v>1</v>
      </c>
      <c r="N38" s="236">
        <v>237</v>
      </c>
      <c r="O38" s="236">
        <v>169</v>
      </c>
      <c r="P38" s="236">
        <v>4</v>
      </c>
      <c r="Q38" s="236">
        <v>0</v>
      </c>
      <c r="R38" s="236">
        <v>18</v>
      </c>
      <c r="S38" s="236">
        <v>53</v>
      </c>
      <c r="T38" s="236">
        <v>46</v>
      </c>
      <c r="U38" s="236">
        <v>5</v>
      </c>
      <c r="V38" s="236">
        <v>1</v>
      </c>
      <c r="W38" s="236">
        <v>3</v>
      </c>
      <c r="X38" s="236">
        <v>0</v>
      </c>
      <c r="Y38" s="236">
        <v>18</v>
      </c>
      <c r="Z38" s="236">
        <v>66</v>
      </c>
      <c r="AA38" s="236">
        <v>1</v>
      </c>
      <c r="AB38" s="236">
        <v>2</v>
      </c>
      <c r="AC38" s="236">
        <v>5</v>
      </c>
      <c r="AD38" s="236">
        <v>3</v>
      </c>
      <c r="AE38" s="236">
        <v>155</v>
      </c>
      <c r="AF38" s="236">
        <v>0</v>
      </c>
      <c r="AG38" s="236">
        <v>2</v>
      </c>
      <c r="AH38" s="236">
        <v>1</v>
      </c>
      <c r="AI38" s="236">
        <v>461</v>
      </c>
      <c r="AJ38" s="236">
        <v>633</v>
      </c>
      <c r="AK38" s="236">
        <v>175</v>
      </c>
      <c r="AL38" s="236">
        <v>475</v>
      </c>
      <c r="AM38" s="236">
        <v>47</v>
      </c>
      <c r="AN38" s="236">
        <v>0</v>
      </c>
      <c r="AO38" s="236">
        <v>6442</v>
      </c>
      <c r="AP38" s="236">
        <v>3768</v>
      </c>
      <c r="AQ38" s="236">
        <v>2990</v>
      </c>
      <c r="AR38" s="236">
        <v>1935</v>
      </c>
      <c r="AS38" s="236">
        <v>44</v>
      </c>
      <c r="AT38" s="236">
        <v>22</v>
      </c>
      <c r="AU38" s="236">
        <v>3</v>
      </c>
      <c r="AV38" s="236">
        <v>777</v>
      </c>
      <c r="AW38" s="236">
        <v>9</v>
      </c>
      <c r="AX38" s="236">
        <v>109</v>
      </c>
      <c r="AY38" s="236">
        <v>175</v>
      </c>
      <c r="AZ38" s="236">
        <v>0</v>
      </c>
      <c r="BA38" s="236">
        <v>34</v>
      </c>
      <c r="BB38" s="236">
        <v>6</v>
      </c>
      <c r="BC38" s="236">
        <v>984</v>
      </c>
      <c r="BD38" s="236">
        <v>17</v>
      </c>
      <c r="BE38" s="236">
        <v>57</v>
      </c>
      <c r="BF38" s="236">
        <v>21</v>
      </c>
      <c r="BG38" s="236">
        <v>50</v>
      </c>
      <c r="BH38" s="236">
        <v>224</v>
      </c>
      <c r="BI38" s="236">
        <v>31</v>
      </c>
      <c r="BJ38" s="236">
        <v>143</v>
      </c>
      <c r="BK38" s="236">
        <v>6</v>
      </c>
      <c r="BL38" s="236">
        <v>133</v>
      </c>
      <c r="BM38" s="236">
        <v>1</v>
      </c>
      <c r="BN38" s="236">
        <v>81</v>
      </c>
      <c r="BO38" s="239">
        <v>22409</v>
      </c>
      <c r="BP38" s="238">
        <v>72</v>
      </c>
      <c r="BQ38" s="236">
        <v>995</v>
      </c>
      <c r="BR38" s="236">
        <v>1</v>
      </c>
      <c r="BS38" s="236">
        <v>7</v>
      </c>
      <c r="BT38" s="236">
        <v>844</v>
      </c>
      <c r="BU38" s="236">
        <v>93</v>
      </c>
      <c r="BV38" s="239">
        <v>2012</v>
      </c>
      <c r="BW38" s="237">
        <v>24421</v>
      </c>
      <c r="BX38" s="238">
        <v>2</v>
      </c>
      <c r="BY38" s="236">
        <v>2017</v>
      </c>
      <c r="BZ38" s="236">
        <v>588</v>
      </c>
      <c r="CA38" s="236">
        <v>0</v>
      </c>
      <c r="CB38" s="236">
        <v>248</v>
      </c>
      <c r="CC38" s="236">
        <v>207</v>
      </c>
      <c r="CD38" s="236">
        <v>0</v>
      </c>
      <c r="CE38" s="236">
        <v>0</v>
      </c>
      <c r="CF38" s="239">
        <v>3062</v>
      </c>
      <c r="CG38" s="239">
        <v>5074</v>
      </c>
      <c r="CH38" s="239">
        <v>27483</v>
      </c>
      <c r="CI38" s="236">
        <v>-456</v>
      </c>
      <c r="CJ38" s="236">
        <v>-11068</v>
      </c>
      <c r="CK38" s="236">
        <v>-8860</v>
      </c>
      <c r="CL38" s="236">
        <v>0</v>
      </c>
      <c r="CM38" s="236">
        <v>-42</v>
      </c>
      <c r="CN38" s="236">
        <v>0</v>
      </c>
      <c r="CO38" s="236">
        <v>0</v>
      </c>
      <c r="CP38" s="236">
        <v>0</v>
      </c>
      <c r="CQ38" s="239">
        <v>-20426</v>
      </c>
      <c r="CR38" s="239">
        <v>-15352</v>
      </c>
      <c r="CS38" s="239">
        <v>7057</v>
      </c>
    </row>
    <row r="39" spans="1:97" s="213" customFormat="1" ht="12.75" customHeight="1" x14ac:dyDescent="0.2">
      <c r="A39" s="224" t="s">
        <v>266</v>
      </c>
      <c r="B39" s="235" t="s">
        <v>491</v>
      </c>
      <c r="C39" s="236">
        <v>0</v>
      </c>
      <c r="D39" s="236">
        <v>0</v>
      </c>
      <c r="E39" s="236">
        <v>0</v>
      </c>
      <c r="F39" s="236">
        <v>9</v>
      </c>
      <c r="G39" s="236">
        <v>2</v>
      </c>
      <c r="H39" s="236">
        <v>1</v>
      </c>
      <c r="I39" s="236">
        <v>0</v>
      </c>
      <c r="J39" s="236">
        <v>50</v>
      </c>
      <c r="K39" s="236">
        <v>0</v>
      </c>
      <c r="L39" s="236">
        <v>1</v>
      </c>
      <c r="M39" s="236">
        <v>0</v>
      </c>
      <c r="N39" s="236">
        <v>0</v>
      </c>
      <c r="O39" s="236">
        <v>0</v>
      </c>
      <c r="P39" s="236">
        <v>0</v>
      </c>
      <c r="Q39" s="236">
        <v>0</v>
      </c>
      <c r="R39" s="236">
        <v>0</v>
      </c>
      <c r="S39" s="236">
        <v>2</v>
      </c>
      <c r="T39" s="236">
        <v>12</v>
      </c>
      <c r="U39" s="236">
        <v>0</v>
      </c>
      <c r="V39" s="236">
        <v>0</v>
      </c>
      <c r="W39" s="236">
        <v>2</v>
      </c>
      <c r="X39" s="236">
        <v>0</v>
      </c>
      <c r="Y39" s="236">
        <v>0</v>
      </c>
      <c r="Z39" s="236">
        <v>0</v>
      </c>
      <c r="AA39" s="236">
        <v>0</v>
      </c>
      <c r="AB39" s="236">
        <v>3</v>
      </c>
      <c r="AC39" s="236">
        <v>0</v>
      </c>
      <c r="AD39" s="236">
        <v>0</v>
      </c>
      <c r="AE39" s="236">
        <v>38</v>
      </c>
      <c r="AF39" s="236">
        <v>0</v>
      </c>
      <c r="AG39" s="236">
        <v>0</v>
      </c>
      <c r="AH39" s="236">
        <v>0</v>
      </c>
      <c r="AI39" s="236">
        <v>17</v>
      </c>
      <c r="AJ39" s="236">
        <v>6513</v>
      </c>
      <c r="AK39" s="236">
        <v>2493</v>
      </c>
      <c r="AL39" s="236">
        <v>1138</v>
      </c>
      <c r="AM39" s="236">
        <v>22</v>
      </c>
      <c r="AN39" s="236">
        <v>0</v>
      </c>
      <c r="AO39" s="236">
        <v>663</v>
      </c>
      <c r="AP39" s="236">
        <v>24</v>
      </c>
      <c r="AQ39" s="236">
        <v>247</v>
      </c>
      <c r="AR39" s="236">
        <v>191</v>
      </c>
      <c r="AS39" s="236">
        <v>0</v>
      </c>
      <c r="AT39" s="236">
        <v>284</v>
      </c>
      <c r="AU39" s="236">
        <v>1</v>
      </c>
      <c r="AV39" s="236">
        <v>245</v>
      </c>
      <c r="AW39" s="236">
        <v>4</v>
      </c>
      <c r="AX39" s="236">
        <v>0</v>
      </c>
      <c r="AY39" s="236">
        <v>29</v>
      </c>
      <c r="AZ39" s="236">
        <v>1</v>
      </c>
      <c r="BA39" s="236">
        <v>38</v>
      </c>
      <c r="BB39" s="236">
        <v>41</v>
      </c>
      <c r="BC39" s="236">
        <v>1618</v>
      </c>
      <c r="BD39" s="236">
        <v>23</v>
      </c>
      <c r="BE39" s="236">
        <v>2474</v>
      </c>
      <c r="BF39" s="236">
        <v>54</v>
      </c>
      <c r="BG39" s="236">
        <v>0</v>
      </c>
      <c r="BH39" s="236">
        <v>6033</v>
      </c>
      <c r="BI39" s="236">
        <v>1</v>
      </c>
      <c r="BJ39" s="236">
        <v>0</v>
      </c>
      <c r="BK39" s="236">
        <v>136</v>
      </c>
      <c r="BL39" s="236">
        <v>15</v>
      </c>
      <c r="BM39" s="236">
        <v>277</v>
      </c>
      <c r="BN39" s="236">
        <v>0</v>
      </c>
      <c r="BO39" s="239">
        <v>22702</v>
      </c>
      <c r="BP39" s="238">
        <v>7</v>
      </c>
      <c r="BQ39" s="236">
        <v>1011</v>
      </c>
      <c r="BR39" s="236">
        <v>0</v>
      </c>
      <c r="BS39" s="236">
        <v>2239</v>
      </c>
      <c r="BT39" s="236">
        <v>28259</v>
      </c>
      <c r="BU39" s="236">
        <v>245</v>
      </c>
      <c r="BV39" s="239">
        <v>31761</v>
      </c>
      <c r="BW39" s="237">
        <v>54463</v>
      </c>
      <c r="BX39" s="238">
        <v>1094</v>
      </c>
      <c r="BY39" s="236">
        <v>20157</v>
      </c>
      <c r="BZ39" s="236">
        <v>2</v>
      </c>
      <c r="CA39" s="236">
        <v>0</v>
      </c>
      <c r="CB39" s="236">
        <v>16</v>
      </c>
      <c r="CC39" s="236">
        <v>0</v>
      </c>
      <c r="CD39" s="236">
        <v>0</v>
      </c>
      <c r="CE39" s="236">
        <v>0</v>
      </c>
      <c r="CF39" s="239">
        <v>21269</v>
      </c>
      <c r="CG39" s="239">
        <v>53030</v>
      </c>
      <c r="CH39" s="239">
        <v>75732</v>
      </c>
      <c r="CI39" s="236">
        <v>-707</v>
      </c>
      <c r="CJ39" s="236">
        <v>-38930</v>
      </c>
      <c r="CK39" s="236">
        <v>-6902</v>
      </c>
      <c r="CL39" s="236">
        <v>0</v>
      </c>
      <c r="CM39" s="236">
        <v>-89</v>
      </c>
      <c r="CN39" s="236">
        <v>0</v>
      </c>
      <c r="CO39" s="236">
        <v>0</v>
      </c>
      <c r="CP39" s="236">
        <v>0</v>
      </c>
      <c r="CQ39" s="239">
        <v>-46628</v>
      </c>
      <c r="CR39" s="239">
        <v>6402</v>
      </c>
      <c r="CS39" s="239">
        <v>29104</v>
      </c>
    </row>
    <row r="40" spans="1:97" s="213" customFormat="1" ht="12.75" customHeight="1" x14ac:dyDescent="0.2">
      <c r="A40" s="224" t="s">
        <v>267</v>
      </c>
      <c r="B40" s="235" t="s">
        <v>492</v>
      </c>
      <c r="C40" s="236">
        <v>0</v>
      </c>
      <c r="D40" s="236">
        <v>0</v>
      </c>
      <c r="E40" s="236">
        <v>2</v>
      </c>
      <c r="F40" s="236">
        <v>0</v>
      </c>
      <c r="G40" s="236">
        <v>1</v>
      </c>
      <c r="H40" s="236">
        <v>94</v>
      </c>
      <c r="I40" s="236">
        <v>0</v>
      </c>
      <c r="J40" s="236">
        <v>1</v>
      </c>
      <c r="K40" s="236">
        <v>2</v>
      </c>
      <c r="L40" s="236">
        <v>3</v>
      </c>
      <c r="M40" s="236">
        <v>0</v>
      </c>
      <c r="N40" s="236">
        <v>2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1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1</v>
      </c>
      <c r="AF40" s="236">
        <v>0</v>
      </c>
      <c r="AG40" s="236">
        <v>0</v>
      </c>
      <c r="AH40" s="236">
        <v>0</v>
      </c>
      <c r="AI40" s="236">
        <v>9</v>
      </c>
      <c r="AJ40" s="236">
        <v>587</v>
      </c>
      <c r="AK40" s="236">
        <v>835</v>
      </c>
      <c r="AL40" s="236">
        <v>944</v>
      </c>
      <c r="AM40" s="236">
        <v>6</v>
      </c>
      <c r="AN40" s="236">
        <v>0</v>
      </c>
      <c r="AO40" s="236">
        <v>812</v>
      </c>
      <c r="AP40" s="236">
        <v>167</v>
      </c>
      <c r="AQ40" s="236">
        <v>241</v>
      </c>
      <c r="AR40" s="236">
        <v>367</v>
      </c>
      <c r="AS40" s="236">
        <v>2</v>
      </c>
      <c r="AT40" s="236">
        <v>5</v>
      </c>
      <c r="AU40" s="236">
        <v>1</v>
      </c>
      <c r="AV40" s="236">
        <v>129</v>
      </c>
      <c r="AW40" s="236">
        <v>10</v>
      </c>
      <c r="AX40" s="236">
        <v>16</v>
      </c>
      <c r="AY40" s="236">
        <v>63</v>
      </c>
      <c r="AZ40" s="236">
        <v>0</v>
      </c>
      <c r="BA40" s="236">
        <v>12</v>
      </c>
      <c r="BB40" s="236">
        <v>13</v>
      </c>
      <c r="BC40" s="236">
        <v>1024</v>
      </c>
      <c r="BD40" s="236">
        <v>69</v>
      </c>
      <c r="BE40" s="236">
        <v>23</v>
      </c>
      <c r="BF40" s="236">
        <v>1</v>
      </c>
      <c r="BG40" s="236">
        <v>2</v>
      </c>
      <c r="BH40" s="236">
        <v>1557</v>
      </c>
      <c r="BI40" s="236">
        <v>3</v>
      </c>
      <c r="BJ40" s="236">
        <v>11</v>
      </c>
      <c r="BK40" s="236">
        <v>33</v>
      </c>
      <c r="BL40" s="236">
        <v>4</v>
      </c>
      <c r="BM40" s="236">
        <v>0</v>
      </c>
      <c r="BN40" s="236">
        <v>16</v>
      </c>
      <c r="BO40" s="239">
        <v>7069</v>
      </c>
      <c r="BP40" s="238">
        <v>248</v>
      </c>
      <c r="BQ40" s="236">
        <v>21491</v>
      </c>
      <c r="BR40" s="236">
        <v>0</v>
      </c>
      <c r="BS40" s="236">
        <v>5053</v>
      </c>
      <c r="BT40" s="236">
        <v>13498</v>
      </c>
      <c r="BU40" s="236">
        <v>-6</v>
      </c>
      <c r="BV40" s="239">
        <v>40284</v>
      </c>
      <c r="BW40" s="237">
        <v>47353</v>
      </c>
      <c r="BX40" s="238">
        <v>180</v>
      </c>
      <c r="BY40" s="236">
        <v>4960</v>
      </c>
      <c r="BZ40" s="236">
        <v>718</v>
      </c>
      <c r="CA40" s="236">
        <v>0</v>
      </c>
      <c r="CB40" s="236">
        <v>21</v>
      </c>
      <c r="CC40" s="236">
        <v>0</v>
      </c>
      <c r="CD40" s="236">
        <v>0</v>
      </c>
      <c r="CE40" s="236">
        <v>0</v>
      </c>
      <c r="CF40" s="239">
        <v>5879</v>
      </c>
      <c r="CG40" s="239">
        <v>46163</v>
      </c>
      <c r="CH40" s="239">
        <v>53232</v>
      </c>
      <c r="CI40" s="236">
        <v>-13313</v>
      </c>
      <c r="CJ40" s="236">
        <v>-30494</v>
      </c>
      <c r="CK40" s="236">
        <v>-230</v>
      </c>
      <c r="CL40" s="236">
        <v>0</v>
      </c>
      <c r="CM40" s="236">
        <v>-6</v>
      </c>
      <c r="CN40" s="236">
        <v>-4</v>
      </c>
      <c r="CO40" s="236">
        <v>0</v>
      </c>
      <c r="CP40" s="236">
        <v>0</v>
      </c>
      <c r="CQ40" s="239">
        <v>-44047</v>
      </c>
      <c r="CR40" s="239">
        <v>2116</v>
      </c>
      <c r="CS40" s="239">
        <v>9185</v>
      </c>
    </row>
    <row r="41" spans="1:97" s="213" customFormat="1" ht="12.75" customHeight="1" x14ac:dyDescent="0.2">
      <c r="A41" s="241" t="s">
        <v>268</v>
      </c>
      <c r="B41" s="242" t="s">
        <v>493</v>
      </c>
      <c r="C41" s="243">
        <v>0</v>
      </c>
      <c r="D41" s="243">
        <v>0</v>
      </c>
      <c r="E41" s="243">
        <v>0</v>
      </c>
      <c r="F41" s="243">
        <v>0</v>
      </c>
      <c r="G41" s="243">
        <v>0</v>
      </c>
      <c r="H41" s="243">
        <v>2485</v>
      </c>
      <c r="I41" s="243">
        <v>0</v>
      </c>
      <c r="J41" s="243">
        <v>0</v>
      </c>
      <c r="K41" s="243">
        <v>0</v>
      </c>
      <c r="L41" s="243">
        <v>0</v>
      </c>
      <c r="M41" s="243">
        <v>0</v>
      </c>
      <c r="N41" s="243">
        <v>0</v>
      </c>
      <c r="O41" s="243">
        <v>0</v>
      </c>
      <c r="P41" s="243">
        <v>0</v>
      </c>
      <c r="Q41" s="243">
        <v>0</v>
      </c>
      <c r="R41" s="243">
        <v>0</v>
      </c>
      <c r="S41" s="243">
        <v>0</v>
      </c>
      <c r="T41" s="243">
        <v>0</v>
      </c>
      <c r="U41" s="243">
        <v>0</v>
      </c>
      <c r="V41" s="243">
        <v>0</v>
      </c>
      <c r="W41" s="243">
        <v>0</v>
      </c>
      <c r="X41" s="243">
        <v>0</v>
      </c>
      <c r="Y41" s="243">
        <v>0</v>
      </c>
      <c r="Z41" s="243">
        <v>0</v>
      </c>
      <c r="AA41" s="243">
        <v>0</v>
      </c>
      <c r="AB41" s="243">
        <v>0</v>
      </c>
      <c r="AC41" s="243">
        <v>0</v>
      </c>
      <c r="AD41" s="243">
        <v>0</v>
      </c>
      <c r="AE41" s="243">
        <v>0</v>
      </c>
      <c r="AF41" s="243">
        <v>0</v>
      </c>
      <c r="AG41" s="243">
        <v>0</v>
      </c>
      <c r="AH41" s="243">
        <v>0</v>
      </c>
      <c r="AI41" s="243">
        <v>0</v>
      </c>
      <c r="AJ41" s="243">
        <v>2</v>
      </c>
      <c r="AK41" s="243">
        <v>0</v>
      </c>
      <c r="AL41" s="243">
        <v>15764</v>
      </c>
      <c r="AM41" s="243">
        <v>0</v>
      </c>
      <c r="AN41" s="243">
        <v>0</v>
      </c>
      <c r="AO41" s="243">
        <v>0</v>
      </c>
      <c r="AP41" s="243">
        <v>0</v>
      </c>
      <c r="AQ41" s="243">
        <v>0</v>
      </c>
      <c r="AR41" s="243">
        <v>0</v>
      </c>
      <c r="AS41" s="243">
        <v>0</v>
      </c>
      <c r="AT41" s="243">
        <v>0</v>
      </c>
      <c r="AU41" s="243">
        <v>0</v>
      </c>
      <c r="AV41" s="243">
        <v>0</v>
      </c>
      <c r="AW41" s="243">
        <v>0</v>
      </c>
      <c r="AX41" s="243">
        <v>0</v>
      </c>
      <c r="AY41" s="243">
        <v>4495</v>
      </c>
      <c r="AZ41" s="243">
        <v>0</v>
      </c>
      <c r="BA41" s="243">
        <v>0</v>
      </c>
      <c r="BB41" s="243">
        <v>0</v>
      </c>
      <c r="BC41" s="243">
        <v>1158</v>
      </c>
      <c r="BD41" s="243">
        <v>6</v>
      </c>
      <c r="BE41" s="243">
        <v>0</v>
      </c>
      <c r="BF41" s="243">
        <v>0</v>
      </c>
      <c r="BG41" s="243">
        <v>0</v>
      </c>
      <c r="BH41" s="243">
        <v>6427</v>
      </c>
      <c r="BI41" s="243">
        <v>0</v>
      </c>
      <c r="BJ41" s="243">
        <v>0</v>
      </c>
      <c r="BK41" s="243">
        <v>0</v>
      </c>
      <c r="BL41" s="243">
        <v>4</v>
      </c>
      <c r="BM41" s="243">
        <v>0</v>
      </c>
      <c r="BN41" s="243">
        <v>0</v>
      </c>
      <c r="BO41" s="246">
        <v>30341</v>
      </c>
      <c r="BP41" s="245">
        <v>0</v>
      </c>
      <c r="BQ41" s="243">
        <v>13004</v>
      </c>
      <c r="BR41" s="243">
        <v>0</v>
      </c>
      <c r="BS41" s="243">
        <v>2779</v>
      </c>
      <c r="BT41" s="243">
        <v>11933</v>
      </c>
      <c r="BU41" s="243">
        <v>144</v>
      </c>
      <c r="BV41" s="246">
        <v>27860</v>
      </c>
      <c r="BW41" s="244">
        <v>58201</v>
      </c>
      <c r="BX41" s="245">
        <v>6996</v>
      </c>
      <c r="BY41" s="243">
        <v>27186</v>
      </c>
      <c r="BZ41" s="243">
        <v>52</v>
      </c>
      <c r="CA41" s="243">
        <v>0</v>
      </c>
      <c r="CB41" s="243">
        <v>25</v>
      </c>
      <c r="CC41" s="243">
        <v>0</v>
      </c>
      <c r="CD41" s="243">
        <v>0</v>
      </c>
      <c r="CE41" s="243">
        <v>0</v>
      </c>
      <c r="CF41" s="246">
        <v>34259</v>
      </c>
      <c r="CG41" s="246">
        <v>62119</v>
      </c>
      <c r="CH41" s="246">
        <v>92460</v>
      </c>
      <c r="CI41" s="243">
        <v>0</v>
      </c>
      <c r="CJ41" s="243">
        <v>-43815</v>
      </c>
      <c r="CK41" s="243">
        <v>-8087</v>
      </c>
      <c r="CL41" s="243">
        <v>0</v>
      </c>
      <c r="CM41" s="243">
        <v>-6</v>
      </c>
      <c r="CN41" s="243">
        <v>0</v>
      </c>
      <c r="CO41" s="243">
        <v>0</v>
      </c>
      <c r="CP41" s="243">
        <v>0</v>
      </c>
      <c r="CQ41" s="246">
        <v>-51908</v>
      </c>
      <c r="CR41" s="246">
        <v>10211</v>
      </c>
      <c r="CS41" s="246">
        <v>40552</v>
      </c>
    </row>
    <row r="42" spans="1:97" s="213" customFormat="1" ht="12.75" customHeight="1" x14ac:dyDescent="0.2">
      <c r="A42" s="224" t="s">
        <v>269</v>
      </c>
      <c r="B42" s="235" t="s">
        <v>494</v>
      </c>
      <c r="C42" s="236">
        <v>3</v>
      </c>
      <c r="D42" s="236">
        <v>0</v>
      </c>
      <c r="E42" s="236">
        <v>3</v>
      </c>
      <c r="F42" s="236">
        <v>2</v>
      </c>
      <c r="G42" s="236">
        <v>2</v>
      </c>
      <c r="H42" s="236">
        <v>550</v>
      </c>
      <c r="I42" s="236">
        <v>0</v>
      </c>
      <c r="J42" s="236">
        <v>16</v>
      </c>
      <c r="K42" s="236">
        <v>9</v>
      </c>
      <c r="L42" s="236">
        <v>50</v>
      </c>
      <c r="M42" s="236">
        <v>0</v>
      </c>
      <c r="N42" s="236">
        <v>28</v>
      </c>
      <c r="O42" s="236">
        <v>9</v>
      </c>
      <c r="P42" s="236">
        <v>0</v>
      </c>
      <c r="Q42" s="236">
        <v>0</v>
      </c>
      <c r="R42" s="236">
        <v>96</v>
      </c>
      <c r="S42" s="236">
        <v>9</v>
      </c>
      <c r="T42" s="236">
        <v>11</v>
      </c>
      <c r="U42" s="236">
        <v>1</v>
      </c>
      <c r="V42" s="236">
        <v>0</v>
      </c>
      <c r="W42" s="236">
        <v>0</v>
      </c>
      <c r="X42" s="236">
        <v>0</v>
      </c>
      <c r="Y42" s="236">
        <v>0</v>
      </c>
      <c r="Z42" s="236">
        <v>0</v>
      </c>
      <c r="AA42" s="236">
        <v>0</v>
      </c>
      <c r="AB42" s="236">
        <v>0</v>
      </c>
      <c r="AC42" s="236">
        <v>0</v>
      </c>
      <c r="AD42" s="236">
        <v>0</v>
      </c>
      <c r="AE42" s="236">
        <v>13</v>
      </c>
      <c r="AF42" s="236">
        <v>0</v>
      </c>
      <c r="AG42" s="236">
        <v>5</v>
      </c>
      <c r="AH42" s="236">
        <v>0</v>
      </c>
      <c r="AI42" s="236">
        <v>1</v>
      </c>
      <c r="AJ42" s="236">
        <v>13</v>
      </c>
      <c r="AK42" s="236">
        <v>9</v>
      </c>
      <c r="AL42" s="236">
        <v>19</v>
      </c>
      <c r="AM42" s="236">
        <v>50</v>
      </c>
      <c r="AN42" s="236">
        <v>0</v>
      </c>
      <c r="AO42" s="236">
        <v>83</v>
      </c>
      <c r="AP42" s="236">
        <v>99</v>
      </c>
      <c r="AQ42" s="236">
        <v>222</v>
      </c>
      <c r="AR42" s="236">
        <v>81</v>
      </c>
      <c r="AS42" s="236">
        <v>1</v>
      </c>
      <c r="AT42" s="236">
        <v>17</v>
      </c>
      <c r="AU42" s="236">
        <v>11</v>
      </c>
      <c r="AV42" s="236">
        <v>90</v>
      </c>
      <c r="AW42" s="236">
        <v>13</v>
      </c>
      <c r="AX42" s="236">
        <v>2</v>
      </c>
      <c r="AY42" s="236">
        <v>25</v>
      </c>
      <c r="AZ42" s="236">
        <v>0</v>
      </c>
      <c r="BA42" s="236">
        <v>80</v>
      </c>
      <c r="BB42" s="236">
        <v>135</v>
      </c>
      <c r="BC42" s="236">
        <v>163</v>
      </c>
      <c r="BD42" s="236">
        <v>343</v>
      </c>
      <c r="BE42" s="236">
        <v>133</v>
      </c>
      <c r="BF42" s="236">
        <v>74</v>
      </c>
      <c r="BG42" s="236">
        <v>84</v>
      </c>
      <c r="BH42" s="236">
        <v>906</v>
      </c>
      <c r="BI42" s="236">
        <v>65</v>
      </c>
      <c r="BJ42" s="236">
        <v>113</v>
      </c>
      <c r="BK42" s="236">
        <v>222</v>
      </c>
      <c r="BL42" s="236">
        <v>216</v>
      </c>
      <c r="BM42" s="236">
        <v>619</v>
      </c>
      <c r="BN42" s="236">
        <v>7</v>
      </c>
      <c r="BO42" s="239">
        <v>4703</v>
      </c>
      <c r="BP42" s="238">
        <v>395</v>
      </c>
      <c r="BQ42" s="236">
        <v>6672</v>
      </c>
      <c r="BR42" s="236">
        <v>0</v>
      </c>
      <c r="BS42" s="236">
        <v>533</v>
      </c>
      <c r="BT42" s="236">
        <v>1949</v>
      </c>
      <c r="BU42" s="236">
        <v>65</v>
      </c>
      <c r="BV42" s="239">
        <v>9614</v>
      </c>
      <c r="BW42" s="237">
        <v>14317</v>
      </c>
      <c r="BX42" s="238">
        <v>0</v>
      </c>
      <c r="BY42" s="236">
        <v>303</v>
      </c>
      <c r="BZ42" s="236">
        <v>7</v>
      </c>
      <c r="CA42" s="236">
        <v>0</v>
      </c>
      <c r="CB42" s="236">
        <v>0</v>
      </c>
      <c r="CC42" s="236">
        <v>0</v>
      </c>
      <c r="CD42" s="236">
        <v>0</v>
      </c>
      <c r="CE42" s="236">
        <v>7</v>
      </c>
      <c r="CF42" s="239">
        <v>317</v>
      </c>
      <c r="CG42" s="239">
        <v>9931</v>
      </c>
      <c r="CH42" s="239">
        <v>14634</v>
      </c>
      <c r="CI42" s="236">
        <v>-3753</v>
      </c>
      <c r="CJ42" s="236">
        <v>-6308</v>
      </c>
      <c r="CK42" s="236">
        <v>-3232</v>
      </c>
      <c r="CL42" s="236">
        <v>0</v>
      </c>
      <c r="CM42" s="236">
        <v>0</v>
      </c>
      <c r="CN42" s="236">
        <v>0</v>
      </c>
      <c r="CO42" s="236">
        <v>0</v>
      </c>
      <c r="CP42" s="236">
        <v>0</v>
      </c>
      <c r="CQ42" s="239">
        <v>-13293</v>
      </c>
      <c r="CR42" s="239">
        <v>-3362</v>
      </c>
      <c r="CS42" s="239">
        <v>1341</v>
      </c>
    </row>
    <row r="43" spans="1:97" s="213" customFormat="1" ht="12.75" customHeight="1" x14ac:dyDescent="0.2">
      <c r="A43" s="224" t="s">
        <v>271</v>
      </c>
      <c r="B43" s="235" t="s">
        <v>495</v>
      </c>
      <c r="C43" s="236">
        <v>16</v>
      </c>
      <c r="D43" s="236">
        <v>4</v>
      </c>
      <c r="E43" s="236">
        <v>84</v>
      </c>
      <c r="F43" s="236">
        <v>0</v>
      </c>
      <c r="G43" s="236">
        <v>17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25</v>
      </c>
      <c r="P43" s="236">
        <v>6</v>
      </c>
      <c r="Q43" s="236">
        <v>0</v>
      </c>
      <c r="R43" s="236">
        <v>0</v>
      </c>
      <c r="S43" s="236">
        <v>97</v>
      </c>
      <c r="T43" s="236">
        <v>0</v>
      </c>
      <c r="U43" s="236">
        <v>67</v>
      </c>
      <c r="V43" s="236">
        <v>0</v>
      </c>
      <c r="W43" s="236">
        <v>0</v>
      </c>
      <c r="X43" s="236">
        <v>50</v>
      </c>
      <c r="Y43" s="236">
        <v>2</v>
      </c>
      <c r="Z43" s="236">
        <v>0</v>
      </c>
      <c r="AA43" s="236">
        <v>1</v>
      </c>
      <c r="AB43" s="236">
        <v>1</v>
      </c>
      <c r="AC43" s="236">
        <v>0</v>
      </c>
      <c r="AD43" s="236">
        <v>0</v>
      </c>
      <c r="AE43" s="236">
        <v>53</v>
      </c>
      <c r="AF43" s="236">
        <v>0</v>
      </c>
      <c r="AG43" s="236">
        <v>15</v>
      </c>
      <c r="AH43" s="236">
        <v>23</v>
      </c>
      <c r="AI43" s="236">
        <v>0</v>
      </c>
      <c r="AJ43" s="236">
        <v>1</v>
      </c>
      <c r="AK43" s="236">
        <v>0</v>
      </c>
      <c r="AL43" s="236">
        <v>10</v>
      </c>
      <c r="AM43" s="236">
        <v>0</v>
      </c>
      <c r="AN43" s="236">
        <v>0</v>
      </c>
      <c r="AO43" s="236">
        <v>0</v>
      </c>
      <c r="AP43" s="236">
        <v>0</v>
      </c>
      <c r="AQ43" s="236">
        <v>20</v>
      </c>
      <c r="AR43" s="236">
        <v>0</v>
      </c>
      <c r="AS43" s="236">
        <v>429</v>
      </c>
      <c r="AT43" s="236">
        <v>102</v>
      </c>
      <c r="AU43" s="236">
        <v>0</v>
      </c>
      <c r="AV43" s="236">
        <v>0</v>
      </c>
      <c r="AW43" s="236">
        <v>0</v>
      </c>
      <c r="AX43" s="236">
        <v>0</v>
      </c>
      <c r="AY43" s="236">
        <v>29</v>
      </c>
      <c r="AZ43" s="236">
        <v>0</v>
      </c>
      <c r="BA43" s="236">
        <v>0</v>
      </c>
      <c r="BB43" s="236">
        <v>0</v>
      </c>
      <c r="BC43" s="236">
        <v>0</v>
      </c>
      <c r="BD43" s="236">
        <v>0</v>
      </c>
      <c r="BE43" s="236">
        <v>0</v>
      </c>
      <c r="BF43" s="236">
        <v>0</v>
      </c>
      <c r="BG43" s="236">
        <v>0</v>
      </c>
      <c r="BH43" s="236">
        <v>0</v>
      </c>
      <c r="BI43" s="236">
        <v>0</v>
      </c>
      <c r="BJ43" s="236">
        <v>4</v>
      </c>
      <c r="BK43" s="236">
        <v>0</v>
      </c>
      <c r="BL43" s="236">
        <v>0</v>
      </c>
      <c r="BM43" s="236">
        <v>0</v>
      </c>
      <c r="BN43" s="236">
        <v>0</v>
      </c>
      <c r="BO43" s="239">
        <v>1056</v>
      </c>
      <c r="BP43" s="238">
        <v>0</v>
      </c>
      <c r="BQ43" s="236">
        <v>387</v>
      </c>
      <c r="BR43" s="236">
        <v>0</v>
      </c>
      <c r="BS43" s="236">
        <v>0</v>
      </c>
      <c r="BT43" s="236">
        <v>0</v>
      </c>
      <c r="BU43" s="236">
        <v>0</v>
      </c>
      <c r="BV43" s="239">
        <v>387</v>
      </c>
      <c r="BW43" s="237">
        <v>1443</v>
      </c>
      <c r="BX43" s="238">
        <v>0</v>
      </c>
      <c r="BY43" s="236">
        <v>1002</v>
      </c>
      <c r="BZ43" s="236">
        <v>281</v>
      </c>
      <c r="CA43" s="236">
        <v>0</v>
      </c>
      <c r="CB43" s="236">
        <v>0</v>
      </c>
      <c r="CC43" s="236">
        <v>0</v>
      </c>
      <c r="CD43" s="236">
        <v>0</v>
      </c>
      <c r="CE43" s="236">
        <v>0</v>
      </c>
      <c r="CF43" s="239">
        <v>1283</v>
      </c>
      <c r="CG43" s="239">
        <v>1670</v>
      </c>
      <c r="CH43" s="239">
        <v>2726</v>
      </c>
      <c r="CI43" s="236">
        <v>0</v>
      </c>
      <c r="CJ43" s="236">
        <v>-839</v>
      </c>
      <c r="CK43" s="236">
        <v>0</v>
      </c>
      <c r="CL43" s="236">
        <v>0</v>
      </c>
      <c r="CM43" s="236">
        <v>0</v>
      </c>
      <c r="CN43" s="236">
        <v>0</v>
      </c>
      <c r="CO43" s="236">
        <v>0</v>
      </c>
      <c r="CP43" s="236">
        <v>0</v>
      </c>
      <c r="CQ43" s="239">
        <v>-839</v>
      </c>
      <c r="CR43" s="239">
        <v>831</v>
      </c>
      <c r="CS43" s="239">
        <v>1887</v>
      </c>
    </row>
    <row r="44" spans="1:97" s="213" customFormat="1" ht="12.75" customHeight="1" x14ac:dyDescent="0.2">
      <c r="A44" s="224" t="s">
        <v>273</v>
      </c>
      <c r="B44" s="235" t="s">
        <v>496</v>
      </c>
      <c r="C44" s="236">
        <v>0</v>
      </c>
      <c r="D44" s="236">
        <v>0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6">
        <v>0</v>
      </c>
      <c r="U44" s="236">
        <v>0</v>
      </c>
      <c r="V44" s="236">
        <v>0</v>
      </c>
      <c r="W44" s="236">
        <v>0</v>
      </c>
      <c r="X44" s="236">
        <v>0</v>
      </c>
      <c r="Y44" s="236">
        <v>0</v>
      </c>
      <c r="Z44" s="236">
        <v>0</v>
      </c>
      <c r="AA44" s="236">
        <v>0</v>
      </c>
      <c r="AB44" s="236">
        <v>0</v>
      </c>
      <c r="AC44" s="236">
        <v>0</v>
      </c>
      <c r="AD44" s="236">
        <v>0</v>
      </c>
      <c r="AE44" s="236">
        <v>0</v>
      </c>
      <c r="AF44" s="236">
        <v>0</v>
      </c>
      <c r="AG44" s="236">
        <v>0</v>
      </c>
      <c r="AH44" s="236">
        <v>0</v>
      </c>
      <c r="AI44" s="236">
        <v>0</v>
      </c>
      <c r="AJ44" s="236">
        <v>0</v>
      </c>
      <c r="AK44" s="236">
        <v>0</v>
      </c>
      <c r="AL44" s="236">
        <v>0</v>
      </c>
      <c r="AM44" s="236">
        <v>0</v>
      </c>
      <c r="AN44" s="236">
        <v>0</v>
      </c>
      <c r="AO44" s="236">
        <v>0</v>
      </c>
      <c r="AP44" s="236">
        <v>0</v>
      </c>
      <c r="AQ44" s="236">
        <v>0</v>
      </c>
      <c r="AR44" s="236">
        <v>0</v>
      </c>
      <c r="AS44" s="236">
        <v>0</v>
      </c>
      <c r="AT44" s="236">
        <v>0</v>
      </c>
      <c r="AU44" s="236">
        <v>0</v>
      </c>
      <c r="AV44" s="236">
        <v>0</v>
      </c>
      <c r="AW44" s="236">
        <v>0</v>
      </c>
      <c r="AX44" s="236">
        <v>0</v>
      </c>
      <c r="AY44" s="236">
        <v>0</v>
      </c>
      <c r="AZ44" s="236">
        <v>0</v>
      </c>
      <c r="BA44" s="236">
        <v>0</v>
      </c>
      <c r="BB44" s="236">
        <v>0</v>
      </c>
      <c r="BC44" s="236">
        <v>0</v>
      </c>
      <c r="BD44" s="236">
        <v>0</v>
      </c>
      <c r="BE44" s="236">
        <v>0</v>
      </c>
      <c r="BF44" s="236">
        <v>0</v>
      </c>
      <c r="BG44" s="236">
        <v>0</v>
      </c>
      <c r="BH44" s="236">
        <v>0</v>
      </c>
      <c r="BI44" s="236">
        <v>0</v>
      </c>
      <c r="BJ44" s="236">
        <v>0</v>
      </c>
      <c r="BK44" s="236">
        <v>0</v>
      </c>
      <c r="BL44" s="236">
        <v>0</v>
      </c>
      <c r="BM44" s="236">
        <v>0</v>
      </c>
      <c r="BN44" s="236">
        <v>0</v>
      </c>
      <c r="BO44" s="239">
        <v>0</v>
      </c>
      <c r="BP44" s="238">
        <v>0</v>
      </c>
      <c r="BQ44" s="236">
        <v>0</v>
      </c>
      <c r="BR44" s="236">
        <v>0</v>
      </c>
      <c r="BS44" s="236">
        <v>14166</v>
      </c>
      <c r="BT44" s="236">
        <v>58025</v>
      </c>
      <c r="BU44" s="236">
        <v>0</v>
      </c>
      <c r="BV44" s="239">
        <v>72191</v>
      </c>
      <c r="BW44" s="237">
        <v>72191</v>
      </c>
      <c r="BX44" s="238">
        <v>0</v>
      </c>
      <c r="BY44" s="236">
        <v>0</v>
      </c>
      <c r="BZ44" s="236">
        <v>0</v>
      </c>
      <c r="CA44" s="236">
        <v>0</v>
      </c>
      <c r="CB44" s="236">
        <v>0</v>
      </c>
      <c r="CC44" s="236">
        <v>0</v>
      </c>
      <c r="CD44" s="236">
        <v>0</v>
      </c>
      <c r="CE44" s="236">
        <v>0</v>
      </c>
      <c r="CF44" s="239">
        <v>0</v>
      </c>
      <c r="CG44" s="239">
        <v>72191</v>
      </c>
      <c r="CH44" s="239">
        <v>72191</v>
      </c>
      <c r="CI44" s="236">
        <v>0</v>
      </c>
      <c r="CJ44" s="236">
        <v>0</v>
      </c>
      <c r="CK44" s="236">
        <v>0</v>
      </c>
      <c r="CL44" s="236">
        <v>0</v>
      </c>
      <c r="CM44" s="236">
        <v>0</v>
      </c>
      <c r="CN44" s="236">
        <v>0</v>
      </c>
      <c r="CO44" s="236">
        <v>0</v>
      </c>
      <c r="CP44" s="236">
        <v>0</v>
      </c>
      <c r="CQ44" s="239">
        <v>0</v>
      </c>
      <c r="CR44" s="239">
        <v>72191</v>
      </c>
      <c r="CS44" s="239">
        <v>72191</v>
      </c>
    </row>
    <row r="45" spans="1:97" s="213" customFormat="1" ht="12.75" customHeight="1" x14ac:dyDescent="0.2">
      <c r="A45" s="247" t="s">
        <v>274</v>
      </c>
      <c r="B45" s="248" t="s">
        <v>497</v>
      </c>
      <c r="C45" s="249">
        <v>42</v>
      </c>
      <c r="D45" s="249">
        <v>28</v>
      </c>
      <c r="E45" s="249">
        <v>16</v>
      </c>
      <c r="F45" s="249">
        <v>4</v>
      </c>
      <c r="G45" s="249">
        <v>7</v>
      </c>
      <c r="H45" s="249">
        <v>14</v>
      </c>
      <c r="I45" s="249">
        <v>0</v>
      </c>
      <c r="J45" s="249">
        <v>24</v>
      </c>
      <c r="K45" s="249">
        <v>45</v>
      </c>
      <c r="L45" s="249">
        <v>20</v>
      </c>
      <c r="M45" s="249">
        <v>5</v>
      </c>
      <c r="N45" s="249">
        <v>28</v>
      </c>
      <c r="O45" s="249">
        <v>1</v>
      </c>
      <c r="P45" s="249">
        <v>0</v>
      </c>
      <c r="Q45" s="249">
        <v>3</v>
      </c>
      <c r="R45" s="249">
        <v>10</v>
      </c>
      <c r="S45" s="249">
        <v>6</v>
      </c>
      <c r="T45" s="249">
        <v>2</v>
      </c>
      <c r="U45" s="249">
        <v>7</v>
      </c>
      <c r="V45" s="249">
        <v>1</v>
      </c>
      <c r="W45" s="249">
        <v>4</v>
      </c>
      <c r="X45" s="249">
        <v>1</v>
      </c>
      <c r="Y45" s="249">
        <v>6</v>
      </c>
      <c r="Z45" s="249">
        <v>4</v>
      </c>
      <c r="AA45" s="249">
        <v>0</v>
      </c>
      <c r="AB45" s="249">
        <v>3</v>
      </c>
      <c r="AC45" s="249">
        <v>0</v>
      </c>
      <c r="AD45" s="249">
        <v>0</v>
      </c>
      <c r="AE45" s="249">
        <v>58</v>
      </c>
      <c r="AF45" s="249">
        <v>0</v>
      </c>
      <c r="AG45" s="249">
        <v>7</v>
      </c>
      <c r="AH45" s="249">
        <v>1</v>
      </c>
      <c r="AI45" s="249">
        <v>16</v>
      </c>
      <c r="AJ45" s="249">
        <v>53</v>
      </c>
      <c r="AK45" s="249">
        <v>10</v>
      </c>
      <c r="AL45" s="249">
        <v>23</v>
      </c>
      <c r="AM45" s="249">
        <v>2</v>
      </c>
      <c r="AN45" s="249">
        <v>0</v>
      </c>
      <c r="AO45" s="249">
        <v>39</v>
      </c>
      <c r="AP45" s="249">
        <v>9</v>
      </c>
      <c r="AQ45" s="249">
        <v>28</v>
      </c>
      <c r="AR45" s="249">
        <v>7</v>
      </c>
      <c r="AS45" s="249">
        <v>719</v>
      </c>
      <c r="AT45" s="249">
        <v>589</v>
      </c>
      <c r="AU45" s="249">
        <v>27</v>
      </c>
      <c r="AV45" s="249">
        <v>609</v>
      </c>
      <c r="AW45" s="249">
        <v>119</v>
      </c>
      <c r="AX45" s="249">
        <v>1870</v>
      </c>
      <c r="AY45" s="249">
        <v>368</v>
      </c>
      <c r="AZ45" s="249">
        <v>10</v>
      </c>
      <c r="BA45" s="249">
        <v>200</v>
      </c>
      <c r="BB45" s="249">
        <v>24</v>
      </c>
      <c r="BC45" s="249">
        <v>397</v>
      </c>
      <c r="BD45" s="249">
        <v>314</v>
      </c>
      <c r="BE45" s="249">
        <v>384</v>
      </c>
      <c r="BF45" s="249">
        <v>40</v>
      </c>
      <c r="BG45" s="249">
        <v>28</v>
      </c>
      <c r="BH45" s="249">
        <v>170</v>
      </c>
      <c r="BI45" s="249">
        <v>36</v>
      </c>
      <c r="BJ45" s="249">
        <v>64</v>
      </c>
      <c r="BK45" s="249">
        <v>96</v>
      </c>
      <c r="BL45" s="249">
        <v>57</v>
      </c>
      <c r="BM45" s="249">
        <v>0</v>
      </c>
      <c r="BN45" s="249">
        <v>0</v>
      </c>
      <c r="BO45" s="252">
        <v>6655</v>
      </c>
      <c r="BP45" s="251">
        <v>0</v>
      </c>
      <c r="BQ45" s="249">
        <v>0</v>
      </c>
      <c r="BR45" s="249">
        <v>0</v>
      </c>
      <c r="BS45" s="249">
        <v>6090</v>
      </c>
      <c r="BT45" s="249">
        <v>11598</v>
      </c>
      <c r="BU45" s="249">
        <v>0</v>
      </c>
      <c r="BV45" s="252">
        <v>17688</v>
      </c>
      <c r="BW45" s="250">
        <v>24343</v>
      </c>
      <c r="BX45" s="251">
        <v>0</v>
      </c>
      <c r="BY45" s="249">
        <v>0</v>
      </c>
      <c r="BZ45" s="249">
        <v>0</v>
      </c>
      <c r="CA45" s="249">
        <v>0</v>
      </c>
      <c r="CB45" s="249">
        <v>0</v>
      </c>
      <c r="CC45" s="249">
        <v>0</v>
      </c>
      <c r="CD45" s="249">
        <v>0</v>
      </c>
      <c r="CE45" s="249">
        <v>0</v>
      </c>
      <c r="CF45" s="252">
        <v>0</v>
      </c>
      <c r="CG45" s="252">
        <v>17688</v>
      </c>
      <c r="CH45" s="252">
        <v>24343</v>
      </c>
      <c r="CI45" s="249">
        <v>0</v>
      </c>
      <c r="CJ45" s="249">
        <v>0</v>
      </c>
      <c r="CK45" s="249">
        <v>0</v>
      </c>
      <c r="CL45" s="249">
        <v>0</v>
      </c>
      <c r="CM45" s="249">
        <v>0</v>
      </c>
      <c r="CN45" s="249">
        <v>0</v>
      </c>
      <c r="CO45" s="249">
        <v>0</v>
      </c>
      <c r="CP45" s="249">
        <v>0</v>
      </c>
      <c r="CQ45" s="252">
        <v>0</v>
      </c>
      <c r="CR45" s="252">
        <v>17688</v>
      </c>
      <c r="CS45" s="252">
        <v>24343</v>
      </c>
    </row>
    <row r="46" spans="1:97" s="213" customFormat="1" ht="12.75" customHeight="1" x14ac:dyDescent="0.2">
      <c r="A46" s="224" t="s">
        <v>275</v>
      </c>
      <c r="B46" s="235" t="s">
        <v>498</v>
      </c>
      <c r="C46" s="236">
        <v>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9">
        <v>0</v>
      </c>
      <c r="BP46" s="238">
        <v>0</v>
      </c>
      <c r="BQ46" s="236">
        <v>0</v>
      </c>
      <c r="BR46" s="236">
        <v>0</v>
      </c>
      <c r="BS46" s="236">
        <v>81104</v>
      </c>
      <c r="BT46" s="236">
        <v>56</v>
      </c>
      <c r="BU46" s="236">
        <v>0</v>
      </c>
      <c r="BV46" s="239">
        <v>81160</v>
      </c>
      <c r="BW46" s="237">
        <v>81160</v>
      </c>
      <c r="BX46" s="238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9">
        <v>0</v>
      </c>
      <c r="CG46" s="239">
        <v>81160</v>
      </c>
      <c r="CH46" s="239">
        <v>81160</v>
      </c>
      <c r="CI46" s="236">
        <v>0</v>
      </c>
      <c r="CJ46" s="236">
        <v>0</v>
      </c>
      <c r="CK46" s="236">
        <v>0</v>
      </c>
      <c r="CL46" s="236">
        <v>0</v>
      </c>
      <c r="CM46" s="236">
        <v>0</v>
      </c>
      <c r="CN46" s="236">
        <v>0</v>
      </c>
      <c r="CO46" s="236">
        <v>0</v>
      </c>
      <c r="CP46" s="236">
        <v>0</v>
      </c>
      <c r="CQ46" s="239">
        <v>0</v>
      </c>
      <c r="CR46" s="239">
        <v>81160</v>
      </c>
      <c r="CS46" s="239">
        <v>81160</v>
      </c>
    </row>
    <row r="47" spans="1:97" s="213" customFormat="1" ht="12.75" customHeight="1" x14ac:dyDescent="0.2">
      <c r="A47" s="224" t="s">
        <v>276</v>
      </c>
      <c r="B47" s="235" t="s">
        <v>499</v>
      </c>
      <c r="C47" s="236">
        <v>0</v>
      </c>
      <c r="D47" s="236">
        <v>0</v>
      </c>
      <c r="E47" s="236">
        <v>0</v>
      </c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0</v>
      </c>
      <c r="Q47" s="236">
        <v>0</v>
      </c>
      <c r="R47" s="236">
        <v>0</v>
      </c>
      <c r="S47" s="236">
        <v>0</v>
      </c>
      <c r="T47" s="236">
        <v>0</v>
      </c>
      <c r="U47" s="236">
        <v>0</v>
      </c>
      <c r="V47" s="236">
        <v>0</v>
      </c>
      <c r="W47" s="236">
        <v>0</v>
      </c>
      <c r="X47" s="236">
        <v>0</v>
      </c>
      <c r="Y47" s="236">
        <v>0</v>
      </c>
      <c r="Z47" s="236">
        <v>0</v>
      </c>
      <c r="AA47" s="236">
        <v>0</v>
      </c>
      <c r="AB47" s="236">
        <v>0</v>
      </c>
      <c r="AC47" s="236">
        <v>0</v>
      </c>
      <c r="AD47" s="236">
        <v>0</v>
      </c>
      <c r="AE47" s="236">
        <v>0</v>
      </c>
      <c r="AF47" s="236">
        <v>0</v>
      </c>
      <c r="AG47" s="236">
        <v>0</v>
      </c>
      <c r="AH47" s="236">
        <v>0</v>
      </c>
      <c r="AI47" s="236">
        <v>0</v>
      </c>
      <c r="AJ47" s="236">
        <v>0</v>
      </c>
      <c r="AK47" s="236">
        <v>0</v>
      </c>
      <c r="AL47" s="236">
        <v>0</v>
      </c>
      <c r="AM47" s="236">
        <v>0</v>
      </c>
      <c r="AN47" s="236">
        <v>0</v>
      </c>
      <c r="AO47" s="236">
        <v>0</v>
      </c>
      <c r="AP47" s="236">
        <v>0</v>
      </c>
      <c r="AQ47" s="236">
        <v>0</v>
      </c>
      <c r="AR47" s="236">
        <v>0</v>
      </c>
      <c r="AS47" s="236">
        <v>0</v>
      </c>
      <c r="AT47" s="236">
        <v>0</v>
      </c>
      <c r="AU47" s="236">
        <v>0</v>
      </c>
      <c r="AV47" s="236">
        <v>0</v>
      </c>
      <c r="AW47" s="236">
        <v>0</v>
      </c>
      <c r="AX47" s="236">
        <v>0</v>
      </c>
      <c r="AY47" s="236">
        <v>0</v>
      </c>
      <c r="AZ47" s="236">
        <v>0</v>
      </c>
      <c r="BA47" s="236">
        <v>0</v>
      </c>
      <c r="BB47" s="236">
        <v>0</v>
      </c>
      <c r="BC47" s="236">
        <v>0</v>
      </c>
      <c r="BD47" s="236">
        <v>0</v>
      </c>
      <c r="BE47" s="236">
        <v>0</v>
      </c>
      <c r="BF47" s="236">
        <v>0</v>
      </c>
      <c r="BG47" s="236">
        <v>0</v>
      </c>
      <c r="BH47" s="236">
        <v>0</v>
      </c>
      <c r="BI47" s="236">
        <v>0</v>
      </c>
      <c r="BJ47" s="236">
        <v>0</v>
      </c>
      <c r="BK47" s="236">
        <v>0</v>
      </c>
      <c r="BL47" s="236">
        <v>0</v>
      </c>
      <c r="BM47" s="236">
        <v>0</v>
      </c>
      <c r="BN47" s="236">
        <v>0</v>
      </c>
      <c r="BO47" s="239">
        <v>0</v>
      </c>
      <c r="BP47" s="238">
        <v>0</v>
      </c>
      <c r="BQ47" s="236">
        <v>0</v>
      </c>
      <c r="BR47" s="236">
        <v>0</v>
      </c>
      <c r="BS47" s="236">
        <v>7558</v>
      </c>
      <c r="BT47" s="236">
        <v>21166</v>
      </c>
      <c r="BU47" s="236">
        <v>0</v>
      </c>
      <c r="BV47" s="239">
        <v>28724</v>
      </c>
      <c r="BW47" s="237">
        <v>28724</v>
      </c>
      <c r="BX47" s="238">
        <v>0</v>
      </c>
      <c r="BY47" s="236">
        <v>0</v>
      </c>
      <c r="BZ47" s="236">
        <v>0</v>
      </c>
      <c r="CA47" s="236">
        <v>0</v>
      </c>
      <c r="CB47" s="236">
        <v>0</v>
      </c>
      <c r="CC47" s="236">
        <v>0</v>
      </c>
      <c r="CD47" s="236">
        <v>0</v>
      </c>
      <c r="CE47" s="236">
        <v>0</v>
      </c>
      <c r="CF47" s="239">
        <v>0</v>
      </c>
      <c r="CG47" s="239">
        <v>28724</v>
      </c>
      <c r="CH47" s="239">
        <v>28724</v>
      </c>
      <c r="CI47" s="236">
        <v>0</v>
      </c>
      <c r="CJ47" s="236">
        <v>0</v>
      </c>
      <c r="CK47" s="236">
        <v>0</v>
      </c>
      <c r="CL47" s="236">
        <v>0</v>
      </c>
      <c r="CM47" s="236">
        <v>0</v>
      </c>
      <c r="CN47" s="236">
        <v>0</v>
      </c>
      <c r="CO47" s="236">
        <v>0</v>
      </c>
      <c r="CP47" s="236">
        <v>0</v>
      </c>
      <c r="CQ47" s="239">
        <v>0</v>
      </c>
      <c r="CR47" s="239">
        <v>28724</v>
      </c>
      <c r="CS47" s="239">
        <v>28724</v>
      </c>
    </row>
    <row r="48" spans="1:97" s="213" customFormat="1" ht="12.75" customHeight="1" x14ac:dyDescent="0.2">
      <c r="A48" s="224" t="s">
        <v>277</v>
      </c>
      <c r="B48" s="235" t="s">
        <v>500</v>
      </c>
      <c r="C48" s="236">
        <v>160</v>
      </c>
      <c r="D48" s="236">
        <v>61</v>
      </c>
      <c r="E48" s="236">
        <v>249</v>
      </c>
      <c r="F48" s="236">
        <v>239</v>
      </c>
      <c r="G48" s="236">
        <v>26</v>
      </c>
      <c r="H48" s="236">
        <v>160</v>
      </c>
      <c r="I48" s="236">
        <v>0</v>
      </c>
      <c r="J48" s="236">
        <v>290</v>
      </c>
      <c r="K48" s="236">
        <v>524</v>
      </c>
      <c r="L48" s="236">
        <v>1619</v>
      </c>
      <c r="M48" s="236">
        <v>127</v>
      </c>
      <c r="N48" s="236">
        <v>1125</v>
      </c>
      <c r="O48" s="236">
        <v>28</v>
      </c>
      <c r="P48" s="236">
        <v>34</v>
      </c>
      <c r="Q48" s="236">
        <v>25</v>
      </c>
      <c r="R48" s="236">
        <v>95</v>
      </c>
      <c r="S48" s="236">
        <v>163</v>
      </c>
      <c r="T48" s="236">
        <v>17</v>
      </c>
      <c r="U48" s="236">
        <v>364</v>
      </c>
      <c r="V48" s="236">
        <v>5</v>
      </c>
      <c r="W48" s="236">
        <v>81</v>
      </c>
      <c r="X48" s="236">
        <v>41</v>
      </c>
      <c r="Y48" s="236">
        <v>275</v>
      </c>
      <c r="Z48" s="236">
        <v>47</v>
      </c>
      <c r="AA48" s="236">
        <v>11</v>
      </c>
      <c r="AB48" s="236">
        <v>37</v>
      </c>
      <c r="AC48" s="236">
        <v>5</v>
      </c>
      <c r="AD48" s="236">
        <v>2</v>
      </c>
      <c r="AE48" s="236">
        <v>957</v>
      </c>
      <c r="AF48" s="236">
        <v>0</v>
      </c>
      <c r="AG48" s="236">
        <v>111</v>
      </c>
      <c r="AH48" s="236">
        <v>14</v>
      </c>
      <c r="AI48" s="236">
        <v>108</v>
      </c>
      <c r="AJ48" s="236">
        <v>548</v>
      </c>
      <c r="AK48" s="236">
        <v>68</v>
      </c>
      <c r="AL48" s="236">
        <v>359</v>
      </c>
      <c r="AM48" s="236">
        <v>10</v>
      </c>
      <c r="AN48" s="236">
        <v>61</v>
      </c>
      <c r="AO48" s="236">
        <v>198</v>
      </c>
      <c r="AP48" s="236">
        <v>23</v>
      </c>
      <c r="AQ48" s="236">
        <v>145</v>
      </c>
      <c r="AR48" s="236">
        <v>97</v>
      </c>
      <c r="AS48" s="236">
        <v>11896</v>
      </c>
      <c r="AT48" s="236">
        <v>1116</v>
      </c>
      <c r="AU48" s="236">
        <v>944</v>
      </c>
      <c r="AV48" s="236">
        <v>4557</v>
      </c>
      <c r="AW48" s="236">
        <v>254</v>
      </c>
      <c r="AX48" s="236">
        <v>1049</v>
      </c>
      <c r="AY48" s="236">
        <v>1408</v>
      </c>
      <c r="AZ48" s="236">
        <v>40</v>
      </c>
      <c r="BA48" s="236">
        <v>599</v>
      </c>
      <c r="BB48" s="236">
        <v>59</v>
      </c>
      <c r="BC48" s="236">
        <v>1887</v>
      </c>
      <c r="BD48" s="236">
        <v>2360</v>
      </c>
      <c r="BE48" s="236">
        <v>1846</v>
      </c>
      <c r="BF48" s="236">
        <v>499</v>
      </c>
      <c r="BG48" s="236">
        <v>57</v>
      </c>
      <c r="BH48" s="236">
        <v>815</v>
      </c>
      <c r="BI48" s="236">
        <v>1480</v>
      </c>
      <c r="BJ48" s="236">
        <v>1062</v>
      </c>
      <c r="BK48" s="236">
        <v>1232</v>
      </c>
      <c r="BL48" s="236">
        <v>919</v>
      </c>
      <c r="BM48" s="236">
        <v>0</v>
      </c>
      <c r="BN48" s="236">
        <v>71</v>
      </c>
      <c r="BO48" s="239">
        <v>42659</v>
      </c>
      <c r="BP48" s="238">
        <v>13</v>
      </c>
      <c r="BQ48" s="236">
        <v>16931</v>
      </c>
      <c r="BR48" s="236">
        <v>0</v>
      </c>
      <c r="BS48" s="236">
        <v>0</v>
      </c>
      <c r="BT48" s="236">
        <v>0</v>
      </c>
      <c r="BU48" s="236">
        <v>0</v>
      </c>
      <c r="BV48" s="239">
        <v>16944</v>
      </c>
      <c r="BW48" s="237">
        <v>59603</v>
      </c>
      <c r="BX48" s="238">
        <v>5</v>
      </c>
      <c r="BY48" s="236">
        <v>133</v>
      </c>
      <c r="BZ48" s="236">
        <v>23270</v>
      </c>
      <c r="CA48" s="236">
        <v>0</v>
      </c>
      <c r="CB48" s="236">
        <v>5655</v>
      </c>
      <c r="CC48" s="236">
        <v>5693</v>
      </c>
      <c r="CD48" s="236">
        <v>6907</v>
      </c>
      <c r="CE48" s="236">
        <v>4616</v>
      </c>
      <c r="CF48" s="239">
        <v>46279</v>
      </c>
      <c r="CG48" s="239">
        <v>63223</v>
      </c>
      <c r="CH48" s="239">
        <v>105882</v>
      </c>
      <c r="CI48" s="236">
        <v>0</v>
      </c>
      <c r="CJ48" s="236">
        <v>-960</v>
      </c>
      <c r="CK48" s="236">
        <v>-838</v>
      </c>
      <c r="CL48" s="236">
        <v>0</v>
      </c>
      <c r="CM48" s="236">
        <v>0</v>
      </c>
      <c r="CN48" s="236">
        <v>0</v>
      </c>
      <c r="CO48" s="236">
        <v>0</v>
      </c>
      <c r="CP48" s="236">
        <v>0</v>
      </c>
      <c r="CQ48" s="239">
        <v>-1798</v>
      </c>
      <c r="CR48" s="239">
        <v>61425</v>
      </c>
      <c r="CS48" s="239">
        <v>104084</v>
      </c>
    </row>
    <row r="49" spans="1:97" s="213" customFormat="1" ht="12.75" customHeight="1" x14ac:dyDescent="0.2">
      <c r="A49" s="224" t="s">
        <v>278</v>
      </c>
      <c r="B49" s="235" t="s">
        <v>501</v>
      </c>
      <c r="C49" s="236">
        <v>1</v>
      </c>
      <c r="D49" s="236">
        <v>1</v>
      </c>
      <c r="E49" s="236">
        <v>31</v>
      </c>
      <c r="F49" s="236">
        <v>10</v>
      </c>
      <c r="G49" s="236">
        <v>1</v>
      </c>
      <c r="H49" s="236">
        <v>6</v>
      </c>
      <c r="I49" s="236">
        <v>0</v>
      </c>
      <c r="J49" s="236">
        <v>30</v>
      </c>
      <c r="K49" s="236">
        <v>215</v>
      </c>
      <c r="L49" s="236">
        <v>303</v>
      </c>
      <c r="M49" s="236">
        <v>26</v>
      </c>
      <c r="N49" s="236">
        <v>378</v>
      </c>
      <c r="O49" s="236">
        <v>13</v>
      </c>
      <c r="P49" s="236">
        <v>4</v>
      </c>
      <c r="Q49" s="236">
        <v>2</v>
      </c>
      <c r="R49" s="236">
        <v>12</v>
      </c>
      <c r="S49" s="236">
        <v>11</v>
      </c>
      <c r="T49" s="236">
        <v>1</v>
      </c>
      <c r="U49" s="236">
        <v>20</v>
      </c>
      <c r="V49" s="236">
        <v>1</v>
      </c>
      <c r="W49" s="236">
        <v>4</v>
      </c>
      <c r="X49" s="236">
        <v>9</v>
      </c>
      <c r="Y49" s="236">
        <v>12</v>
      </c>
      <c r="Z49" s="236">
        <v>15</v>
      </c>
      <c r="AA49" s="236">
        <v>1</v>
      </c>
      <c r="AB49" s="236">
        <v>7</v>
      </c>
      <c r="AC49" s="236">
        <v>1</v>
      </c>
      <c r="AD49" s="236">
        <v>0</v>
      </c>
      <c r="AE49" s="236">
        <v>51</v>
      </c>
      <c r="AF49" s="236">
        <v>0</v>
      </c>
      <c r="AG49" s="236">
        <v>11</v>
      </c>
      <c r="AH49" s="236">
        <v>1</v>
      </c>
      <c r="AI49" s="236">
        <v>18</v>
      </c>
      <c r="AJ49" s="236">
        <v>67</v>
      </c>
      <c r="AK49" s="236">
        <v>8</v>
      </c>
      <c r="AL49" s="236">
        <v>105</v>
      </c>
      <c r="AM49" s="236">
        <v>3</v>
      </c>
      <c r="AN49" s="236">
        <v>14</v>
      </c>
      <c r="AO49" s="236">
        <v>96</v>
      </c>
      <c r="AP49" s="236">
        <v>66</v>
      </c>
      <c r="AQ49" s="236">
        <v>93</v>
      </c>
      <c r="AR49" s="236">
        <v>41</v>
      </c>
      <c r="AS49" s="236">
        <v>154</v>
      </c>
      <c r="AT49" s="236">
        <v>1131</v>
      </c>
      <c r="AU49" s="236">
        <v>394</v>
      </c>
      <c r="AV49" s="236">
        <v>2073</v>
      </c>
      <c r="AW49" s="236">
        <v>202</v>
      </c>
      <c r="AX49" s="236">
        <v>220</v>
      </c>
      <c r="AY49" s="236">
        <v>400</v>
      </c>
      <c r="AZ49" s="236">
        <v>9</v>
      </c>
      <c r="BA49" s="236">
        <v>392</v>
      </c>
      <c r="BB49" s="236">
        <v>25</v>
      </c>
      <c r="BC49" s="236">
        <v>850</v>
      </c>
      <c r="BD49" s="236">
        <v>1581</v>
      </c>
      <c r="BE49" s="236">
        <v>1479</v>
      </c>
      <c r="BF49" s="236">
        <v>568</v>
      </c>
      <c r="BG49" s="236">
        <v>84</v>
      </c>
      <c r="BH49" s="236">
        <v>402</v>
      </c>
      <c r="BI49" s="236">
        <v>913</v>
      </c>
      <c r="BJ49" s="236">
        <v>1302</v>
      </c>
      <c r="BK49" s="236">
        <v>401</v>
      </c>
      <c r="BL49" s="236">
        <v>649</v>
      </c>
      <c r="BM49" s="236">
        <v>0</v>
      </c>
      <c r="BN49" s="236">
        <v>37</v>
      </c>
      <c r="BO49" s="239">
        <v>14955</v>
      </c>
      <c r="BP49" s="238">
        <v>10</v>
      </c>
      <c r="BQ49" s="236">
        <v>10001</v>
      </c>
      <c r="BR49" s="236">
        <v>-164</v>
      </c>
      <c r="BS49" s="236">
        <v>0</v>
      </c>
      <c r="BT49" s="236">
        <v>0</v>
      </c>
      <c r="BU49" s="236">
        <v>0</v>
      </c>
      <c r="BV49" s="239">
        <v>9847</v>
      </c>
      <c r="BW49" s="237">
        <v>24802</v>
      </c>
      <c r="BX49" s="238">
        <v>6</v>
      </c>
      <c r="BY49" s="236">
        <v>5</v>
      </c>
      <c r="BZ49" s="236">
        <v>0</v>
      </c>
      <c r="CA49" s="236">
        <v>0</v>
      </c>
      <c r="CB49" s="236">
        <v>0</v>
      </c>
      <c r="CC49" s="236">
        <v>0</v>
      </c>
      <c r="CD49" s="236">
        <v>0</v>
      </c>
      <c r="CE49" s="236">
        <v>0</v>
      </c>
      <c r="CF49" s="239">
        <v>11</v>
      </c>
      <c r="CG49" s="239">
        <v>9858</v>
      </c>
      <c r="CH49" s="239">
        <v>24813</v>
      </c>
      <c r="CI49" s="236">
        <v>0</v>
      </c>
      <c r="CJ49" s="236">
        <v>-22</v>
      </c>
      <c r="CK49" s="236">
        <v>0</v>
      </c>
      <c r="CL49" s="236">
        <v>0</v>
      </c>
      <c r="CM49" s="236">
        <v>0</v>
      </c>
      <c r="CN49" s="236">
        <v>0</v>
      </c>
      <c r="CO49" s="236">
        <v>0</v>
      </c>
      <c r="CP49" s="236">
        <v>0</v>
      </c>
      <c r="CQ49" s="239">
        <v>-22</v>
      </c>
      <c r="CR49" s="239">
        <v>9836</v>
      </c>
      <c r="CS49" s="239">
        <v>24791</v>
      </c>
    </row>
    <row r="50" spans="1:97" s="213" customFormat="1" ht="12.75" customHeight="1" x14ac:dyDescent="0.2">
      <c r="A50" s="224" t="s">
        <v>279</v>
      </c>
      <c r="B50" s="235" t="s">
        <v>502</v>
      </c>
      <c r="C50" s="236">
        <v>0</v>
      </c>
      <c r="D50" s="236">
        <v>0</v>
      </c>
      <c r="E50" s="236">
        <v>43</v>
      </c>
      <c r="F50" s="236">
        <v>12</v>
      </c>
      <c r="G50" s="236">
        <v>0</v>
      </c>
      <c r="H50" s="236">
        <v>0</v>
      </c>
      <c r="I50" s="236">
        <v>0</v>
      </c>
      <c r="J50" s="236">
        <v>12</v>
      </c>
      <c r="K50" s="236">
        <v>113</v>
      </c>
      <c r="L50" s="236">
        <v>44</v>
      </c>
      <c r="M50" s="236">
        <v>0</v>
      </c>
      <c r="N50" s="236">
        <v>143</v>
      </c>
      <c r="O50" s="236">
        <v>1</v>
      </c>
      <c r="P50" s="236">
        <v>4</v>
      </c>
      <c r="Q50" s="236">
        <v>0</v>
      </c>
      <c r="R50" s="236">
        <v>1</v>
      </c>
      <c r="S50" s="236">
        <v>4</v>
      </c>
      <c r="T50" s="236">
        <v>0</v>
      </c>
      <c r="U50" s="236">
        <v>3</v>
      </c>
      <c r="V50" s="236">
        <v>0</v>
      </c>
      <c r="W50" s="236">
        <v>2</v>
      </c>
      <c r="X50" s="236">
        <v>8</v>
      </c>
      <c r="Y50" s="236">
        <v>17</v>
      </c>
      <c r="Z50" s="236">
        <v>7</v>
      </c>
      <c r="AA50" s="236">
        <v>0</v>
      </c>
      <c r="AB50" s="236">
        <v>0</v>
      </c>
      <c r="AC50" s="236">
        <v>0</v>
      </c>
      <c r="AD50" s="236">
        <v>0</v>
      </c>
      <c r="AE50" s="236">
        <v>91</v>
      </c>
      <c r="AF50" s="236">
        <v>0</v>
      </c>
      <c r="AG50" s="236">
        <v>0</v>
      </c>
      <c r="AH50" s="236">
        <v>0</v>
      </c>
      <c r="AI50" s="236">
        <v>1</v>
      </c>
      <c r="AJ50" s="236">
        <v>14</v>
      </c>
      <c r="AK50" s="236">
        <v>2</v>
      </c>
      <c r="AL50" s="236">
        <v>26</v>
      </c>
      <c r="AM50" s="236">
        <v>0</v>
      </c>
      <c r="AN50" s="236">
        <v>0</v>
      </c>
      <c r="AO50" s="236">
        <v>29</v>
      </c>
      <c r="AP50" s="236">
        <v>0</v>
      </c>
      <c r="AQ50" s="236">
        <v>252</v>
      </c>
      <c r="AR50" s="236">
        <v>153</v>
      </c>
      <c r="AS50" s="236">
        <v>2466</v>
      </c>
      <c r="AT50" s="236">
        <v>37</v>
      </c>
      <c r="AU50" s="236">
        <v>0</v>
      </c>
      <c r="AV50" s="236">
        <v>370</v>
      </c>
      <c r="AW50" s="236">
        <v>200</v>
      </c>
      <c r="AX50" s="236">
        <v>5</v>
      </c>
      <c r="AY50" s="236">
        <v>583</v>
      </c>
      <c r="AZ50" s="236">
        <v>11</v>
      </c>
      <c r="BA50" s="236">
        <v>588</v>
      </c>
      <c r="BB50" s="236">
        <v>13</v>
      </c>
      <c r="BC50" s="236">
        <v>2869</v>
      </c>
      <c r="BD50" s="236">
        <v>735</v>
      </c>
      <c r="BE50" s="236">
        <v>805</v>
      </c>
      <c r="BF50" s="236">
        <v>186</v>
      </c>
      <c r="BG50" s="236">
        <v>1</v>
      </c>
      <c r="BH50" s="236">
        <v>92</v>
      </c>
      <c r="BI50" s="236">
        <v>1519</v>
      </c>
      <c r="BJ50" s="236">
        <v>968</v>
      </c>
      <c r="BK50" s="236">
        <v>479</v>
      </c>
      <c r="BL50" s="236">
        <v>586</v>
      </c>
      <c r="BM50" s="236">
        <v>0</v>
      </c>
      <c r="BN50" s="236">
        <v>245</v>
      </c>
      <c r="BO50" s="239">
        <v>13740</v>
      </c>
      <c r="BP50" s="238">
        <v>0</v>
      </c>
      <c r="BQ50" s="236">
        <v>3367</v>
      </c>
      <c r="BR50" s="236">
        <v>4088</v>
      </c>
      <c r="BS50" s="236">
        <v>0</v>
      </c>
      <c r="BT50" s="236">
        <v>0</v>
      </c>
      <c r="BU50" s="236">
        <v>0</v>
      </c>
      <c r="BV50" s="239">
        <v>7455</v>
      </c>
      <c r="BW50" s="237">
        <v>21195</v>
      </c>
      <c r="BX50" s="238">
        <v>0</v>
      </c>
      <c r="BY50" s="236">
        <v>0</v>
      </c>
      <c r="BZ50" s="236">
        <v>0</v>
      </c>
      <c r="CA50" s="236">
        <v>0</v>
      </c>
      <c r="CB50" s="236">
        <v>0</v>
      </c>
      <c r="CC50" s="236">
        <v>0</v>
      </c>
      <c r="CD50" s="236">
        <v>0</v>
      </c>
      <c r="CE50" s="236">
        <v>0</v>
      </c>
      <c r="CF50" s="239">
        <v>0</v>
      </c>
      <c r="CG50" s="239">
        <v>7455</v>
      </c>
      <c r="CH50" s="239">
        <v>21195</v>
      </c>
      <c r="CI50" s="236">
        <v>0</v>
      </c>
      <c r="CJ50" s="236">
        <v>0</v>
      </c>
      <c r="CK50" s="236">
        <v>0</v>
      </c>
      <c r="CL50" s="236">
        <v>0</v>
      </c>
      <c r="CM50" s="236">
        <v>0</v>
      </c>
      <c r="CN50" s="236">
        <v>0</v>
      </c>
      <c r="CO50" s="236">
        <v>0</v>
      </c>
      <c r="CP50" s="236">
        <v>0</v>
      </c>
      <c r="CQ50" s="239">
        <v>0</v>
      </c>
      <c r="CR50" s="239">
        <v>7455</v>
      </c>
      <c r="CS50" s="239">
        <v>21195</v>
      </c>
    </row>
    <row r="51" spans="1:97" s="213" customFormat="1" ht="12.75" customHeight="1" x14ac:dyDescent="0.2">
      <c r="A51" s="241" t="s">
        <v>280</v>
      </c>
      <c r="B51" s="242" t="s">
        <v>503</v>
      </c>
      <c r="C51" s="243">
        <v>2692</v>
      </c>
      <c r="D51" s="243">
        <v>564</v>
      </c>
      <c r="E51" s="243">
        <v>1207</v>
      </c>
      <c r="F51" s="243">
        <v>402</v>
      </c>
      <c r="G51" s="243">
        <v>104</v>
      </c>
      <c r="H51" s="243">
        <v>3887</v>
      </c>
      <c r="I51" s="243">
        <v>0</v>
      </c>
      <c r="J51" s="243">
        <v>281</v>
      </c>
      <c r="K51" s="243">
        <v>3467</v>
      </c>
      <c r="L51" s="243">
        <v>9754</v>
      </c>
      <c r="M51" s="243">
        <v>746</v>
      </c>
      <c r="N51" s="243">
        <v>6883</v>
      </c>
      <c r="O51" s="243">
        <v>139</v>
      </c>
      <c r="P51" s="243">
        <v>265</v>
      </c>
      <c r="Q51" s="243">
        <v>47</v>
      </c>
      <c r="R51" s="243">
        <v>381</v>
      </c>
      <c r="S51" s="243">
        <v>542</v>
      </c>
      <c r="T51" s="243">
        <v>95</v>
      </c>
      <c r="U51" s="243">
        <v>166</v>
      </c>
      <c r="V51" s="243">
        <v>39</v>
      </c>
      <c r="W51" s="243">
        <v>232</v>
      </c>
      <c r="X51" s="243">
        <v>51</v>
      </c>
      <c r="Y51" s="243">
        <v>60</v>
      </c>
      <c r="Z51" s="243">
        <v>158</v>
      </c>
      <c r="AA51" s="243">
        <v>11</v>
      </c>
      <c r="AB51" s="243">
        <v>55</v>
      </c>
      <c r="AC51" s="243">
        <v>9</v>
      </c>
      <c r="AD51" s="243">
        <v>15</v>
      </c>
      <c r="AE51" s="243">
        <v>584</v>
      </c>
      <c r="AF51" s="243">
        <v>0</v>
      </c>
      <c r="AG51" s="243">
        <v>29</v>
      </c>
      <c r="AH51" s="243">
        <v>22</v>
      </c>
      <c r="AI51" s="243">
        <v>265</v>
      </c>
      <c r="AJ51" s="243">
        <v>1015</v>
      </c>
      <c r="AK51" s="243">
        <v>435</v>
      </c>
      <c r="AL51" s="243">
        <v>1489</v>
      </c>
      <c r="AM51" s="243">
        <v>100</v>
      </c>
      <c r="AN51" s="243">
        <v>12</v>
      </c>
      <c r="AO51" s="243">
        <v>5094</v>
      </c>
      <c r="AP51" s="243">
        <v>1815</v>
      </c>
      <c r="AQ51" s="243">
        <v>2927</v>
      </c>
      <c r="AR51" s="243">
        <v>1023</v>
      </c>
      <c r="AS51" s="243">
        <v>943</v>
      </c>
      <c r="AT51" s="243">
        <v>508</v>
      </c>
      <c r="AU51" s="243">
        <v>453</v>
      </c>
      <c r="AV51" s="243">
        <v>3259</v>
      </c>
      <c r="AW51" s="243">
        <v>390</v>
      </c>
      <c r="AX51" s="243">
        <v>374</v>
      </c>
      <c r="AY51" s="243">
        <v>1378</v>
      </c>
      <c r="AZ51" s="243">
        <v>43</v>
      </c>
      <c r="BA51" s="243">
        <v>322</v>
      </c>
      <c r="BB51" s="243">
        <v>439</v>
      </c>
      <c r="BC51" s="243">
        <v>1964</v>
      </c>
      <c r="BD51" s="243">
        <v>1273</v>
      </c>
      <c r="BE51" s="243">
        <v>10804</v>
      </c>
      <c r="BF51" s="243">
        <v>915</v>
      </c>
      <c r="BG51" s="243">
        <v>851</v>
      </c>
      <c r="BH51" s="243">
        <v>4388</v>
      </c>
      <c r="BI51" s="243">
        <v>1951</v>
      </c>
      <c r="BJ51" s="243">
        <v>6075</v>
      </c>
      <c r="BK51" s="243">
        <v>897</v>
      </c>
      <c r="BL51" s="243">
        <v>1110</v>
      </c>
      <c r="BM51" s="243">
        <v>838</v>
      </c>
      <c r="BN51" s="243">
        <v>162</v>
      </c>
      <c r="BO51" s="246">
        <v>86399</v>
      </c>
      <c r="BP51" s="245">
        <v>3982</v>
      </c>
      <c r="BQ51" s="243">
        <v>190081</v>
      </c>
      <c r="BR51" s="243">
        <v>26</v>
      </c>
      <c r="BS51" s="243">
        <v>2173</v>
      </c>
      <c r="BT51" s="243">
        <v>13672</v>
      </c>
      <c r="BU51" s="243">
        <v>516</v>
      </c>
      <c r="BV51" s="246">
        <v>210450</v>
      </c>
      <c r="BW51" s="244">
        <v>296849</v>
      </c>
      <c r="BX51" s="245">
        <v>938</v>
      </c>
      <c r="BY51" s="243">
        <v>52613</v>
      </c>
      <c r="BZ51" s="243">
        <v>6861</v>
      </c>
      <c r="CA51" s="243">
        <v>0</v>
      </c>
      <c r="CB51" s="243">
        <v>256</v>
      </c>
      <c r="CC51" s="243">
        <v>33</v>
      </c>
      <c r="CD51" s="243">
        <v>331</v>
      </c>
      <c r="CE51" s="243">
        <v>120</v>
      </c>
      <c r="CF51" s="246">
        <v>61152</v>
      </c>
      <c r="CG51" s="246">
        <v>271602</v>
      </c>
      <c r="CH51" s="246">
        <v>358001</v>
      </c>
      <c r="CI51" s="243">
        <v>-28</v>
      </c>
      <c r="CJ51" s="243">
        <v>-71364</v>
      </c>
      <c r="CK51" s="243">
        <v>-54688</v>
      </c>
      <c r="CL51" s="243">
        <v>0</v>
      </c>
      <c r="CM51" s="243">
        <v>-708</v>
      </c>
      <c r="CN51" s="243">
        <v>-230</v>
      </c>
      <c r="CO51" s="243">
        <v>-510</v>
      </c>
      <c r="CP51" s="243">
        <v>-335</v>
      </c>
      <c r="CQ51" s="246">
        <v>-127863</v>
      </c>
      <c r="CR51" s="246">
        <v>143739</v>
      </c>
      <c r="CS51" s="246">
        <v>230138</v>
      </c>
    </row>
    <row r="52" spans="1:97" s="213" customFormat="1" ht="12.75" customHeight="1" x14ac:dyDescent="0.2">
      <c r="A52" s="224" t="s">
        <v>281</v>
      </c>
      <c r="B52" s="235" t="s">
        <v>504</v>
      </c>
      <c r="C52" s="236">
        <v>170</v>
      </c>
      <c r="D52" s="236">
        <v>33</v>
      </c>
      <c r="E52" s="236">
        <v>126</v>
      </c>
      <c r="F52" s="236">
        <v>48</v>
      </c>
      <c r="G52" s="236">
        <v>90</v>
      </c>
      <c r="H52" s="236">
        <v>433</v>
      </c>
      <c r="I52" s="236">
        <v>0</v>
      </c>
      <c r="J52" s="236">
        <v>350</v>
      </c>
      <c r="K52" s="236">
        <v>235</v>
      </c>
      <c r="L52" s="236">
        <v>410</v>
      </c>
      <c r="M52" s="236">
        <v>22</v>
      </c>
      <c r="N52" s="236">
        <v>398</v>
      </c>
      <c r="O52" s="236">
        <v>23</v>
      </c>
      <c r="P52" s="236">
        <v>10</v>
      </c>
      <c r="Q52" s="236">
        <v>12</v>
      </c>
      <c r="R52" s="236">
        <v>79</v>
      </c>
      <c r="S52" s="236">
        <v>64</v>
      </c>
      <c r="T52" s="236">
        <v>20</v>
      </c>
      <c r="U52" s="236">
        <v>21</v>
      </c>
      <c r="V52" s="236">
        <v>4</v>
      </c>
      <c r="W52" s="236">
        <v>32</v>
      </c>
      <c r="X52" s="236">
        <v>13</v>
      </c>
      <c r="Y52" s="236">
        <v>19</v>
      </c>
      <c r="Z52" s="236">
        <v>41</v>
      </c>
      <c r="AA52" s="236">
        <v>4</v>
      </c>
      <c r="AB52" s="236">
        <v>3</v>
      </c>
      <c r="AC52" s="236">
        <v>1</v>
      </c>
      <c r="AD52" s="236">
        <v>3</v>
      </c>
      <c r="AE52" s="236">
        <v>192</v>
      </c>
      <c r="AF52" s="236">
        <v>0</v>
      </c>
      <c r="AG52" s="236">
        <v>11</v>
      </c>
      <c r="AH52" s="236">
        <v>5</v>
      </c>
      <c r="AI52" s="236">
        <v>73</v>
      </c>
      <c r="AJ52" s="236">
        <v>152</v>
      </c>
      <c r="AK52" s="236">
        <v>48</v>
      </c>
      <c r="AL52" s="236">
        <v>138</v>
      </c>
      <c r="AM52" s="236">
        <v>38</v>
      </c>
      <c r="AN52" s="236">
        <v>4</v>
      </c>
      <c r="AO52" s="236">
        <v>820</v>
      </c>
      <c r="AP52" s="236">
        <v>169</v>
      </c>
      <c r="AQ52" s="236">
        <v>1281</v>
      </c>
      <c r="AR52" s="236">
        <v>374</v>
      </c>
      <c r="AS52" s="236">
        <v>2341</v>
      </c>
      <c r="AT52" s="236">
        <v>134</v>
      </c>
      <c r="AU52" s="236">
        <v>158</v>
      </c>
      <c r="AV52" s="236">
        <v>3493</v>
      </c>
      <c r="AW52" s="236">
        <v>2025</v>
      </c>
      <c r="AX52" s="236">
        <v>15544</v>
      </c>
      <c r="AY52" s="236">
        <v>1917</v>
      </c>
      <c r="AZ52" s="236">
        <v>6</v>
      </c>
      <c r="BA52" s="236">
        <v>402</v>
      </c>
      <c r="BB52" s="236">
        <v>74</v>
      </c>
      <c r="BC52" s="236">
        <v>4795</v>
      </c>
      <c r="BD52" s="236">
        <v>40</v>
      </c>
      <c r="BE52" s="236">
        <v>1109</v>
      </c>
      <c r="BF52" s="236">
        <v>199</v>
      </c>
      <c r="BG52" s="236">
        <v>333</v>
      </c>
      <c r="BH52" s="236">
        <v>1376</v>
      </c>
      <c r="BI52" s="236">
        <v>472</v>
      </c>
      <c r="BJ52" s="236">
        <v>282</v>
      </c>
      <c r="BK52" s="236">
        <v>278</v>
      </c>
      <c r="BL52" s="236">
        <v>122</v>
      </c>
      <c r="BM52" s="236">
        <v>0</v>
      </c>
      <c r="BN52" s="236">
        <v>53</v>
      </c>
      <c r="BO52" s="239">
        <v>41122</v>
      </c>
      <c r="BP52" s="238">
        <v>1</v>
      </c>
      <c r="BQ52" s="236">
        <v>52504</v>
      </c>
      <c r="BR52" s="236">
        <v>0</v>
      </c>
      <c r="BS52" s="236">
        <v>0</v>
      </c>
      <c r="BT52" s="236">
        <v>0</v>
      </c>
      <c r="BU52" s="236">
        <v>0</v>
      </c>
      <c r="BV52" s="239">
        <v>52505</v>
      </c>
      <c r="BW52" s="237">
        <v>93627</v>
      </c>
      <c r="BX52" s="238">
        <v>327</v>
      </c>
      <c r="BY52" s="236">
        <v>938</v>
      </c>
      <c r="BZ52" s="236">
        <v>173</v>
      </c>
      <c r="CA52" s="236">
        <v>0</v>
      </c>
      <c r="CB52" s="236">
        <v>1</v>
      </c>
      <c r="CC52" s="236">
        <v>2</v>
      </c>
      <c r="CD52" s="236">
        <v>7</v>
      </c>
      <c r="CE52" s="236">
        <v>13</v>
      </c>
      <c r="CF52" s="239">
        <v>1461</v>
      </c>
      <c r="CG52" s="239">
        <v>53966</v>
      </c>
      <c r="CH52" s="239">
        <v>95088</v>
      </c>
      <c r="CI52" s="236">
        <v>-1094</v>
      </c>
      <c r="CJ52" s="236">
        <v>-18755</v>
      </c>
      <c r="CK52" s="236">
        <v>-3227</v>
      </c>
      <c r="CL52" s="236">
        <v>0</v>
      </c>
      <c r="CM52" s="236">
        <v>-2</v>
      </c>
      <c r="CN52" s="236">
        <v>0</v>
      </c>
      <c r="CO52" s="236">
        <v>-7</v>
      </c>
      <c r="CP52" s="236">
        <v>-2</v>
      </c>
      <c r="CQ52" s="239">
        <v>-23087</v>
      </c>
      <c r="CR52" s="239">
        <v>30879</v>
      </c>
      <c r="CS52" s="239">
        <v>72001</v>
      </c>
    </row>
    <row r="53" spans="1:97" s="213" customFormat="1" ht="12.75" customHeight="1" x14ac:dyDescent="0.2">
      <c r="A53" s="224" t="s">
        <v>282</v>
      </c>
      <c r="B53" s="235" t="s">
        <v>505</v>
      </c>
      <c r="C53" s="236">
        <v>0</v>
      </c>
      <c r="D53" s="236">
        <v>5</v>
      </c>
      <c r="E53" s="236">
        <v>0</v>
      </c>
      <c r="F53" s="236">
        <v>74</v>
      </c>
      <c r="G53" s="236">
        <v>5</v>
      </c>
      <c r="H53" s="236">
        <v>29</v>
      </c>
      <c r="I53" s="236">
        <v>0</v>
      </c>
      <c r="J53" s="236">
        <v>49</v>
      </c>
      <c r="K53" s="236">
        <v>152</v>
      </c>
      <c r="L53" s="236">
        <v>231</v>
      </c>
      <c r="M53" s="236">
        <v>55</v>
      </c>
      <c r="N53" s="236">
        <v>316</v>
      </c>
      <c r="O53" s="236">
        <v>8</v>
      </c>
      <c r="P53" s="236">
        <v>3</v>
      </c>
      <c r="Q53" s="236">
        <v>2</v>
      </c>
      <c r="R53" s="236">
        <v>22</v>
      </c>
      <c r="S53" s="236">
        <v>16</v>
      </c>
      <c r="T53" s="236">
        <v>9</v>
      </c>
      <c r="U53" s="236">
        <v>7</v>
      </c>
      <c r="V53" s="236">
        <v>1</v>
      </c>
      <c r="W53" s="236">
        <v>19</v>
      </c>
      <c r="X53" s="236">
        <v>2</v>
      </c>
      <c r="Y53" s="236">
        <v>10</v>
      </c>
      <c r="Z53" s="236">
        <v>14</v>
      </c>
      <c r="AA53" s="236">
        <v>1</v>
      </c>
      <c r="AB53" s="236">
        <v>3</v>
      </c>
      <c r="AC53" s="236">
        <v>1</v>
      </c>
      <c r="AD53" s="236">
        <v>1</v>
      </c>
      <c r="AE53" s="236">
        <v>91</v>
      </c>
      <c r="AF53" s="236">
        <v>0</v>
      </c>
      <c r="AG53" s="236">
        <v>4</v>
      </c>
      <c r="AH53" s="236">
        <v>1</v>
      </c>
      <c r="AI53" s="236">
        <v>39</v>
      </c>
      <c r="AJ53" s="236">
        <v>57</v>
      </c>
      <c r="AK53" s="236">
        <v>27</v>
      </c>
      <c r="AL53" s="236">
        <v>23</v>
      </c>
      <c r="AM53" s="236">
        <v>3</v>
      </c>
      <c r="AN53" s="236">
        <v>1</v>
      </c>
      <c r="AO53" s="236">
        <v>459</v>
      </c>
      <c r="AP53" s="236">
        <v>59</v>
      </c>
      <c r="AQ53" s="236">
        <v>126</v>
      </c>
      <c r="AR53" s="236">
        <v>69</v>
      </c>
      <c r="AS53" s="236">
        <v>771</v>
      </c>
      <c r="AT53" s="236">
        <v>76</v>
      </c>
      <c r="AU53" s="236">
        <v>41</v>
      </c>
      <c r="AV53" s="236">
        <v>7885</v>
      </c>
      <c r="AW53" s="236">
        <v>1225</v>
      </c>
      <c r="AX53" s="236">
        <v>8184</v>
      </c>
      <c r="AY53" s="236">
        <v>2902</v>
      </c>
      <c r="AZ53" s="236">
        <v>95</v>
      </c>
      <c r="BA53" s="236">
        <v>628</v>
      </c>
      <c r="BB53" s="236">
        <v>654</v>
      </c>
      <c r="BC53" s="236">
        <v>547</v>
      </c>
      <c r="BD53" s="236">
        <v>230</v>
      </c>
      <c r="BE53" s="236">
        <v>3476</v>
      </c>
      <c r="BF53" s="236">
        <v>420</v>
      </c>
      <c r="BG53" s="236">
        <v>426</v>
      </c>
      <c r="BH53" s="236">
        <v>1554</v>
      </c>
      <c r="BI53" s="236">
        <v>463</v>
      </c>
      <c r="BJ53" s="236">
        <v>639</v>
      </c>
      <c r="BK53" s="236">
        <v>305</v>
      </c>
      <c r="BL53" s="236">
        <v>870</v>
      </c>
      <c r="BM53" s="236">
        <v>0</v>
      </c>
      <c r="BN53" s="236">
        <v>462</v>
      </c>
      <c r="BO53" s="239">
        <v>33847</v>
      </c>
      <c r="BP53" s="238">
        <v>0</v>
      </c>
      <c r="BQ53" s="236">
        <v>191961</v>
      </c>
      <c r="BR53" s="236">
        <v>40</v>
      </c>
      <c r="BS53" s="236">
        <v>0</v>
      </c>
      <c r="BT53" s="236">
        <v>0</v>
      </c>
      <c r="BU53" s="236">
        <v>0</v>
      </c>
      <c r="BV53" s="239">
        <v>192001</v>
      </c>
      <c r="BW53" s="237">
        <v>225848</v>
      </c>
      <c r="BX53" s="238">
        <v>0</v>
      </c>
      <c r="BY53" s="236">
        <v>1874</v>
      </c>
      <c r="BZ53" s="236">
        <v>135532</v>
      </c>
      <c r="CA53" s="236">
        <v>0</v>
      </c>
      <c r="CB53" s="236">
        <v>8531</v>
      </c>
      <c r="CC53" s="236">
        <v>563</v>
      </c>
      <c r="CD53" s="236">
        <v>6613</v>
      </c>
      <c r="CE53" s="236">
        <v>4876</v>
      </c>
      <c r="CF53" s="239">
        <v>157989</v>
      </c>
      <c r="CG53" s="239">
        <v>349990</v>
      </c>
      <c r="CH53" s="239">
        <v>383837</v>
      </c>
      <c r="CI53" s="236">
        <v>0</v>
      </c>
      <c r="CJ53" s="236">
        <v>-3339</v>
      </c>
      <c r="CK53" s="236">
        <v>-164285</v>
      </c>
      <c r="CL53" s="236">
        <v>0</v>
      </c>
      <c r="CM53" s="236">
        <v>-8909</v>
      </c>
      <c r="CN53" s="236">
        <v>-403</v>
      </c>
      <c r="CO53" s="236">
        <v>-3888</v>
      </c>
      <c r="CP53" s="236">
        <v>-3602</v>
      </c>
      <c r="CQ53" s="239">
        <v>-184426</v>
      </c>
      <c r="CR53" s="239">
        <v>165564</v>
      </c>
      <c r="CS53" s="239">
        <v>199411</v>
      </c>
    </row>
    <row r="54" spans="1:97" s="213" customFormat="1" ht="12.75" customHeight="1" x14ac:dyDescent="0.2">
      <c r="A54" s="224" t="s">
        <v>283</v>
      </c>
      <c r="B54" s="235" t="s">
        <v>506</v>
      </c>
      <c r="C54" s="236">
        <v>493</v>
      </c>
      <c r="D54" s="236">
        <v>140</v>
      </c>
      <c r="E54" s="236">
        <v>1298</v>
      </c>
      <c r="F54" s="236">
        <v>94</v>
      </c>
      <c r="G54" s="236">
        <v>330</v>
      </c>
      <c r="H54" s="236">
        <v>1326</v>
      </c>
      <c r="I54" s="236">
        <v>0</v>
      </c>
      <c r="J54" s="236">
        <v>198</v>
      </c>
      <c r="K54" s="236">
        <v>1764</v>
      </c>
      <c r="L54" s="236">
        <v>5735</v>
      </c>
      <c r="M54" s="236">
        <v>1374</v>
      </c>
      <c r="N54" s="236">
        <v>2596</v>
      </c>
      <c r="O54" s="236">
        <v>65</v>
      </c>
      <c r="P54" s="236">
        <v>203</v>
      </c>
      <c r="Q54" s="236">
        <v>16</v>
      </c>
      <c r="R54" s="236">
        <v>91</v>
      </c>
      <c r="S54" s="236">
        <v>478</v>
      </c>
      <c r="T54" s="236">
        <v>42</v>
      </c>
      <c r="U54" s="236">
        <v>110</v>
      </c>
      <c r="V54" s="236">
        <v>21</v>
      </c>
      <c r="W54" s="236">
        <v>86</v>
      </c>
      <c r="X54" s="236">
        <v>45</v>
      </c>
      <c r="Y54" s="236">
        <v>142</v>
      </c>
      <c r="Z54" s="236">
        <v>110</v>
      </c>
      <c r="AA54" s="236">
        <v>32</v>
      </c>
      <c r="AB54" s="236">
        <v>21</v>
      </c>
      <c r="AC54" s="236">
        <v>3</v>
      </c>
      <c r="AD54" s="236">
        <v>5</v>
      </c>
      <c r="AE54" s="236">
        <v>1319</v>
      </c>
      <c r="AF54" s="236">
        <v>0</v>
      </c>
      <c r="AG54" s="236">
        <v>23</v>
      </c>
      <c r="AH54" s="236">
        <v>13</v>
      </c>
      <c r="AI54" s="236">
        <v>154</v>
      </c>
      <c r="AJ54" s="236">
        <v>439</v>
      </c>
      <c r="AK54" s="236">
        <v>196</v>
      </c>
      <c r="AL54" s="236">
        <v>504</v>
      </c>
      <c r="AM54" s="236">
        <v>32</v>
      </c>
      <c r="AN54" s="236">
        <v>868</v>
      </c>
      <c r="AO54" s="236">
        <v>2543</v>
      </c>
      <c r="AP54" s="236">
        <v>812</v>
      </c>
      <c r="AQ54" s="236">
        <v>2750</v>
      </c>
      <c r="AR54" s="236">
        <v>1205</v>
      </c>
      <c r="AS54" s="236">
        <v>1184</v>
      </c>
      <c r="AT54" s="236">
        <v>561</v>
      </c>
      <c r="AU54" s="236">
        <v>795</v>
      </c>
      <c r="AV54" s="236">
        <v>4298</v>
      </c>
      <c r="AW54" s="236">
        <v>1569</v>
      </c>
      <c r="AX54" s="236">
        <v>165</v>
      </c>
      <c r="AY54" s="236">
        <v>22065</v>
      </c>
      <c r="AZ54" s="236">
        <v>750</v>
      </c>
      <c r="BA54" s="236">
        <v>698</v>
      </c>
      <c r="BB54" s="236">
        <v>558</v>
      </c>
      <c r="BC54" s="236">
        <v>4027</v>
      </c>
      <c r="BD54" s="236">
        <v>1902</v>
      </c>
      <c r="BE54" s="236">
        <v>2540</v>
      </c>
      <c r="BF54" s="236">
        <v>247</v>
      </c>
      <c r="BG54" s="236">
        <v>569</v>
      </c>
      <c r="BH54" s="236">
        <v>2293</v>
      </c>
      <c r="BI54" s="236">
        <v>1366</v>
      </c>
      <c r="BJ54" s="236">
        <v>1392</v>
      </c>
      <c r="BK54" s="236">
        <v>464</v>
      </c>
      <c r="BL54" s="236">
        <v>618</v>
      </c>
      <c r="BM54" s="236">
        <v>218</v>
      </c>
      <c r="BN54" s="236">
        <v>1339</v>
      </c>
      <c r="BO54" s="239">
        <v>77294</v>
      </c>
      <c r="BP54" s="238">
        <v>967</v>
      </c>
      <c r="BQ54" s="236">
        <v>47116</v>
      </c>
      <c r="BR54" s="236">
        <v>191</v>
      </c>
      <c r="BS54" s="236">
        <v>377</v>
      </c>
      <c r="BT54" s="236">
        <v>1915</v>
      </c>
      <c r="BU54" s="236">
        <v>270</v>
      </c>
      <c r="BV54" s="239">
        <v>50836</v>
      </c>
      <c r="BW54" s="237">
        <v>128130</v>
      </c>
      <c r="BX54" s="238">
        <v>10801</v>
      </c>
      <c r="BY54" s="236">
        <v>47423</v>
      </c>
      <c r="BZ54" s="236">
        <v>5539</v>
      </c>
      <c r="CA54" s="236">
        <v>0</v>
      </c>
      <c r="CB54" s="236">
        <v>240</v>
      </c>
      <c r="CC54" s="236">
        <v>20</v>
      </c>
      <c r="CD54" s="236">
        <v>153</v>
      </c>
      <c r="CE54" s="236">
        <v>53</v>
      </c>
      <c r="CF54" s="239">
        <v>64229</v>
      </c>
      <c r="CG54" s="239">
        <v>115065</v>
      </c>
      <c r="CH54" s="239">
        <v>192359</v>
      </c>
      <c r="CI54" s="236">
        <v>-6345</v>
      </c>
      <c r="CJ54" s="236">
        <v>-25201</v>
      </c>
      <c r="CK54" s="236">
        <v>-13912</v>
      </c>
      <c r="CL54" s="236">
        <v>0</v>
      </c>
      <c r="CM54" s="236">
        <v>-154</v>
      </c>
      <c r="CN54" s="236">
        <v>-87</v>
      </c>
      <c r="CO54" s="236">
        <v>-283</v>
      </c>
      <c r="CP54" s="236">
        <v>-216</v>
      </c>
      <c r="CQ54" s="239">
        <v>-46198</v>
      </c>
      <c r="CR54" s="239">
        <v>68867</v>
      </c>
      <c r="CS54" s="239">
        <v>146161</v>
      </c>
    </row>
    <row r="55" spans="1:97" s="213" customFormat="1" ht="12.75" customHeight="1" x14ac:dyDescent="0.2">
      <c r="A55" s="247" t="s">
        <v>284</v>
      </c>
      <c r="B55" s="248" t="s">
        <v>507</v>
      </c>
      <c r="C55" s="249">
        <v>3</v>
      </c>
      <c r="D55" s="249">
        <v>1</v>
      </c>
      <c r="E55" s="249">
        <v>3</v>
      </c>
      <c r="F55" s="249">
        <v>2</v>
      </c>
      <c r="G55" s="249">
        <v>1</v>
      </c>
      <c r="H55" s="249">
        <v>17</v>
      </c>
      <c r="I55" s="249">
        <v>0</v>
      </c>
      <c r="J55" s="249">
        <v>4</v>
      </c>
      <c r="K55" s="249">
        <v>6</v>
      </c>
      <c r="L55" s="249">
        <v>11</v>
      </c>
      <c r="M55" s="249">
        <v>0</v>
      </c>
      <c r="N55" s="249">
        <v>12</v>
      </c>
      <c r="O55" s="249">
        <v>0</v>
      </c>
      <c r="P55" s="249">
        <v>0</v>
      </c>
      <c r="Q55" s="249">
        <v>0</v>
      </c>
      <c r="R55" s="249">
        <v>1</v>
      </c>
      <c r="S55" s="249">
        <v>1</v>
      </c>
      <c r="T55" s="249">
        <v>0</v>
      </c>
      <c r="U55" s="249">
        <v>1</v>
      </c>
      <c r="V55" s="249">
        <v>0</v>
      </c>
      <c r="W55" s="249">
        <v>1</v>
      </c>
      <c r="X55" s="249">
        <v>0</v>
      </c>
      <c r="Y55" s="249">
        <v>0</v>
      </c>
      <c r="Z55" s="249">
        <v>2</v>
      </c>
      <c r="AA55" s="249">
        <v>0</v>
      </c>
      <c r="AB55" s="249">
        <v>0</v>
      </c>
      <c r="AC55" s="249">
        <v>0</v>
      </c>
      <c r="AD55" s="249">
        <v>0</v>
      </c>
      <c r="AE55" s="249">
        <v>4</v>
      </c>
      <c r="AF55" s="249">
        <v>0</v>
      </c>
      <c r="AG55" s="249">
        <v>0</v>
      </c>
      <c r="AH55" s="249">
        <v>0</v>
      </c>
      <c r="AI55" s="249">
        <v>1</v>
      </c>
      <c r="AJ55" s="249">
        <v>3</v>
      </c>
      <c r="AK55" s="249">
        <v>1</v>
      </c>
      <c r="AL55" s="249">
        <v>9</v>
      </c>
      <c r="AM55" s="249">
        <v>0</v>
      </c>
      <c r="AN55" s="249">
        <v>2</v>
      </c>
      <c r="AO55" s="249">
        <v>19</v>
      </c>
      <c r="AP55" s="249">
        <v>36</v>
      </c>
      <c r="AQ55" s="249">
        <v>43</v>
      </c>
      <c r="AR55" s="249">
        <v>16</v>
      </c>
      <c r="AS55" s="249">
        <v>286</v>
      </c>
      <c r="AT55" s="249">
        <v>40</v>
      </c>
      <c r="AU55" s="249">
        <v>17</v>
      </c>
      <c r="AV55" s="249">
        <v>404</v>
      </c>
      <c r="AW55" s="249">
        <v>659</v>
      </c>
      <c r="AX55" s="249">
        <v>74</v>
      </c>
      <c r="AY55" s="249">
        <v>112</v>
      </c>
      <c r="AZ55" s="249">
        <v>0</v>
      </c>
      <c r="BA55" s="249">
        <v>611</v>
      </c>
      <c r="BB55" s="249">
        <v>37</v>
      </c>
      <c r="BC55" s="249">
        <v>1205</v>
      </c>
      <c r="BD55" s="249">
        <v>168</v>
      </c>
      <c r="BE55" s="249">
        <v>204</v>
      </c>
      <c r="BF55" s="249">
        <v>64</v>
      </c>
      <c r="BG55" s="249">
        <v>92</v>
      </c>
      <c r="BH55" s="249">
        <v>187</v>
      </c>
      <c r="BI55" s="249">
        <v>44</v>
      </c>
      <c r="BJ55" s="249">
        <v>75</v>
      </c>
      <c r="BK55" s="249">
        <v>28</v>
      </c>
      <c r="BL55" s="249">
        <v>73</v>
      </c>
      <c r="BM55" s="249">
        <v>0</v>
      </c>
      <c r="BN55" s="249">
        <v>12</v>
      </c>
      <c r="BO55" s="252">
        <v>4592</v>
      </c>
      <c r="BP55" s="251">
        <v>28</v>
      </c>
      <c r="BQ55" s="249">
        <v>1114</v>
      </c>
      <c r="BR55" s="249">
        <v>0</v>
      </c>
      <c r="BS55" s="249">
        <v>0</v>
      </c>
      <c r="BT55" s="249">
        <v>0</v>
      </c>
      <c r="BU55" s="249">
        <v>0</v>
      </c>
      <c r="BV55" s="252">
        <v>1142</v>
      </c>
      <c r="BW55" s="250">
        <v>5734</v>
      </c>
      <c r="BX55" s="251">
        <v>18</v>
      </c>
      <c r="BY55" s="249">
        <v>672</v>
      </c>
      <c r="BZ55" s="249">
        <v>661</v>
      </c>
      <c r="CA55" s="249">
        <v>0</v>
      </c>
      <c r="CB55" s="249">
        <v>63</v>
      </c>
      <c r="CC55" s="249">
        <v>56</v>
      </c>
      <c r="CD55" s="249">
        <v>562</v>
      </c>
      <c r="CE55" s="249">
        <v>480</v>
      </c>
      <c r="CF55" s="252">
        <v>2512</v>
      </c>
      <c r="CG55" s="252">
        <v>3654</v>
      </c>
      <c r="CH55" s="252">
        <v>8246</v>
      </c>
      <c r="CI55" s="249">
        <v>-28</v>
      </c>
      <c r="CJ55" s="249">
        <v>-687</v>
      </c>
      <c r="CK55" s="249">
        <v>-130</v>
      </c>
      <c r="CL55" s="249">
        <v>0</v>
      </c>
      <c r="CM55" s="249">
        <v>-61</v>
      </c>
      <c r="CN55" s="249">
        <v>-136</v>
      </c>
      <c r="CO55" s="249">
        <v>-143</v>
      </c>
      <c r="CP55" s="249">
        <v>-135</v>
      </c>
      <c r="CQ55" s="252">
        <v>-1320</v>
      </c>
      <c r="CR55" s="252">
        <v>2334</v>
      </c>
      <c r="CS55" s="252">
        <v>6926</v>
      </c>
    </row>
    <row r="56" spans="1:97" s="213" customFormat="1" ht="12.75" customHeight="1" x14ac:dyDescent="0.2">
      <c r="A56" s="224" t="s">
        <v>285</v>
      </c>
      <c r="B56" s="235" t="s">
        <v>508</v>
      </c>
      <c r="C56" s="236">
        <v>7</v>
      </c>
      <c r="D56" s="236">
        <v>2</v>
      </c>
      <c r="E56" s="236">
        <v>4</v>
      </c>
      <c r="F56" s="236">
        <v>12</v>
      </c>
      <c r="G56" s="236">
        <v>4</v>
      </c>
      <c r="H56" s="236">
        <v>165</v>
      </c>
      <c r="I56" s="236">
        <v>0</v>
      </c>
      <c r="J56" s="236">
        <v>9</v>
      </c>
      <c r="K56" s="236">
        <v>27</v>
      </c>
      <c r="L56" s="236">
        <v>70</v>
      </c>
      <c r="M56" s="236">
        <v>3</v>
      </c>
      <c r="N56" s="236">
        <v>40</v>
      </c>
      <c r="O56" s="236">
        <v>0</v>
      </c>
      <c r="P56" s="236">
        <v>1</v>
      </c>
      <c r="Q56" s="236">
        <v>1</v>
      </c>
      <c r="R56" s="236">
        <v>5</v>
      </c>
      <c r="S56" s="236">
        <v>4</v>
      </c>
      <c r="T56" s="236">
        <v>1</v>
      </c>
      <c r="U56" s="236">
        <v>1</v>
      </c>
      <c r="V56" s="236">
        <v>0</v>
      </c>
      <c r="W56" s="236">
        <v>4</v>
      </c>
      <c r="X56" s="236">
        <v>0</v>
      </c>
      <c r="Y56" s="236">
        <v>1</v>
      </c>
      <c r="Z56" s="236">
        <v>20</v>
      </c>
      <c r="AA56" s="236">
        <v>0</v>
      </c>
      <c r="AB56" s="236">
        <v>0</v>
      </c>
      <c r="AC56" s="236">
        <v>0</v>
      </c>
      <c r="AD56" s="236">
        <v>0</v>
      </c>
      <c r="AE56" s="236">
        <v>10</v>
      </c>
      <c r="AF56" s="236">
        <v>0</v>
      </c>
      <c r="AG56" s="236">
        <v>1</v>
      </c>
      <c r="AH56" s="236">
        <v>0</v>
      </c>
      <c r="AI56" s="236">
        <v>5</v>
      </c>
      <c r="AJ56" s="236">
        <v>18</v>
      </c>
      <c r="AK56" s="236">
        <v>6</v>
      </c>
      <c r="AL56" s="236">
        <v>19</v>
      </c>
      <c r="AM56" s="236">
        <v>1</v>
      </c>
      <c r="AN56" s="236">
        <v>1</v>
      </c>
      <c r="AO56" s="236">
        <v>43</v>
      </c>
      <c r="AP56" s="236">
        <v>280</v>
      </c>
      <c r="AQ56" s="236">
        <v>261</v>
      </c>
      <c r="AR56" s="236">
        <v>103</v>
      </c>
      <c r="AS56" s="236">
        <v>18</v>
      </c>
      <c r="AT56" s="236">
        <v>30</v>
      </c>
      <c r="AU56" s="236">
        <v>59</v>
      </c>
      <c r="AV56" s="236">
        <v>2650</v>
      </c>
      <c r="AW56" s="236">
        <v>760</v>
      </c>
      <c r="AX56" s="236">
        <v>308</v>
      </c>
      <c r="AY56" s="236">
        <v>492</v>
      </c>
      <c r="AZ56" s="236">
        <v>22</v>
      </c>
      <c r="BA56" s="236">
        <v>9450</v>
      </c>
      <c r="BB56" s="236">
        <v>245</v>
      </c>
      <c r="BC56" s="236">
        <v>1858</v>
      </c>
      <c r="BD56" s="236">
        <v>140</v>
      </c>
      <c r="BE56" s="236">
        <v>475</v>
      </c>
      <c r="BF56" s="236">
        <v>86</v>
      </c>
      <c r="BG56" s="236">
        <v>255</v>
      </c>
      <c r="BH56" s="236">
        <v>3228</v>
      </c>
      <c r="BI56" s="236">
        <v>234</v>
      </c>
      <c r="BJ56" s="236">
        <v>598</v>
      </c>
      <c r="BK56" s="236">
        <v>121</v>
      </c>
      <c r="BL56" s="236">
        <v>273</v>
      </c>
      <c r="BM56" s="236">
        <v>0</v>
      </c>
      <c r="BN56" s="236">
        <v>645</v>
      </c>
      <c r="BO56" s="239">
        <v>23076</v>
      </c>
      <c r="BP56" s="238">
        <v>247</v>
      </c>
      <c r="BQ56" s="236">
        <v>35879</v>
      </c>
      <c r="BR56" s="236">
        <v>0</v>
      </c>
      <c r="BS56" s="236">
        <v>0</v>
      </c>
      <c r="BT56" s="236">
        <v>0</v>
      </c>
      <c r="BU56" s="236">
        <v>0</v>
      </c>
      <c r="BV56" s="239">
        <v>36126</v>
      </c>
      <c r="BW56" s="237">
        <v>59202</v>
      </c>
      <c r="BX56" s="238">
        <v>166</v>
      </c>
      <c r="BY56" s="236">
        <v>3501</v>
      </c>
      <c r="BZ56" s="236">
        <v>3507</v>
      </c>
      <c r="CA56" s="236">
        <v>0</v>
      </c>
      <c r="CB56" s="236">
        <v>917</v>
      </c>
      <c r="CC56" s="236">
        <v>419</v>
      </c>
      <c r="CD56" s="236">
        <v>4315</v>
      </c>
      <c r="CE56" s="236">
        <v>3767</v>
      </c>
      <c r="CF56" s="239">
        <v>16592</v>
      </c>
      <c r="CG56" s="239">
        <v>52718</v>
      </c>
      <c r="CH56" s="239">
        <v>75794</v>
      </c>
      <c r="CI56" s="236">
        <v>-108</v>
      </c>
      <c r="CJ56" s="236">
        <v>-3691</v>
      </c>
      <c r="CK56" s="236">
        <v>-3014</v>
      </c>
      <c r="CL56" s="236">
        <v>0</v>
      </c>
      <c r="CM56" s="236">
        <v>-411</v>
      </c>
      <c r="CN56" s="236">
        <v>-1614</v>
      </c>
      <c r="CO56" s="236">
        <v>-2036</v>
      </c>
      <c r="CP56" s="236">
        <v>-1859</v>
      </c>
      <c r="CQ56" s="239">
        <v>-12733</v>
      </c>
      <c r="CR56" s="239">
        <v>39985</v>
      </c>
      <c r="CS56" s="239">
        <v>63061</v>
      </c>
    </row>
    <row r="57" spans="1:97" s="213" customFormat="1" ht="12.75" customHeight="1" x14ac:dyDescent="0.2">
      <c r="A57" s="224" t="s">
        <v>287</v>
      </c>
      <c r="B57" s="235" t="s">
        <v>509</v>
      </c>
      <c r="C57" s="236">
        <v>45</v>
      </c>
      <c r="D57" s="236">
        <v>5</v>
      </c>
      <c r="E57" s="236">
        <v>44</v>
      </c>
      <c r="F57" s="236">
        <v>41</v>
      </c>
      <c r="G57" s="236">
        <v>9</v>
      </c>
      <c r="H57" s="236">
        <v>132</v>
      </c>
      <c r="I57" s="236">
        <v>0</v>
      </c>
      <c r="J57" s="236">
        <v>35</v>
      </c>
      <c r="K57" s="236">
        <v>199</v>
      </c>
      <c r="L57" s="236">
        <v>383</v>
      </c>
      <c r="M57" s="236">
        <v>16</v>
      </c>
      <c r="N57" s="236">
        <v>326</v>
      </c>
      <c r="O57" s="236">
        <v>11</v>
      </c>
      <c r="P57" s="236">
        <v>8</v>
      </c>
      <c r="Q57" s="236">
        <v>2</v>
      </c>
      <c r="R57" s="236">
        <v>26</v>
      </c>
      <c r="S57" s="236">
        <v>29</v>
      </c>
      <c r="T57" s="236">
        <v>9</v>
      </c>
      <c r="U57" s="236">
        <v>15</v>
      </c>
      <c r="V57" s="236">
        <v>2</v>
      </c>
      <c r="W57" s="236">
        <v>24</v>
      </c>
      <c r="X57" s="236">
        <v>22</v>
      </c>
      <c r="Y57" s="236">
        <v>10</v>
      </c>
      <c r="Z57" s="236">
        <v>35</v>
      </c>
      <c r="AA57" s="236">
        <v>1</v>
      </c>
      <c r="AB57" s="236">
        <v>4</v>
      </c>
      <c r="AC57" s="236">
        <v>2</v>
      </c>
      <c r="AD57" s="236">
        <v>1</v>
      </c>
      <c r="AE57" s="236">
        <v>68</v>
      </c>
      <c r="AF57" s="236">
        <v>0</v>
      </c>
      <c r="AG57" s="236">
        <v>5</v>
      </c>
      <c r="AH57" s="236">
        <v>1</v>
      </c>
      <c r="AI57" s="236">
        <v>28</v>
      </c>
      <c r="AJ57" s="236">
        <v>185</v>
      </c>
      <c r="AK57" s="236">
        <v>111</v>
      </c>
      <c r="AL57" s="236">
        <v>111</v>
      </c>
      <c r="AM57" s="236">
        <v>8</v>
      </c>
      <c r="AN57" s="236">
        <v>4</v>
      </c>
      <c r="AO57" s="236">
        <v>255</v>
      </c>
      <c r="AP57" s="236">
        <v>79</v>
      </c>
      <c r="AQ57" s="236">
        <v>301</v>
      </c>
      <c r="AR57" s="236">
        <v>122</v>
      </c>
      <c r="AS57" s="236">
        <v>913</v>
      </c>
      <c r="AT57" s="236">
        <v>793</v>
      </c>
      <c r="AU57" s="236">
        <v>98</v>
      </c>
      <c r="AV57" s="236">
        <v>4565</v>
      </c>
      <c r="AW57" s="236">
        <v>2259</v>
      </c>
      <c r="AX57" s="236">
        <v>302</v>
      </c>
      <c r="AY57" s="236">
        <v>922</v>
      </c>
      <c r="AZ57" s="236">
        <v>82</v>
      </c>
      <c r="BA57" s="236">
        <v>3834</v>
      </c>
      <c r="BB57" s="236">
        <v>1016</v>
      </c>
      <c r="BC57" s="236">
        <v>2493</v>
      </c>
      <c r="BD57" s="236">
        <v>895</v>
      </c>
      <c r="BE57" s="236">
        <v>1973</v>
      </c>
      <c r="BF57" s="236">
        <v>145</v>
      </c>
      <c r="BG57" s="236">
        <v>925</v>
      </c>
      <c r="BH57" s="236">
        <v>4197</v>
      </c>
      <c r="BI57" s="236">
        <v>403</v>
      </c>
      <c r="BJ57" s="236">
        <v>212</v>
      </c>
      <c r="BK57" s="236">
        <v>777</v>
      </c>
      <c r="BL57" s="236">
        <v>303</v>
      </c>
      <c r="BM57" s="236">
        <v>0</v>
      </c>
      <c r="BN57" s="236">
        <v>309</v>
      </c>
      <c r="BO57" s="239">
        <v>30130</v>
      </c>
      <c r="BP57" s="238">
        <v>185</v>
      </c>
      <c r="BQ57" s="236">
        <v>10564</v>
      </c>
      <c r="BR57" s="236">
        <v>44</v>
      </c>
      <c r="BS57" s="236">
        <v>368</v>
      </c>
      <c r="BT57" s="236">
        <v>2388</v>
      </c>
      <c r="BU57" s="236">
        <v>-31</v>
      </c>
      <c r="BV57" s="239">
        <v>13518</v>
      </c>
      <c r="BW57" s="237">
        <v>43648</v>
      </c>
      <c r="BX57" s="238">
        <v>235</v>
      </c>
      <c r="BY57" s="236">
        <v>9959</v>
      </c>
      <c r="BZ57" s="236">
        <v>110</v>
      </c>
      <c r="CA57" s="236">
        <v>0</v>
      </c>
      <c r="CB57" s="236">
        <v>178</v>
      </c>
      <c r="CC57" s="236">
        <v>17</v>
      </c>
      <c r="CD57" s="236">
        <v>202</v>
      </c>
      <c r="CE57" s="236">
        <v>237</v>
      </c>
      <c r="CF57" s="239">
        <v>10938</v>
      </c>
      <c r="CG57" s="239">
        <v>24456</v>
      </c>
      <c r="CH57" s="239">
        <v>54586</v>
      </c>
      <c r="CI57" s="236">
        <v>-905</v>
      </c>
      <c r="CJ57" s="236">
        <v>-25225</v>
      </c>
      <c r="CK57" s="236">
        <v>-7785</v>
      </c>
      <c r="CL57" s="236">
        <v>0</v>
      </c>
      <c r="CM57" s="236">
        <v>-45</v>
      </c>
      <c r="CN57" s="236">
        <v>-712</v>
      </c>
      <c r="CO57" s="236">
        <v>-475</v>
      </c>
      <c r="CP57" s="236">
        <v>-631</v>
      </c>
      <c r="CQ57" s="239">
        <v>-35778</v>
      </c>
      <c r="CR57" s="239">
        <v>-11322</v>
      </c>
      <c r="CS57" s="239">
        <v>18808</v>
      </c>
    </row>
    <row r="58" spans="1:97" s="213" customFormat="1" ht="12.75" customHeight="1" x14ac:dyDescent="0.2">
      <c r="A58" s="224" t="s">
        <v>288</v>
      </c>
      <c r="B58" s="235" t="s">
        <v>510</v>
      </c>
      <c r="C58" s="236">
        <v>0</v>
      </c>
      <c r="D58" s="236">
        <v>0</v>
      </c>
      <c r="E58" s="236">
        <v>0</v>
      </c>
      <c r="F58" s="236">
        <v>0</v>
      </c>
      <c r="G58" s="236">
        <v>0</v>
      </c>
      <c r="H58" s="236">
        <v>0</v>
      </c>
      <c r="I58" s="236">
        <v>0</v>
      </c>
      <c r="J58" s="236">
        <v>0</v>
      </c>
      <c r="K58" s="236">
        <v>0</v>
      </c>
      <c r="L58" s="236">
        <v>0</v>
      </c>
      <c r="M58" s="236">
        <v>0</v>
      </c>
      <c r="N58" s="236">
        <v>0</v>
      </c>
      <c r="O58" s="236">
        <v>0</v>
      </c>
      <c r="P58" s="236">
        <v>0</v>
      </c>
      <c r="Q58" s="236">
        <v>0</v>
      </c>
      <c r="R58" s="236">
        <v>0</v>
      </c>
      <c r="S58" s="236">
        <v>0</v>
      </c>
      <c r="T58" s="236">
        <v>0</v>
      </c>
      <c r="U58" s="236">
        <v>0</v>
      </c>
      <c r="V58" s="236">
        <v>0</v>
      </c>
      <c r="W58" s="236">
        <v>0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6">
        <v>0</v>
      </c>
      <c r="AD58" s="236">
        <v>0</v>
      </c>
      <c r="AE58" s="236">
        <v>0</v>
      </c>
      <c r="AF58" s="236">
        <v>0</v>
      </c>
      <c r="AG58" s="236">
        <v>0</v>
      </c>
      <c r="AH58" s="236">
        <v>0</v>
      </c>
      <c r="AI58" s="236">
        <v>0</v>
      </c>
      <c r="AJ58" s="236">
        <v>0</v>
      </c>
      <c r="AK58" s="236">
        <v>0</v>
      </c>
      <c r="AL58" s="236">
        <v>0</v>
      </c>
      <c r="AM58" s="236">
        <v>0</v>
      </c>
      <c r="AN58" s="236">
        <v>0</v>
      </c>
      <c r="AO58" s="236">
        <v>0</v>
      </c>
      <c r="AP58" s="236">
        <v>0</v>
      </c>
      <c r="AQ58" s="236">
        <v>0</v>
      </c>
      <c r="AR58" s="236">
        <v>0</v>
      </c>
      <c r="AS58" s="236">
        <v>0</v>
      </c>
      <c r="AT58" s="236">
        <v>0</v>
      </c>
      <c r="AU58" s="236">
        <v>0</v>
      </c>
      <c r="AV58" s="236">
        <v>0</v>
      </c>
      <c r="AW58" s="236">
        <v>0</v>
      </c>
      <c r="AX58" s="236">
        <v>0</v>
      </c>
      <c r="AY58" s="236">
        <v>0</v>
      </c>
      <c r="AZ58" s="236">
        <v>0</v>
      </c>
      <c r="BA58" s="236">
        <v>0</v>
      </c>
      <c r="BB58" s="236">
        <v>0</v>
      </c>
      <c r="BC58" s="236">
        <v>0</v>
      </c>
      <c r="BD58" s="236">
        <v>0</v>
      </c>
      <c r="BE58" s="236">
        <v>0</v>
      </c>
      <c r="BF58" s="236">
        <v>0</v>
      </c>
      <c r="BG58" s="236">
        <v>0</v>
      </c>
      <c r="BH58" s="236">
        <v>0</v>
      </c>
      <c r="BI58" s="236">
        <v>0</v>
      </c>
      <c r="BJ58" s="236">
        <v>0</v>
      </c>
      <c r="BK58" s="236">
        <v>0</v>
      </c>
      <c r="BL58" s="236">
        <v>0</v>
      </c>
      <c r="BM58" s="236">
        <v>0</v>
      </c>
      <c r="BN58" s="236">
        <v>1867</v>
      </c>
      <c r="BO58" s="239">
        <v>1867</v>
      </c>
      <c r="BP58" s="238">
        <v>0</v>
      </c>
      <c r="BQ58" s="236">
        <v>4810</v>
      </c>
      <c r="BR58" s="236">
        <v>179890</v>
      </c>
      <c r="BS58" s="236">
        <v>0</v>
      </c>
      <c r="BT58" s="236">
        <v>0</v>
      </c>
      <c r="BU58" s="236">
        <v>0</v>
      </c>
      <c r="BV58" s="239">
        <v>184700</v>
      </c>
      <c r="BW58" s="237">
        <v>186567</v>
      </c>
      <c r="BX58" s="238">
        <v>0</v>
      </c>
      <c r="BY58" s="236">
        <v>0</v>
      </c>
      <c r="BZ58" s="236">
        <v>0</v>
      </c>
      <c r="CA58" s="236">
        <v>0</v>
      </c>
      <c r="CB58" s="236">
        <v>0</v>
      </c>
      <c r="CC58" s="236">
        <v>0</v>
      </c>
      <c r="CD58" s="236">
        <v>0</v>
      </c>
      <c r="CE58" s="236">
        <v>0</v>
      </c>
      <c r="CF58" s="239">
        <v>0</v>
      </c>
      <c r="CG58" s="239">
        <v>184700</v>
      </c>
      <c r="CH58" s="239">
        <v>186567</v>
      </c>
      <c r="CI58" s="236">
        <v>0</v>
      </c>
      <c r="CJ58" s="236">
        <v>0</v>
      </c>
      <c r="CK58" s="236">
        <v>0</v>
      </c>
      <c r="CL58" s="236">
        <v>0</v>
      </c>
      <c r="CM58" s="236">
        <v>0</v>
      </c>
      <c r="CN58" s="236">
        <v>0</v>
      </c>
      <c r="CO58" s="236">
        <v>0</v>
      </c>
      <c r="CP58" s="236">
        <v>0</v>
      </c>
      <c r="CQ58" s="239">
        <v>0</v>
      </c>
      <c r="CR58" s="239">
        <v>184700</v>
      </c>
      <c r="CS58" s="239">
        <v>186567</v>
      </c>
    </row>
    <row r="59" spans="1:97" s="213" customFormat="1" ht="12.75" customHeight="1" x14ac:dyDescent="0.2">
      <c r="A59" s="224" t="s">
        <v>290</v>
      </c>
      <c r="B59" s="235" t="s">
        <v>511</v>
      </c>
      <c r="C59" s="236">
        <v>0</v>
      </c>
      <c r="D59" s="236">
        <v>0</v>
      </c>
      <c r="E59" s="236">
        <v>0</v>
      </c>
      <c r="F59" s="236">
        <v>1</v>
      </c>
      <c r="G59" s="236">
        <v>1</v>
      </c>
      <c r="H59" s="236">
        <v>0</v>
      </c>
      <c r="I59" s="236">
        <v>0</v>
      </c>
      <c r="J59" s="236">
        <v>1</v>
      </c>
      <c r="K59" s="236">
        <v>3</v>
      </c>
      <c r="L59" s="236">
        <v>55</v>
      </c>
      <c r="M59" s="236">
        <v>1</v>
      </c>
      <c r="N59" s="236">
        <v>19</v>
      </c>
      <c r="O59" s="236">
        <v>0</v>
      </c>
      <c r="P59" s="236">
        <v>0</v>
      </c>
      <c r="Q59" s="236">
        <v>0</v>
      </c>
      <c r="R59" s="236">
        <v>0</v>
      </c>
      <c r="S59" s="236">
        <v>1</v>
      </c>
      <c r="T59" s="236">
        <v>0</v>
      </c>
      <c r="U59" s="236">
        <v>0</v>
      </c>
      <c r="V59" s="236">
        <v>0</v>
      </c>
      <c r="W59" s="236">
        <v>0</v>
      </c>
      <c r="X59" s="236">
        <v>0</v>
      </c>
      <c r="Y59" s="236">
        <v>1</v>
      </c>
      <c r="Z59" s="236">
        <v>1</v>
      </c>
      <c r="AA59" s="236">
        <v>0</v>
      </c>
      <c r="AB59" s="236">
        <v>0</v>
      </c>
      <c r="AC59" s="236">
        <v>0</v>
      </c>
      <c r="AD59" s="236">
        <v>0</v>
      </c>
      <c r="AE59" s="236">
        <v>5</v>
      </c>
      <c r="AF59" s="236">
        <v>0</v>
      </c>
      <c r="AG59" s="236">
        <v>0</v>
      </c>
      <c r="AH59" s="236">
        <v>0</v>
      </c>
      <c r="AI59" s="236">
        <v>3</v>
      </c>
      <c r="AJ59" s="236">
        <v>22</v>
      </c>
      <c r="AK59" s="236">
        <v>15</v>
      </c>
      <c r="AL59" s="236">
        <v>4</v>
      </c>
      <c r="AM59" s="236">
        <v>0</v>
      </c>
      <c r="AN59" s="236">
        <v>0</v>
      </c>
      <c r="AO59" s="236">
        <v>11</v>
      </c>
      <c r="AP59" s="236">
        <v>1</v>
      </c>
      <c r="AQ59" s="236">
        <v>7</v>
      </c>
      <c r="AR59" s="236">
        <v>3</v>
      </c>
      <c r="AS59" s="236">
        <v>38</v>
      </c>
      <c r="AT59" s="236">
        <v>3</v>
      </c>
      <c r="AU59" s="236">
        <v>3</v>
      </c>
      <c r="AV59" s="236">
        <v>56</v>
      </c>
      <c r="AW59" s="236">
        <v>16</v>
      </c>
      <c r="AX59" s="236">
        <v>0</v>
      </c>
      <c r="AY59" s="236">
        <v>65</v>
      </c>
      <c r="AZ59" s="236">
        <v>2</v>
      </c>
      <c r="BA59" s="236">
        <v>245</v>
      </c>
      <c r="BB59" s="236">
        <v>64</v>
      </c>
      <c r="BC59" s="236">
        <v>28</v>
      </c>
      <c r="BD59" s="236">
        <v>0</v>
      </c>
      <c r="BE59" s="236">
        <v>20</v>
      </c>
      <c r="BF59" s="236">
        <v>1</v>
      </c>
      <c r="BG59" s="236">
        <v>0</v>
      </c>
      <c r="BH59" s="236">
        <v>68</v>
      </c>
      <c r="BI59" s="236">
        <v>6</v>
      </c>
      <c r="BJ59" s="236">
        <v>23</v>
      </c>
      <c r="BK59" s="236">
        <v>7</v>
      </c>
      <c r="BL59" s="236">
        <v>18</v>
      </c>
      <c r="BM59" s="236">
        <v>0</v>
      </c>
      <c r="BN59" s="236">
        <v>2</v>
      </c>
      <c r="BO59" s="239">
        <v>820</v>
      </c>
      <c r="BP59" s="238">
        <v>0</v>
      </c>
      <c r="BQ59" s="236">
        <v>21006</v>
      </c>
      <c r="BR59" s="236">
        <v>48351</v>
      </c>
      <c r="BS59" s="236">
        <v>2315</v>
      </c>
      <c r="BT59" s="236">
        <v>7665</v>
      </c>
      <c r="BU59" s="236">
        <v>0</v>
      </c>
      <c r="BV59" s="239">
        <v>79337</v>
      </c>
      <c r="BW59" s="237">
        <v>80157</v>
      </c>
      <c r="BX59" s="238">
        <v>403</v>
      </c>
      <c r="BY59" s="236">
        <v>2529</v>
      </c>
      <c r="BZ59" s="236">
        <v>4198</v>
      </c>
      <c r="CA59" s="236">
        <v>0</v>
      </c>
      <c r="CB59" s="236">
        <v>1394</v>
      </c>
      <c r="CC59" s="236">
        <v>476</v>
      </c>
      <c r="CD59" s="236">
        <v>91</v>
      </c>
      <c r="CE59" s="236">
        <v>77</v>
      </c>
      <c r="CF59" s="239">
        <v>9168</v>
      </c>
      <c r="CG59" s="239">
        <v>88505</v>
      </c>
      <c r="CH59" s="239">
        <v>89325</v>
      </c>
      <c r="CI59" s="236">
        <v>-568</v>
      </c>
      <c r="CJ59" s="236">
        <v>-1739</v>
      </c>
      <c r="CK59" s="236">
        <v>-274</v>
      </c>
      <c r="CL59" s="236">
        <v>0</v>
      </c>
      <c r="CM59" s="236">
        <v>-2</v>
      </c>
      <c r="CN59" s="236">
        <v>-2</v>
      </c>
      <c r="CO59" s="236">
        <v>-97</v>
      </c>
      <c r="CP59" s="236">
        <v>-115</v>
      </c>
      <c r="CQ59" s="239">
        <v>-2797</v>
      </c>
      <c r="CR59" s="239">
        <v>85708</v>
      </c>
      <c r="CS59" s="239">
        <v>86528</v>
      </c>
    </row>
    <row r="60" spans="1:97" s="213" customFormat="1" ht="12.75" customHeight="1" x14ac:dyDescent="0.2">
      <c r="A60" s="224" t="s">
        <v>291</v>
      </c>
      <c r="B60" s="235" t="s">
        <v>512</v>
      </c>
      <c r="C60" s="236">
        <v>0</v>
      </c>
      <c r="D60" s="236">
        <v>0</v>
      </c>
      <c r="E60" s="236">
        <v>0</v>
      </c>
      <c r="F60" s="236">
        <v>11</v>
      </c>
      <c r="G60" s="236">
        <v>0</v>
      </c>
      <c r="H60" s="236">
        <v>0</v>
      </c>
      <c r="I60" s="236">
        <v>0</v>
      </c>
      <c r="J60" s="236">
        <v>0</v>
      </c>
      <c r="K60" s="236">
        <v>0</v>
      </c>
      <c r="L60" s="236">
        <v>0</v>
      </c>
      <c r="M60" s="236">
        <v>0</v>
      </c>
      <c r="N60" s="236">
        <v>0</v>
      </c>
      <c r="O60" s="236">
        <v>0</v>
      </c>
      <c r="P60" s="236">
        <v>0</v>
      </c>
      <c r="Q60" s="236">
        <v>0</v>
      </c>
      <c r="R60" s="236">
        <v>0</v>
      </c>
      <c r="S60" s="236">
        <v>0</v>
      </c>
      <c r="T60" s="236">
        <v>0</v>
      </c>
      <c r="U60" s="236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6">
        <v>0</v>
      </c>
      <c r="AD60" s="236">
        <v>0</v>
      </c>
      <c r="AE60" s="236">
        <v>0</v>
      </c>
      <c r="AF60" s="236">
        <v>0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3</v>
      </c>
      <c r="AU60" s="236">
        <v>0</v>
      </c>
      <c r="AV60" s="236">
        <v>5</v>
      </c>
      <c r="AW60" s="236">
        <v>7</v>
      </c>
      <c r="AX60" s="236">
        <v>1</v>
      </c>
      <c r="AY60" s="236">
        <v>133</v>
      </c>
      <c r="AZ60" s="236">
        <v>0</v>
      </c>
      <c r="BA60" s="236">
        <v>46</v>
      </c>
      <c r="BB60" s="236">
        <v>2</v>
      </c>
      <c r="BC60" s="236">
        <v>3</v>
      </c>
      <c r="BD60" s="236">
        <v>1</v>
      </c>
      <c r="BE60" s="236">
        <v>3550</v>
      </c>
      <c r="BF60" s="236">
        <v>68</v>
      </c>
      <c r="BG60" s="236">
        <v>0</v>
      </c>
      <c r="BH60" s="236">
        <v>7</v>
      </c>
      <c r="BI60" s="236">
        <v>0</v>
      </c>
      <c r="BJ60" s="236">
        <v>4</v>
      </c>
      <c r="BK60" s="236">
        <v>3</v>
      </c>
      <c r="BL60" s="236">
        <v>1</v>
      </c>
      <c r="BM60" s="236">
        <v>0</v>
      </c>
      <c r="BN60" s="236">
        <v>26</v>
      </c>
      <c r="BO60" s="239">
        <v>3871</v>
      </c>
      <c r="BP60" s="238">
        <v>1917</v>
      </c>
      <c r="BQ60" s="236">
        <v>63267</v>
      </c>
      <c r="BR60" s="236">
        <v>148757</v>
      </c>
      <c r="BS60" s="236">
        <v>0</v>
      </c>
      <c r="BT60" s="236">
        <v>0</v>
      </c>
      <c r="BU60" s="236">
        <v>0</v>
      </c>
      <c r="BV60" s="239">
        <v>213941</v>
      </c>
      <c r="BW60" s="237">
        <v>217812</v>
      </c>
      <c r="BX60" s="238">
        <v>1</v>
      </c>
      <c r="BY60" s="236">
        <v>0</v>
      </c>
      <c r="BZ60" s="236">
        <v>0</v>
      </c>
      <c r="CA60" s="236">
        <v>0</v>
      </c>
      <c r="CB60" s="236">
        <v>0</v>
      </c>
      <c r="CC60" s="236">
        <v>0</v>
      </c>
      <c r="CD60" s="236">
        <v>0</v>
      </c>
      <c r="CE60" s="236">
        <v>0</v>
      </c>
      <c r="CF60" s="239">
        <v>1</v>
      </c>
      <c r="CG60" s="239">
        <v>213942</v>
      </c>
      <c r="CH60" s="239">
        <v>217813</v>
      </c>
      <c r="CI60" s="236">
        <v>-5</v>
      </c>
      <c r="CJ60" s="236">
        <v>0</v>
      </c>
      <c r="CK60" s="236">
        <v>0</v>
      </c>
      <c r="CL60" s="236">
        <v>0</v>
      </c>
      <c r="CM60" s="236">
        <v>0</v>
      </c>
      <c r="CN60" s="236">
        <v>0</v>
      </c>
      <c r="CO60" s="236">
        <v>0</v>
      </c>
      <c r="CP60" s="236">
        <v>0</v>
      </c>
      <c r="CQ60" s="239">
        <v>-5</v>
      </c>
      <c r="CR60" s="239">
        <v>213937</v>
      </c>
      <c r="CS60" s="239">
        <v>217808</v>
      </c>
    </row>
    <row r="61" spans="1:97" s="213" customFormat="1" ht="12.75" customHeight="1" x14ac:dyDescent="0.2">
      <c r="A61" s="241" t="s">
        <v>292</v>
      </c>
      <c r="B61" s="254" t="s">
        <v>513</v>
      </c>
      <c r="C61" s="243">
        <v>0</v>
      </c>
      <c r="D61" s="243">
        <v>0</v>
      </c>
      <c r="E61" s="243">
        <v>0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3">
        <v>0</v>
      </c>
      <c r="Q61" s="243">
        <v>0</v>
      </c>
      <c r="R61" s="243">
        <v>0</v>
      </c>
      <c r="S61" s="243">
        <v>0</v>
      </c>
      <c r="T61" s="243">
        <v>0</v>
      </c>
      <c r="U61" s="243">
        <v>0</v>
      </c>
      <c r="V61" s="243">
        <v>0</v>
      </c>
      <c r="W61" s="243">
        <v>0</v>
      </c>
      <c r="X61" s="243">
        <v>0</v>
      </c>
      <c r="Y61" s="243">
        <v>0</v>
      </c>
      <c r="Z61" s="243">
        <v>0</v>
      </c>
      <c r="AA61" s="243">
        <v>0</v>
      </c>
      <c r="AB61" s="243">
        <v>0</v>
      </c>
      <c r="AC61" s="243">
        <v>0</v>
      </c>
      <c r="AD61" s="243">
        <v>0</v>
      </c>
      <c r="AE61" s="243">
        <v>0</v>
      </c>
      <c r="AF61" s="243">
        <v>0</v>
      </c>
      <c r="AG61" s="243">
        <v>0</v>
      </c>
      <c r="AH61" s="243">
        <v>0</v>
      </c>
      <c r="AI61" s="243">
        <v>0</v>
      </c>
      <c r="AJ61" s="243">
        <v>0</v>
      </c>
      <c r="AK61" s="243">
        <v>0</v>
      </c>
      <c r="AL61" s="243">
        <v>0</v>
      </c>
      <c r="AM61" s="243">
        <v>0</v>
      </c>
      <c r="AN61" s="243">
        <v>0</v>
      </c>
      <c r="AO61" s="243">
        <v>0</v>
      </c>
      <c r="AP61" s="243">
        <v>0</v>
      </c>
      <c r="AQ61" s="243">
        <v>0</v>
      </c>
      <c r="AR61" s="243">
        <v>0</v>
      </c>
      <c r="AS61" s="243">
        <v>0</v>
      </c>
      <c r="AT61" s="243">
        <v>0</v>
      </c>
      <c r="AU61" s="243">
        <v>0</v>
      </c>
      <c r="AV61" s="243">
        <v>0</v>
      </c>
      <c r="AW61" s="243">
        <v>0</v>
      </c>
      <c r="AX61" s="243">
        <v>0</v>
      </c>
      <c r="AY61" s="243">
        <v>0</v>
      </c>
      <c r="AZ61" s="243">
        <v>0</v>
      </c>
      <c r="BA61" s="243">
        <v>0</v>
      </c>
      <c r="BB61" s="243">
        <v>0</v>
      </c>
      <c r="BC61" s="243">
        <v>0</v>
      </c>
      <c r="BD61" s="243">
        <v>0</v>
      </c>
      <c r="BE61" s="243">
        <v>0</v>
      </c>
      <c r="BF61" s="243">
        <v>0</v>
      </c>
      <c r="BG61" s="243">
        <v>0</v>
      </c>
      <c r="BH61" s="243">
        <v>0</v>
      </c>
      <c r="BI61" s="243">
        <v>0</v>
      </c>
      <c r="BJ61" s="243">
        <v>0</v>
      </c>
      <c r="BK61" s="243">
        <v>0</v>
      </c>
      <c r="BL61" s="243">
        <v>0</v>
      </c>
      <c r="BM61" s="243">
        <v>0</v>
      </c>
      <c r="BN61" s="243">
        <v>0</v>
      </c>
      <c r="BO61" s="246">
        <v>0</v>
      </c>
      <c r="BP61" s="245">
        <v>0</v>
      </c>
      <c r="BQ61" s="243">
        <v>5347</v>
      </c>
      <c r="BR61" s="243">
        <v>38623</v>
      </c>
      <c r="BS61" s="243">
        <v>0</v>
      </c>
      <c r="BT61" s="243">
        <v>0</v>
      </c>
      <c r="BU61" s="243">
        <v>0</v>
      </c>
      <c r="BV61" s="246">
        <v>43970</v>
      </c>
      <c r="BW61" s="244">
        <v>43970</v>
      </c>
      <c r="BX61" s="245">
        <v>0</v>
      </c>
      <c r="BY61" s="243">
        <v>0</v>
      </c>
      <c r="BZ61" s="243">
        <v>0</v>
      </c>
      <c r="CA61" s="243">
        <v>0</v>
      </c>
      <c r="CB61" s="243">
        <v>0</v>
      </c>
      <c r="CC61" s="243">
        <v>0</v>
      </c>
      <c r="CD61" s="243">
        <v>0</v>
      </c>
      <c r="CE61" s="243">
        <v>0</v>
      </c>
      <c r="CF61" s="246">
        <v>0</v>
      </c>
      <c r="CG61" s="246">
        <v>43970</v>
      </c>
      <c r="CH61" s="246">
        <v>43970</v>
      </c>
      <c r="CI61" s="243">
        <v>0</v>
      </c>
      <c r="CJ61" s="243">
        <v>0</v>
      </c>
      <c r="CK61" s="243">
        <v>0</v>
      </c>
      <c r="CL61" s="243">
        <v>0</v>
      </c>
      <c r="CM61" s="243">
        <v>0</v>
      </c>
      <c r="CN61" s="243">
        <v>0</v>
      </c>
      <c r="CO61" s="243">
        <v>0</v>
      </c>
      <c r="CP61" s="243">
        <v>0</v>
      </c>
      <c r="CQ61" s="246">
        <v>0</v>
      </c>
      <c r="CR61" s="246">
        <v>43970</v>
      </c>
      <c r="CS61" s="246">
        <v>43970</v>
      </c>
    </row>
    <row r="62" spans="1:97" s="213" customFormat="1" ht="12.75" customHeight="1" x14ac:dyDescent="0.2">
      <c r="A62" s="224" t="s">
        <v>294</v>
      </c>
      <c r="B62" s="343" t="s">
        <v>514</v>
      </c>
      <c r="C62" s="236">
        <v>0</v>
      </c>
      <c r="D62" s="236">
        <v>0</v>
      </c>
      <c r="E62" s="236">
        <v>0</v>
      </c>
      <c r="F62" s="236">
        <v>4</v>
      </c>
      <c r="G62" s="236">
        <v>1</v>
      </c>
      <c r="H62" s="236">
        <v>677</v>
      </c>
      <c r="I62" s="236">
        <v>0</v>
      </c>
      <c r="J62" s="236">
        <v>31</v>
      </c>
      <c r="K62" s="236">
        <v>126</v>
      </c>
      <c r="L62" s="236">
        <v>104</v>
      </c>
      <c r="M62" s="236">
        <v>21</v>
      </c>
      <c r="N62" s="236">
        <v>128</v>
      </c>
      <c r="O62" s="236">
        <v>13</v>
      </c>
      <c r="P62" s="236">
        <v>17</v>
      </c>
      <c r="Q62" s="236">
        <v>0</v>
      </c>
      <c r="R62" s="236">
        <v>5</v>
      </c>
      <c r="S62" s="236">
        <v>14</v>
      </c>
      <c r="T62" s="236">
        <v>6</v>
      </c>
      <c r="U62" s="236">
        <v>7</v>
      </c>
      <c r="V62" s="236">
        <v>1</v>
      </c>
      <c r="W62" s="236">
        <v>5</v>
      </c>
      <c r="X62" s="236">
        <v>3</v>
      </c>
      <c r="Y62" s="236">
        <v>15</v>
      </c>
      <c r="Z62" s="236">
        <v>26</v>
      </c>
      <c r="AA62" s="236">
        <v>0</v>
      </c>
      <c r="AB62" s="236">
        <v>2</v>
      </c>
      <c r="AC62" s="236">
        <v>0</v>
      </c>
      <c r="AD62" s="236">
        <v>0</v>
      </c>
      <c r="AE62" s="236">
        <v>74</v>
      </c>
      <c r="AF62" s="236">
        <v>0</v>
      </c>
      <c r="AG62" s="236">
        <v>3</v>
      </c>
      <c r="AH62" s="236">
        <v>0</v>
      </c>
      <c r="AI62" s="236">
        <v>9</v>
      </c>
      <c r="AJ62" s="236">
        <v>46</v>
      </c>
      <c r="AK62" s="236">
        <v>9</v>
      </c>
      <c r="AL62" s="236">
        <v>11</v>
      </c>
      <c r="AM62" s="236">
        <v>2</v>
      </c>
      <c r="AN62" s="236">
        <v>5</v>
      </c>
      <c r="AO62" s="236">
        <v>67</v>
      </c>
      <c r="AP62" s="236">
        <v>138</v>
      </c>
      <c r="AQ62" s="236">
        <v>170</v>
      </c>
      <c r="AR62" s="236">
        <v>43</v>
      </c>
      <c r="AS62" s="236">
        <v>293</v>
      </c>
      <c r="AT62" s="236">
        <v>187</v>
      </c>
      <c r="AU62" s="236">
        <v>83</v>
      </c>
      <c r="AV62" s="236">
        <v>259</v>
      </c>
      <c r="AW62" s="236">
        <v>327</v>
      </c>
      <c r="AX62" s="236">
        <v>119</v>
      </c>
      <c r="AY62" s="236">
        <v>315</v>
      </c>
      <c r="AZ62" s="236">
        <v>1</v>
      </c>
      <c r="BA62" s="236">
        <v>132</v>
      </c>
      <c r="BB62" s="236">
        <v>66</v>
      </c>
      <c r="BC62" s="236">
        <v>1</v>
      </c>
      <c r="BD62" s="236">
        <v>129</v>
      </c>
      <c r="BE62" s="236">
        <v>301</v>
      </c>
      <c r="BF62" s="236">
        <v>22</v>
      </c>
      <c r="BG62" s="236">
        <v>0</v>
      </c>
      <c r="BH62" s="236">
        <v>612</v>
      </c>
      <c r="BI62" s="236">
        <v>102</v>
      </c>
      <c r="BJ62" s="236">
        <v>117</v>
      </c>
      <c r="BK62" s="236">
        <v>569</v>
      </c>
      <c r="BL62" s="236">
        <v>119</v>
      </c>
      <c r="BM62" s="236">
        <v>0</v>
      </c>
      <c r="BN62" s="236">
        <v>115</v>
      </c>
      <c r="BO62" s="239">
        <v>5652</v>
      </c>
      <c r="BP62" s="238">
        <v>0</v>
      </c>
      <c r="BQ62" s="236">
        <v>12944</v>
      </c>
      <c r="BR62" s="236">
        <v>0</v>
      </c>
      <c r="BS62" s="236">
        <v>0</v>
      </c>
      <c r="BT62" s="236">
        <v>0</v>
      </c>
      <c r="BU62" s="236">
        <v>0</v>
      </c>
      <c r="BV62" s="239">
        <v>12944</v>
      </c>
      <c r="BW62" s="237">
        <v>18596</v>
      </c>
      <c r="BX62" s="238">
        <v>18</v>
      </c>
      <c r="BY62" s="236">
        <v>0</v>
      </c>
      <c r="BZ62" s="236">
        <v>0</v>
      </c>
      <c r="CA62" s="236">
        <v>0</v>
      </c>
      <c r="CB62" s="236">
        <v>0</v>
      </c>
      <c r="CC62" s="236">
        <v>0</v>
      </c>
      <c r="CD62" s="236">
        <v>0</v>
      </c>
      <c r="CE62" s="236">
        <v>0</v>
      </c>
      <c r="CF62" s="239">
        <v>18</v>
      </c>
      <c r="CG62" s="239">
        <v>12962</v>
      </c>
      <c r="CH62" s="239">
        <v>18614</v>
      </c>
      <c r="CI62" s="236">
        <v>-57</v>
      </c>
      <c r="CJ62" s="236">
        <v>0</v>
      </c>
      <c r="CK62" s="236">
        <v>0</v>
      </c>
      <c r="CL62" s="236">
        <v>0</v>
      </c>
      <c r="CM62" s="236">
        <v>0</v>
      </c>
      <c r="CN62" s="236">
        <v>0</v>
      </c>
      <c r="CO62" s="236">
        <v>0</v>
      </c>
      <c r="CP62" s="236">
        <v>0</v>
      </c>
      <c r="CQ62" s="239">
        <v>-57</v>
      </c>
      <c r="CR62" s="239">
        <v>12905</v>
      </c>
      <c r="CS62" s="239">
        <v>18557</v>
      </c>
    </row>
    <row r="63" spans="1:97" s="213" customFormat="1" ht="12.75" customHeight="1" x14ac:dyDescent="0.2">
      <c r="A63" s="224" t="s">
        <v>295</v>
      </c>
      <c r="B63" s="235" t="s">
        <v>515</v>
      </c>
      <c r="C63" s="236">
        <v>845</v>
      </c>
      <c r="D63" s="236">
        <v>455</v>
      </c>
      <c r="E63" s="236">
        <v>355</v>
      </c>
      <c r="F63" s="236">
        <v>225</v>
      </c>
      <c r="G63" s="236">
        <v>199</v>
      </c>
      <c r="H63" s="236">
        <v>586</v>
      </c>
      <c r="I63" s="236">
        <v>0</v>
      </c>
      <c r="J63" s="236">
        <v>225</v>
      </c>
      <c r="K63" s="236">
        <v>1301</v>
      </c>
      <c r="L63" s="236">
        <v>1572</v>
      </c>
      <c r="M63" s="236">
        <v>118</v>
      </c>
      <c r="N63" s="236">
        <v>2230</v>
      </c>
      <c r="O63" s="236">
        <v>114</v>
      </c>
      <c r="P63" s="236">
        <v>25</v>
      </c>
      <c r="Q63" s="236">
        <v>17</v>
      </c>
      <c r="R63" s="236">
        <v>182</v>
      </c>
      <c r="S63" s="236">
        <v>180</v>
      </c>
      <c r="T63" s="236">
        <v>37</v>
      </c>
      <c r="U63" s="236">
        <v>46</v>
      </c>
      <c r="V63" s="236">
        <v>7</v>
      </c>
      <c r="W63" s="236">
        <v>101</v>
      </c>
      <c r="X63" s="236">
        <v>44</v>
      </c>
      <c r="Y63" s="236">
        <v>86</v>
      </c>
      <c r="Z63" s="236">
        <v>138</v>
      </c>
      <c r="AA63" s="236">
        <v>6</v>
      </c>
      <c r="AB63" s="236">
        <v>33</v>
      </c>
      <c r="AC63" s="236">
        <v>7</v>
      </c>
      <c r="AD63" s="236">
        <v>5</v>
      </c>
      <c r="AE63" s="236">
        <v>833</v>
      </c>
      <c r="AF63" s="236">
        <v>0</v>
      </c>
      <c r="AG63" s="236">
        <v>30</v>
      </c>
      <c r="AH63" s="236">
        <v>9</v>
      </c>
      <c r="AI63" s="236">
        <v>156</v>
      </c>
      <c r="AJ63" s="236">
        <v>916</v>
      </c>
      <c r="AK63" s="236">
        <v>361</v>
      </c>
      <c r="AL63" s="236">
        <v>847</v>
      </c>
      <c r="AM63" s="236">
        <v>28</v>
      </c>
      <c r="AN63" s="236">
        <v>200</v>
      </c>
      <c r="AO63" s="236">
        <v>6517</v>
      </c>
      <c r="AP63" s="236">
        <v>1429</v>
      </c>
      <c r="AQ63" s="236">
        <v>14114</v>
      </c>
      <c r="AR63" s="236">
        <v>3246</v>
      </c>
      <c r="AS63" s="236">
        <v>9689</v>
      </c>
      <c r="AT63" s="236">
        <v>2847</v>
      </c>
      <c r="AU63" s="236">
        <v>1436</v>
      </c>
      <c r="AV63" s="236">
        <v>16023</v>
      </c>
      <c r="AW63" s="236">
        <v>7205</v>
      </c>
      <c r="AX63" s="236">
        <v>7239</v>
      </c>
      <c r="AY63" s="236">
        <v>14188</v>
      </c>
      <c r="AZ63" s="236">
        <v>74</v>
      </c>
      <c r="BA63" s="236">
        <v>7895</v>
      </c>
      <c r="BB63" s="236">
        <v>2606</v>
      </c>
      <c r="BC63" s="236">
        <v>15220</v>
      </c>
      <c r="BD63" s="236">
        <v>4868</v>
      </c>
      <c r="BE63" s="236">
        <v>11404</v>
      </c>
      <c r="BF63" s="236">
        <v>1748</v>
      </c>
      <c r="BG63" s="236">
        <v>1221</v>
      </c>
      <c r="BH63" s="236">
        <v>21568</v>
      </c>
      <c r="BI63" s="236">
        <v>2757</v>
      </c>
      <c r="BJ63" s="236">
        <v>1718</v>
      </c>
      <c r="BK63" s="236">
        <v>1532</v>
      </c>
      <c r="BL63" s="236">
        <v>1727</v>
      </c>
      <c r="BM63" s="236">
        <v>0</v>
      </c>
      <c r="BN63" s="236">
        <v>1058</v>
      </c>
      <c r="BO63" s="239">
        <v>171848</v>
      </c>
      <c r="BP63" s="238">
        <v>193</v>
      </c>
      <c r="BQ63" s="236">
        <v>18695</v>
      </c>
      <c r="BR63" s="236">
        <v>0</v>
      </c>
      <c r="BS63" s="236">
        <v>669</v>
      </c>
      <c r="BT63" s="236">
        <v>2722</v>
      </c>
      <c r="BU63" s="236">
        <v>0</v>
      </c>
      <c r="BV63" s="239">
        <v>22279</v>
      </c>
      <c r="BW63" s="237">
        <v>194127</v>
      </c>
      <c r="BX63" s="238">
        <v>747</v>
      </c>
      <c r="BY63" s="236">
        <v>10120</v>
      </c>
      <c r="BZ63" s="236">
        <v>4279</v>
      </c>
      <c r="CA63" s="236">
        <v>0</v>
      </c>
      <c r="CB63" s="236">
        <v>623</v>
      </c>
      <c r="CC63" s="236">
        <v>38</v>
      </c>
      <c r="CD63" s="236">
        <v>164</v>
      </c>
      <c r="CE63" s="236">
        <v>534</v>
      </c>
      <c r="CF63" s="239">
        <v>16505</v>
      </c>
      <c r="CG63" s="239">
        <v>38784</v>
      </c>
      <c r="CH63" s="239">
        <v>210632</v>
      </c>
      <c r="CI63" s="236">
        <v>-1474</v>
      </c>
      <c r="CJ63" s="236">
        <v>-19357</v>
      </c>
      <c r="CK63" s="236">
        <v>-16006</v>
      </c>
      <c r="CL63" s="236">
        <v>0</v>
      </c>
      <c r="CM63" s="236">
        <v>-155</v>
      </c>
      <c r="CN63" s="236">
        <v>-3</v>
      </c>
      <c r="CO63" s="236">
        <v>-101</v>
      </c>
      <c r="CP63" s="236">
        <v>-11</v>
      </c>
      <c r="CQ63" s="239">
        <v>-37107</v>
      </c>
      <c r="CR63" s="239">
        <v>1677</v>
      </c>
      <c r="CS63" s="239">
        <v>173525</v>
      </c>
    </row>
    <row r="64" spans="1:97" s="213" customFormat="1" ht="12.75" customHeight="1" x14ac:dyDescent="0.2">
      <c r="A64" s="224" t="s">
        <v>296</v>
      </c>
      <c r="B64" s="235" t="s">
        <v>516</v>
      </c>
      <c r="C64" s="236">
        <v>0</v>
      </c>
      <c r="D64" s="236">
        <v>0</v>
      </c>
      <c r="E64" s="236">
        <v>0</v>
      </c>
      <c r="F64" s="236">
        <v>0</v>
      </c>
      <c r="G64" s="236">
        <v>0</v>
      </c>
      <c r="H64" s="236">
        <v>0</v>
      </c>
      <c r="I64" s="236">
        <v>0</v>
      </c>
      <c r="J64" s="236">
        <v>0</v>
      </c>
      <c r="K64" s="236">
        <v>0</v>
      </c>
      <c r="L64" s="236">
        <v>0</v>
      </c>
      <c r="M64" s="236">
        <v>0</v>
      </c>
      <c r="N64" s="236">
        <v>0</v>
      </c>
      <c r="O64" s="236">
        <v>0</v>
      </c>
      <c r="P64" s="236">
        <v>0</v>
      </c>
      <c r="Q64" s="236">
        <v>0</v>
      </c>
      <c r="R64" s="236">
        <v>0</v>
      </c>
      <c r="S64" s="236">
        <v>0</v>
      </c>
      <c r="T64" s="236">
        <v>0</v>
      </c>
      <c r="U64" s="236">
        <v>0</v>
      </c>
      <c r="V64" s="236">
        <v>0</v>
      </c>
      <c r="W64" s="236">
        <v>0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6">
        <v>0</v>
      </c>
      <c r="AD64" s="236">
        <v>0</v>
      </c>
      <c r="AE64" s="236">
        <v>0</v>
      </c>
      <c r="AF64" s="236">
        <v>0</v>
      </c>
      <c r="AG64" s="236">
        <v>0</v>
      </c>
      <c r="AH64" s="236">
        <v>0</v>
      </c>
      <c r="AI64" s="236">
        <v>0</v>
      </c>
      <c r="AJ64" s="236">
        <v>0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36">
        <v>0</v>
      </c>
      <c r="AW64" s="236">
        <v>0</v>
      </c>
      <c r="AX64" s="236">
        <v>0</v>
      </c>
      <c r="AY64" s="236">
        <v>0</v>
      </c>
      <c r="AZ64" s="236">
        <v>0</v>
      </c>
      <c r="BA64" s="236">
        <v>0</v>
      </c>
      <c r="BB64" s="236">
        <v>0</v>
      </c>
      <c r="BC64" s="236">
        <v>0</v>
      </c>
      <c r="BD64" s="236">
        <v>0</v>
      </c>
      <c r="BE64" s="236">
        <v>0</v>
      </c>
      <c r="BF64" s="236">
        <v>0</v>
      </c>
      <c r="BG64" s="236">
        <v>0</v>
      </c>
      <c r="BH64" s="236">
        <v>0</v>
      </c>
      <c r="BI64" s="236">
        <v>0</v>
      </c>
      <c r="BJ64" s="236">
        <v>0</v>
      </c>
      <c r="BK64" s="236">
        <v>0</v>
      </c>
      <c r="BL64" s="236">
        <v>0</v>
      </c>
      <c r="BM64" s="236">
        <v>0</v>
      </c>
      <c r="BN64" s="236">
        <v>0</v>
      </c>
      <c r="BO64" s="239">
        <v>0</v>
      </c>
      <c r="BP64" s="238">
        <v>4390</v>
      </c>
      <c r="BQ64" s="236">
        <v>12753</v>
      </c>
      <c r="BR64" s="236">
        <v>0</v>
      </c>
      <c r="BS64" s="236">
        <v>0</v>
      </c>
      <c r="BT64" s="236">
        <v>0</v>
      </c>
      <c r="BU64" s="236">
        <v>0</v>
      </c>
      <c r="BV64" s="239">
        <v>17143</v>
      </c>
      <c r="BW64" s="237">
        <v>17143</v>
      </c>
      <c r="BX64" s="238">
        <v>3096</v>
      </c>
      <c r="BY64" s="236">
        <v>12899</v>
      </c>
      <c r="BZ64" s="236">
        <v>6575</v>
      </c>
      <c r="CA64" s="236">
        <v>0</v>
      </c>
      <c r="CB64" s="236">
        <v>5</v>
      </c>
      <c r="CC64" s="236">
        <v>2</v>
      </c>
      <c r="CD64" s="236">
        <v>18</v>
      </c>
      <c r="CE64" s="236">
        <v>4</v>
      </c>
      <c r="CF64" s="239">
        <v>22599</v>
      </c>
      <c r="CG64" s="239">
        <v>39742</v>
      </c>
      <c r="CH64" s="239">
        <v>39742</v>
      </c>
      <c r="CI64" s="236">
        <v>-819</v>
      </c>
      <c r="CJ64" s="236">
        <v>-4404</v>
      </c>
      <c r="CK64" s="236">
        <v>-4</v>
      </c>
      <c r="CL64" s="236">
        <v>0</v>
      </c>
      <c r="CM64" s="236">
        <v>-1</v>
      </c>
      <c r="CN64" s="236">
        <v>-1</v>
      </c>
      <c r="CO64" s="236">
        <v>0</v>
      </c>
      <c r="CP64" s="236">
        <v>-1</v>
      </c>
      <c r="CQ64" s="239">
        <v>-5230</v>
      </c>
      <c r="CR64" s="239">
        <v>34512</v>
      </c>
      <c r="CS64" s="239">
        <v>34512</v>
      </c>
    </row>
    <row r="65" spans="1:97" s="213" customFormat="1" ht="12.75" customHeight="1" x14ac:dyDescent="0.2">
      <c r="A65" s="247" t="s">
        <v>297</v>
      </c>
      <c r="B65" s="235" t="s">
        <v>517</v>
      </c>
      <c r="C65" s="249">
        <v>0</v>
      </c>
      <c r="D65" s="249">
        <v>0</v>
      </c>
      <c r="E65" s="249">
        <v>0</v>
      </c>
      <c r="F65" s="249">
        <v>0</v>
      </c>
      <c r="G65" s="249">
        <v>0</v>
      </c>
      <c r="H65" s="249">
        <v>0</v>
      </c>
      <c r="I65" s="249">
        <v>0</v>
      </c>
      <c r="J65" s="249">
        <v>0</v>
      </c>
      <c r="K65" s="249">
        <v>0</v>
      </c>
      <c r="L65" s="249">
        <v>0</v>
      </c>
      <c r="M65" s="249">
        <v>0</v>
      </c>
      <c r="N65" s="249">
        <v>0</v>
      </c>
      <c r="O65" s="249">
        <v>0</v>
      </c>
      <c r="P65" s="249">
        <v>0</v>
      </c>
      <c r="Q65" s="249">
        <v>0</v>
      </c>
      <c r="R65" s="249">
        <v>0</v>
      </c>
      <c r="S65" s="249">
        <v>0</v>
      </c>
      <c r="T65" s="249">
        <v>0</v>
      </c>
      <c r="U65" s="249">
        <v>0</v>
      </c>
      <c r="V65" s="249">
        <v>0</v>
      </c>
      <c r="W65" s="249">
        <v>0</v>
      </c>
      <c r="X65" s="249">
        <v>0</v>
      </c>
      <c r="Y65" s="249">
        <v>0</v>
      </c>
      <c r="Z65" s="249">
        <v>0</v>
      </c>
      <c r="AA65" s="249">
        <v>0</v>
      </c>
      <c r="AB65" s="249">
        <v>0</v>
      </c>
      <c r="AC65" s="249">
        <v>0</v>
      </c>
      <c r="AD65" s="249">
        <v>0</v>
      </c>
      <c r="AE65" s="249">
        <v>0</v>
      </c>
      <c r="AF65" s="249">
        <v>0</v>
      </c>
      <c r="AG65" s="249">
        <v>0</v>
      </c>
      <c r="AH65" s="249">
        <v>0</v>
      </c>
      <c r="AI65" s="249">
        <v>0</v>
      </c>
      <c r="AJ65" s="249">
        <v>0</v>
      </c>
      <c r="AK65" s="249">
        <v>0</v>
      </c>
      <c r="AL65" s="249">
        <v>0</v>
      </c>
      <c r="AM65" s="249">
        <v>0</v>
      </c>
      <c r="AN65" s="249">
        <v>0</v>
      </c>
      <c r="AO65" s="249">
        <v>0</v>
      </c>
      <c r="AP65" s="249">
        <v>0</v>
      </c>
      <c r="AQ65" s="249">
        <v>0</v>
      </c>
      <c r="AR65" s="249">
        <v>0</v>
      </c>
      <c r="AS65" s="249">
        <v>0</v>
      </c>
      <c r="AT65" s="249">
        <v>0</v>
      </c>
      <c r="AU65" s="249">
        <v>0</v>
      </c>
      <c r="AV65" s="249">
        <v>0</v>
      </c>
      <c r="AW65" s="249">
        <v>0</v>
      </c>
      <c r="AX65" s="249">
        <v>0</v>
      </c>
      <c r="AY65" s="249">
        <v>0</v>
      </c>
      <c r="AZ65" s="249">
        <v>0</v>
      </c>
      <c r="BA65" s="249">
        <v>0</v>
      </c>
      <c r="BB65" s="249">
        <v>0</v>
      </c>
      <c r="BC65" s="249">
        <v>0</v>
      </c>
      <c r="BD65" s="249">
        <v>148</v>
      </c>
      <c r="BE65" s="249">
        <v>357</v>
      </c>
      <c r="BF65" s="249">
        <v>232</v>
      </c>
      <c r="BG65" s="249">
        <v>0</v>
      </c>
      <c r="BH65" s="249">
        <v>0</v>
      </c>
      <c r="BI65" s="249">
        <v>492</v>
      </c>
      <c r="BJ65" s="249">
        <v>385</v>
      </c>
      <c r="BK65" s="249">
        <v>0</v>
      </c>
      <c r="BL65" s="249">
        <v>0</v>
      </c>
      <c r="BM65" s="249">
        <v>0</v>
      </c>
      <c r="BN65" s="249">
        <v>0</v>
      </c>
      <c r="BO65" s="252">
        <v>1614</v>
      </c>
      <c r="BP65" s="251">
        <v>17934</v>
      </c>
      <c r="BQ65" s="249">
        <v>35167</v>
      </c>
      <c r="BR65" s="249">
        <v>0</v>
      </c>
      <c r="BS65" s="249">
        <v>0</v>
      </c>
      <c r="BT65" s="249">
        <v>0</v>
      </c>
      <c r="BU65" s="249">
        <v>0</v>
      </c>
      <c r="BV65" s="252">
        <v>53101</v>
      </c>
      <c r="BW65" s="250">
        <v>54715</v>
      </c>
      <c r="BX65" s="251">
        <v>1611</v>
      </c>
      <c r="BY65" s="249">
        <v>4330</v>
      </c>
      <c r="BZ65" s="249">
        <v>694</v>
      </c>
      <c r="CA65" s="249">
        <v>0</v>
      </c>
      <c r="CB65" s="249">
        <v>19</v>
      </c>
      <c r="CC65" s="249">
        <v>13</v>
      </c>
      <c r="CD65" s="249">
        <v>3</v>
      </c>
      <c r="CE65" s="249">
        <v>7</v>
      </c>
      <c r="CF65" s="252">
        <v>6677</v>
      </c>
      <c r="CG65" s="252">
        <v>59778</v>
      </c>
      <c r="CH65" s="252">
        <v>61392</v>
      </c>
      <c r="CI65" s="249">
        <v>-603</v>
      </c>
      <c r="CJ65" s="249">
        <v>-4595</v>
      </c>
      <c r="CK65" s="249">
        <v>-821</v>
      </c>
      <c r="CL65" s="249">
        <v>0</v>
      </c>
      <c r="CM65" s="249">
        <v>-6</v>
      </c>
      <c r="CN65" s="249">
        <v>-1</v>
      </c>
      <c r="CO65" s="249">
        <v>-16</v>
      </c>
      <c r="CP65" s="249">
        <v>-6</v>
      </c>
      <c r="CQ65" s="252">
        <v>-6048</v>
      </c>
      <c r="CR65" s="252">
        <v>53730</v>
      </c>
      <c r="CS65" s="252">
        <v>55344</v>
      </c>
    </row>
    <row r="66" spans="1:97" s="213" customFormat="1" ht="12.75" customHeight="1" x14ac:dyDescent="0.2">
      <c r="A66" s="224" t="s">
        <v>298</v>
      </c>
      <c r="B66" s="242" t="s">
        <v>518</v>
      </c>
      <c r="C66" s="236">
        <v>0</v>
      </c>
      <c r="D66" s="236">
        <v>0</v>
      </c>
      <c r="E66" s="236">
        <v>0</v>
      </c>
      <c r="F66" s="236">
        <v>0</v>
      </c>
      <c r="G66" s="236">
        <v>0</v>
      </c>
      <c r="H66" s="236">
        <v>0</v>
      </c>
      <c r="I66" s="236">
        <v>0</v>
      </c>
      <c r="J66" s="236">
        <v>0</v>
      </c>
      <c r="K66" s="236">
        <v>0</v>
      </c>
      <c r="L66" s="236">
        <v>0</v>
      </c>
      <c r="M66" s="236">
        <v>0</v>
      </c>
      <c r="N66" s="236">
        <v>0</v>
      </c>
      <c r="O66" s="236">
        <v>0</v>
      </c>
      <c r="P66" s="236">
        <v>0</v>
      </c>
      <c r="Q66" s="236">
        <v>0</v>
      </c>
      <c r="R66" s="236">
        <v>0</v>
      </c>
      <c r="S66" s="236">
        <v>0</v>
      </c>
      <c r="T66" s="236">
        <v>0</v>
      </c>
      <c r="U66" s="236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6">
        <v>0</v>
      </c>
      <c r="AD66" s="236">
        <v>0</v>
      </c>
      <c r="AE66" s="236">
        <v>0</v>
      </c>
      <c r="AF66" s="236">
        <v>0</v>
      </c>
      <c r="AG66" s="236">
        <v>0</v>
      </c>
      <c r="AH66" s="236">
        <v>0</v>
      </c>
      <c r="AI66" s="236">
        <v>0</v>
      </c>
      <c r="AJ66" s="236">
        <v>0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36">
        <v>5</v>
      </c>
      <c r="AW66" s="236">
        <v>0</v>
      </c>
      <c r="AX66" s="236">
        <v>0</v>
      </c>
      <c r="AY66" s="236">
        <v>0</v>
      </c>
      <c r="AZ66" s="236">
        <v>0</v>
      </c>
      <c r="BA66" s="236">
        <v>319</v>
      </c>
      <c r="BB66" s="236">
        <v>187</v>
      </c>
      <c r="BC66" s="236">
        <v>0</v>
      </c>
      <c r="BD66" s="236">
        <v>4</v>
      </c>
      <c r="BE66" s="236">
        <v>0</v>
      </c>
      <c r="BF66" s="236">
        <v>0</v>
      </c>
      <c r="BG66" s="236">
        <v>0</v>
      </c>
      <c r="BH66" s="236">
        <v>25</v>
      </c>
      <c r="BI66" s="236">
        <v>45</v>
      </c>
      <c r="BJ66" s="236">
        <v>15</v>
      </c>
      <c r="BK66" s="236">
        <v>349</v>
      </c>
      <c r="BL66" s="236">
        <v>23</v>
      </c>
      <c r="BM66" s="236">
        <v>0</v>
      </c>
      <c r="BN66" s="236">
        <v>7</v>
      </c>
      <c r="BO66" s="239">
        <v>979</v>
      </c>
      <c r="BP66" s="238">
        <v>1862</v>
      </c>
      <c r="BQ66" s="236">
        <v>26960</v>
      </c>
      <c r="BR66" s="236">
        <v>0</v>
      </c>
      <c r="BS66" s="236">
        <v>0</v>
      </c>
      <c r="BT66" s="236">
        <v>0</v>
      </c>
      <c r="BU66" s="236">
        <v>0</v>
      </c>
      <c r="BV66" s="239">
        <v>28822</v>
      </c>
      <c r="BW66" s="237">
        <v>29801</v>
      </c>
      <c r="BX66" s="238">
        <v>315</v>
      </c>
      <c r="BY66" s="236">
        <v>2800</v>
      </c>
      <c r="BZ66" s="236">
        <v>4230</v>
      </c>
      <c r="CA66" s="236">
        <v>0</v>
      </c>
      <c r="CB66" s="236">
        <v>327</v>
      </c>
      <c r="CC66" s="236">
        <v>191</v>
      </c>
      <c r="CD66" s="236">
        <v>114</v>
      </c>
      <c r="CE66" s="236">
        <v>113</v>
      </c>
      <c r="CF66" s="239">
        <v>8090</v>
      </c>
      <c r="CG66" s="239">
        <v>36912</v>
      </c>
      <c r="CH66" s="239">
        <v>37891</v>
      </c>
      <c r="CI66" s="236">
        <v>-262</v>
      </c>
      <c r="CJ66" s="236">
        <v>-4903</v>
      </c>
      <c r="CK66" s="236">
        <v>-33</v>
      </c>
      <c r="CL66" s="236">
        <v>0</v>
      </c>
      <c r="CM66" s="236">
        <v>0</v>
      </c>
      <c r="CN66" s="236">
        <v>0</v>
      </c>
      <c r="CO66" s="236">
        <v>0</v>
      </c>
      <c r="CP66" s="236">
        <v>0</v>
      </c>
      <c r="CQ66" s="239">
        <v>-5198</v>
      </c>
      <c r="CR66" s="239">
        <v>31714</v>
      </c>
      <c r="CS66" s="239">
        <v>32693</v>
      </c>
    </row>
    <row r="67" spans="1:97" s="213" customFormat="1" ht="12.75" customHeight="1" x14ac:dyDescent="0.2">
      <c r="A67" s="247" t="s">
        <v>299</v>
      </c>
      <c r="B67" s="235" t="s">
        <v>519</v>
      </c>
      <c r="C67" s="236">
        <v>0</v>
      </c>
      <c r="D67" s="236">
        <v>0</v>
      </c>
      <c r="E67" s="236">
        <v>0</v>
      </c>
      <c r="F67" s="236">
        <v>8</v>
      </c>
      <c r="G67" s="236">
        <v>1</v>
      </c>
      <c r="H67" s="236">
        <v>81</v>
      </c>
      <c r="I67" s="236">
        <v>0</v>
      </c>
      <c r="J67" s="236">
        <v>2</v>
      </c>
      <c r="K67" s="236">
        <v>26</v>
      </c>
      <c r="L67" s="236">
        <v>12</v>
      </c>
      <c r="M67" s="236">
        <v>1</v>
      </c>
      <c r="N67" s="236">
        <v>16</v>
      </c>
      <c r="O67" s="236">
        <v>1</v>
      </c>
      <c r="P67" s="236">
        <v>0</v>
      </c>
      <c r="Q67" s="236">
        <v>0</v>
      </c>
      <c r="R67" s="236">
        <v>1</v>
      </c>
      <c r="S67" s="236">
        <v>1</v>
      </c>
      <c r="T67" s="236">
        <v>0</v>
      </c>
      <c r="U67" s="236">
        <v>0</v>
      </c>
      <c r="V67" s="236">
        <v>0</v>
      </c>
      <c r="W67" s="236">
        <v>1</v>
      </c>
      <c r="X67" s="236">
        <v>0</v>
      </c>
      <c r="Y67" s="236">
        <v>0</v>
      </c>
      <c r="Z67" s="236">
        <v>0</v>
      </c>
      <c r="AA67" s="236">
        <v>0</v>
      </c>
      <c r="AB67" s="236">
        <v>0</v>
      </c>
      <c r="AC67" s="236">
        <v>0</v>
      </c>
      <c r="AD67" s="236">
        <v>0</v>
      </c>
      <c r="AE67" s="236">
        <v>1</v>
      </c>
      <c r="AF67" s="236">
        <v>0</v>
      </c>
      <c r="AG67" s="236">
        <v>0</v>
      </c>
      <c r="AH67" s="236">
        <v>0</v>
      </c>
      <c r="AI67" s="236">
        <v>1</v>
      </c>
      <c r="AJ67" s="236">
        <v>5</v>
      </c>
      <c r="AK67" s="236">
        <v>1</v>
      </c>
      <c r="AL67" s="236">
        <v>5</v>
      </c>
      <c r="AM67" s="236">
        <v>0</v>
      </c>
      <c r="AN67" s="236">
        <v>0</v>
      </c>
      <c r="AO67" s="236">
        <v>14</v>
      </c>
      <c r="AP67" s="236">
        <v>3</v>
      </c>
      <c r="AQ67" s="236">
        <v>28</v>
      </c>
      <c r="AR67" s="236">
        <v>11</v>
      </c>
      <c r="AS67" s="236">
        <v>11</v>
      </c>
      <c r="AT67" s="236">
        <v>6</v>
      </c>
      <c r="AU67" s="236">
        <v>1</v>
      </c>
      <c r="AV67" s="236">
        <v>198</v>
      </c>
      <c r="AW67" s="236">
        <v>16</v>
      </c>
      <c r="AX67" s="236">
        <v>157</v>
      </c>
      <c r="AY67" s="236">
        <v>75</v>
      </c>
      <c r="AZ67" s="236">
        <v>3</v>
      </c>
      <c r="BA67" s="236">
        <v>60</v>
      </c>
      <c r="BB67" s="236">
        <v>57</v>
      </c>
      <c r="BC67" s="236">
        <v>102</v>
      </c>
      <c r="BD67" s="236">
        <v>67</v>
      </c>
      <c r="BE67" s="236">
        <v>2264</v>
      </c>
      <c r="BF67" s="236">
        <v>375</v>
      </c>
      <c r="BG67" s="236">
        <v>49</v>
      </c>
      <c r="BH67" s="236">
        <v>192</v>
      </c>
      <c r="BI67" s="236">
        <v>438</v>
      </c>
      <c r="BJ67" s="236">
        <v>176</v>
      </c>
      <c r="BK67" s="236">
        <v>125</v>
      </c>
      <c r="BL67" s="236">
        <v>568</v>
      </c>
      <c r="BM67" s="236">
        <v>0</v>
      </c>
      <c r="BN67" s="236">
        <v>17</v>
      </c>
      <c r="BO67" s="239">
        <v>5177</v>
      </c>
      <c r="BP67" s="238">
        <v>231</v>
      </c>
      <c r="BQ67" s="236">
        <v>26170</v>
      </c>
      <c r="BR67" s="236">
        <v>0</v>
      </c>
      <c r="BS67" s="236">
        <v>0</v>
      </c>
      <c r="BT67" s="236">
        <v>0</v>
      </c>
      <c r="BU67" s="236">
        <v>0</v>
      </c>
      <c r="BV67" s="239">
        <v>26401</v>
      </c>
      <c r="BW67" s="237">
        <v>31578</v>
      </c>
      <c r="BX67" s="238">
        <v>127</v>
      </c>
      <c r="BY67" s="236">
        <v>165</v>
      </c>
      <c r="BZ67" s="236">
        <v>1282</v>
      </c>
      <c r="CA67" s="236">
        <v>0</v>
      </c>
      <c r="CB67" s="236">
        <v>46</v>
      </c>
      <c r="CC67" s="236">
        <v>33</v>
      </c>
      <c r="CD67" s="236">
        <v>6</v>
      </c>
      <c r="CE67" s="236">
        <v>9</v>
      </c>
      <c r="CF67" s="239">
        <v>1668</v>
      </c>
      <c r="CG67" s="239">
        <v>28069</v>
      </c>
      <c r="CH67" s="239">
        <v>33246</v>
      </c>
      <c r="CI67" s="236">
        <v>-37</v>
      </c>
      <c r="CJ67" s="236">
        <v>-195</v>
      </c>
      <c r="CK67" s="236">
        <v>-177</v>
      </c>
      <c r="CL67" s="236">
        <v>0</v>
      </c>
      <c r="CM67" s="236">
        <v>-1</v>
      </c>
      <c r="CN67" s="236">
        <v>0</v>
      </c>
      <c r="CO67" s="236">
        <v>-3</v>
      </c>
      <c r="CP67" s="236">
        <v>-2</v>
      </c>
      <c r="CQ67" s="239">
        <v>-415</v>
      </c>
      <c r="CR67" s="239">
        <v>27654</v>
      </c>
      <c r="CS67" s="239">
        <v>32831</v>
      </c>
    </row>
    <row r="68" spans="1:97" s="213" customFormat="1" ht="12.75" customHeight="1" x14ac:dyDescent="0.2">
      <c r="A68" s="224" t="s">
        <v>300</v>
      </c>
      <c r="B68" s="235" t="s">
        <v>520</v>
      </c>
      <c r="C68" s="236">
        <v>4</v>
      </c>
      <c r="D68" s="236">
        <v>1</v>
      </c>
      <c r="E68" s="236">
        <v>14</v>
      </c>
      <c r="F68" s="236">
        <v>15</v>
      </c>
      <c r="G68" s="236">
        <v>19</v>
      </c>
      <c r="H68" s="236">
        <v>94</v>
      </c>
      <c r="I68" s="236">
        <v>0</v>
      </c>
      <c r="J68" s="236">
        <v>6</v>
      </c>
      <c r="K68" s="236">
        <v>52</v>
      </c>
      <c r="L68" s="236">
        <v>63</v>
      </c>
      <c r="M68" s="236">
        <v>3</v>
      </c>
      <c r="N68" s="236">
        <v>79</v>
      </c>
      <c r="O68" s="236">
        <v>1</v>
      </c>
      <c r="P68" s="236">
        <v>0</v>
      </c>
      <c r="Q68" s="236">
        <v>0</v>
      </c>
      <c r="R68" s="236">
        <v>8</v>
      </c>
      <c r="S68" s="236">
        <v>5</v>
      </c>
      <c r="T68" s="236">
        <v>2</v>
      </c>
      <c r="U68" s="236">
        <v>2</v>
      </c>
      <c r="V68" s="236">
        <v>0</v>
      </c>
      <c r="W68" s="236">
        <v>3</v>
      </c>
      <c r="X68" s="236">
        <v>1</v>
      </c>
      <c r="Y68" s="236">
        <v>2</v>
      </c>
      <c r="Z68" s="236">
        <v>3</v>
      </c>
      <c r="AA68" s="236">
        <v>0</v>
      </c>
      <c r="AB68" s="236">
        <v>0</v>
      </c>
      <c r="AC68" s="236">
        <v>0</v>
      </c>
      <c r="AD68" s="236">
        <v>0</v>
      </c>
      <c r="AE68" s="236">
        <v>16</v>
      </c>
      <c r="AF68" s="236">
        <v>0</v>
      </c>
      <c r="AG68" s="236">
        <v>0</v>
      </c>
      <c r="AH68" s="236">
        <v>0</v>
      </c>
      <c r="AI68" s="236">
        <v>3</v>
      </c>
      <c r="AJ68" s="236">
        <v>24</v>
      </c>
      <c r="AK68" s="236">
        <v>7</v>
      </c>
      <c r="AL68" s="236">
        <v>16</v>
      </c>
      <c r="AM68" s="236">
        <v>2</v>
      </c>
      <c r="AN68" s="236">
        <v>1</v>
      </c>
      <c r="AO68" s="236">
        <v>41</v>
      </c>
      <c r="AP68" s="236">
        <v>1</v>
      </c>
      <c r="AQ68" s="236">
        <v>190</v>
      </c>
      <c r="AR68" s="236">
        <v>12</v>
      </c>
      <c r="AS68" s="236">
        <v>3</v>
      </c>
      <c r="AT68" s="236">
        <v>26</v>
      </c>
      <c r="AU68" s="236">
        <v>62</v>
      </c>
      <c r="AV68" s="236">
        <v>466</v>
      </c>
      <c r="AW68" s="236">
        <v>248</v>
      </c>
      <c r="AX68" s="236">
        <v>57</v>
      </c>
      <c r="AY68" s="236">
        <v>276</v>
      </c>
      <c r="AZ68" s="236">
        <v>27</v>
      </c>
      <c r="BA68" s="236">
        <v>165</v>
      </c>
      <c r="BB68" s="236">
        <v>28</v>
      </c>
      <c r="BC68" s="236">
        <v>394</v>
      </c>
      <c r="BD68" s="236">
        <v>283</v>
      </c>
      <c r="BE68" s="236">
        <v>351</v>
      </c>
      <c r="BF68" s="236">
        <v>222</v>
      </c>
      <c r="BG68" s="236">
        <v>108</v>
      </c>
      <c r="BH68" s="236">
        <v>303</v>
      </c>
      <c r="BI68" s="236">
        <v>79</v>
      </c>
      <c r="BJ68" s="236">
        <v>54</v>
      </c>
      <c r="BK68" s="236">
        <v>80</v>
      </c>
      <c r="BL68" s="236">
        <v>113</v>
      </c>
      <c r="BM68" s="236">
        <v>0</v>
      </c>
      <c r="BN68" s="236">
        <v>5</v>
      </c>
      <c r="BO68" s="239">
        <v>4040</v>
      </c>
      <c r="BP68" s="238">
        <v>0</v>
      </c>
      <c r="BQ68" s="236">
        <v>0</v>
      </c>
      <c r="BR68" s="236">
        <v>0</v>
      </c>
      <c r="BS68" s="236">
        <v>0</v>
      </c>
      <c r="BT68" s="236">
        <v>0</v>
      </c>
      <c r="BU68" s="236">
        <v>0</v>
      </c>
      <c r="BV68" s="239">
        <v>0</v>
      </c>
      <c r="BW68" s="237">
        <v>4040</v>
      </c>
      <c r="BX68" s="238">
        <v>0</v>
      </c>
      <c r="BY68" s="236">
        <v>0</v>
      </c>
      <c r="BZ68" s="236">
        <v>0</v>
      </c>
      <c r="CA68" s="236">
        <v>0</v>
      </c>
      <c r="CB68" s="236">
        <v>0</v>
      </c>
      <c r="CC68" s="236">
        <v>0</v>
      </c>
      <c r="CD68" s="236">
        <v>0</v>
      </c>
      <c r="CE68" s="236">
        <v>0</v>
      </c>
      <c r="CF68" s="239">
        <v>0</v>
      </c>
      <c r="CG68" s="239">
        <v>0</v>
      </c>
      <c r="CH68" s="239">
        <v>4040</v>
      </c>
      <c r="CI68" s="236">
        <v>0</v>
      </c>
      <c r="CJ68" s="236">
        <v>0</v>
      </c>
      <c r="CK68" s="236">
        <v>0</v>
      </c>
      <c r="CL68" s="236">
        <v>0</v>
      </c>
      <c r="CM68" s="236">
        <v>0</v>
      </c>
      <c r="CN68" s="236">
        <v>0</v>
      </c>
      <c r="CO68" s="236">
        <v>0</v>
      </c>
      <c r="CP68" s="236">
        <v>0</v>
      </c>
      <c r="CQ68" s="239">
        <v>0</v>
      </c>
      <c r="CR68" s="239">
        <v>0</v>
      </c>
      <c r="CS68" s="239">
        <v>4040</v>
      </c>
    </row>
    <row r="69" spans="1:97" s="213" customFormat="1" ht="12.75" customHeight="1" x14ac:dyDescent="0.2">
      <c r="A69" s="247" t="s">
        <v>458</v>
      </c>
      <c r="B69" s="235" t="s">
        <v>521</v>
      </c>
      <c r="C69" s="236">
        <v>144</v>
      </c>
      <c r="D69" s="236">
        <v>3</v>
      </c>
      <c r="E69" s="236">
        <v>6</v>
      </c>
      <c r="F69" s="236">
        <v>2</v>
      </c>
      <c r="G69" s="236">
        <v>31</v>
      </c>
      <c r="H69" s="236">
        <v>494</v>
      </c>
      <c r="I69" s="236">
        <v>0</v>
      </c>
      <c r="J69" s="236">
        <v>164</v>
      </c>
      <c r="K69" s="236">
        <v>734</v>
      </c>
      <c r="L69" s="236">
        <v>627</v>
      </c>
      <c r="M69" s="236">
        <v>124</v>
      </c>
      <c r="N69" s="236">
        <v>73</v>
      </c>
      <c r="O69" s="236">
        <v>14</v>
      </c>
      <c r="P69" s="236">
        <v>65</v>
      </c>
      <c r="Q69" s="236">
        <v>2</v>
      </c>
      <c r="R69" s="236">
        <v>18</v>
      </c>
      <c r="S69" s="236">
        <v>82</v>
      </c>
      <c r="T69" s="236">
        <v>3</v>
      </c>
      <c r="U69" s="236">
        <v>12</v>
      </c>
      <c r="V69" s="236">
        <v>2</v>
      </c>
      <c r="W69" s="236">
        <v>13</v>
      </c>
      <c r="X69" s="236">
        <v>0</v>
      </c>
      <c r="Y69" s="236">
        <v>4</v>
      </c>
      <c r="Z69" s="236">
        <v>22</v>
      </c>
      <c r="AA69" s="236">
        <v>0</v>
      </c>
      <c r="AB69" s="236">
        <v>4</v>
      </c>
      <c r="AC69" s="236">
        <v>1</v>
      </c>
      <c r="AD69" s="236">
        <v>1</v>
      </c>
      <c r="AE69" s="236">
        <v>136</v>
      </c>
      <c r="AF69" s="236">
        <v>0</v>
      </c>
      <c r="AG69" s="236">
        <v>10</v>
      </c>
      <c r="AH69" s="236">
        <v>2</v>
      </c>
      <c r="AI69" s="236">
        <v>23</v>
      </c>
      <c r="AJ69" s="236">
        <v>71</v>
      </c>
      <c r="AK69" s="236">
        <v>14</v>
      </c>
      <c r="AL69" s="236">
        <v>80</v>
      </c>
      <c r="AM69" s="236">
        <v>6</v>
      </c>
      <c r="AN69" s="236">
        <v>3</v>
      </c>
      <c r="AO69" s="236">
        <v>1657</v>
      </c>
      <c r="AP69" s="236">
        <v>83</v>
      </c>
      <c r="AQ69" s="236">
        <v>472</v>
      </c>
      <c r="AR69" s="236">
        <v>316</v>
      </c>
      <c r="AS69" s="236">
        <v>722</v>
      </c>
      <c r="AT69" s="236">
        <v>218</v>
      </c>
      <c r="AU69" s="236">
        <v>499</v>
      </c>
      <c r="AV69" s="236">
        <v>1851</v>
      </c>
      <c r="AW69" s="236">
        <v>408</v>
      </c>
      <c r="AX69" s="236">
        <v>257</v>
      </c>
      <c r="AY69" s="236">
        <v>1497</v>
      </c>
      <c r="AZ69" s="236">
        <v>8</v>
      </c>
      <c r="BA69" s="236">
        <v>218</v>
      </c>
      <c r="BB69" s="236">
        <v>22</v>
      </c>
      <c r="BC69" s="236">
        <v>138</v>
      </c>
      <c r="BD69" s="236">
        <v>774</v>
      </c>
      <c r="BE69" s="236">
        <v>569</v>
      </c>
      <c r="BF69" s="236">
        <v>136</v>
      </c>
      <c r="BG69" s="236">
        <v>66</v>
      </c>
      <c r="BH69" s="236">
        <v>538</v>
      </c>
      <c r="BI69" s="236">
        <v>44</v>
      </c>
      <c r="BJ69" s="236">
        <v>97</v>
      </c>
      <c r="BK69" s="236">
        <v>70</v>
      </c>
      <c r="BL69" s="236">
        <v>167</v>
      </c>
      <c r="BM69" s="236">
        <v>2</v>
      </c>
      <c r="BN69" s="236">
        <v>0</v>
      </c>
      <c r="BO69" s="239">
        <v>13819</v>
      </c>
      <c r="BP69" s="238">
        <v>0</v>
      </c>
      <c r="BQ69" s="236">
        <v>38</v>
      </c>
      <c r="BR69" s="236">
        <v>0</v>
      </c>
      <c r="BS69" s="236">
        <v>0</v>
      </c>
      <c r="BT69" s="236">
        <v>0</v>
      </c>
      <c r="BU69" s="236">
        <v>0</v>
      </c>
      <c r="BV69" s="239">
        <v>38</v>
      </c>
      <c r="BW69" s="237">
        <v>13857</v>
      </c>
      <c r="BX69" s="238">
        <v>13</v>
      </c>
      <c r="BY69" s="236">
        <v>200</v>
      </c>
      <c r="BZ69" s="236">
        <v>341</v>
      </c>
      <c r="CA69" s="236">
        <v>0</v>
      </c>
      <c r="CB69" s="236">
        <v>8</v>
      </c>
      <c r="CC69" s="236">
        <v>91</v>
      </c>
      <c r="CD69" s="236">
        <v>91</v>
      </c>
      <c r="CE69" s="236">
        <v>266</v>
      </c>
      <c r="CF69" s="239">
        <v>1010</v>
      </c>
      <c r="CG69" s="239">
        <v>1048</v>
      </c>
      <c r="CH69" s="239">
        <v>14867</v>
      </c>
      <c r="CI69" s="236">
        <v>-52</v>
      </c>
      <c r="CJ69" s="236">
        <v>-154</v>
      </c>
      <c r="CK69" s="236">
        <v>-178</v>
      </c>
      <c r="CL69" s="236">
        <v>0</v>
      </c>
      <c r="CM69" s="236">
        <v>-9</v>
      </c>
      <c r="CN69" s="236">
        <v>-194</v>
      </c>
      <c r="CO69" s="236">
        <v>-199</v>
      </c>
      <c r="CP69" s="236">
        <v>-211</v>
      </c>
      <c r="CQ69" s="239">
        <v>-997</v>
      </c>
      <c r="CR69" s="239">
        <v>51</v>
      </c>
      <c r="CS69" s="239">
        <v>13870</v>
      </c>
    </row>
    <row r="70" spans="1:97" s="213" customFormat="1" ht="12.75" customHeight="1" x14ac:dyDescent="0.2">
      <c r="A70" s="255"/>
      <c r="B70" s="256" t="s">
        <v>346</v>
      </c>
      <c r="C70" s="257">
        <v>13209</v>
      </c>
      <c r="D70" s="257">
        <v>3204</v>
      </c>
      <c r="E70" s="257">
        <v>16957</v>
      </c>
      <c r="F70" s="257">
        <v>2143</v>
      </c>
      <c r="G70" s="257">
        <v>2719</v>
      </c>
      <c r="H70" s="257">
        <v>24099</v>
      </c>
      <c r="I70" s="257">
        <v>0</v>
      </c>
      <c r="J70" s="257">
        <v>3147</v>
      </c>
      <c r="K70" s="257">
        <v>55460</v>
      </c>
      <c r="L70" s="257">
        <v>107548</v>
      </c>
      <c r="M70" s="257">
        <v>18291</v>
      </c>
      <c r="N70" s="257">
        <v>56007</v>
      </c>
      <c r="O70" s="257">
        <v>1525</v>
      </c>
      <c r="P70" s="257">
        <v>2605</v>
      </c>
      <c r="Q70" s="257">
        <v>528</v>
      </c>
      <c r="R70" s="257">
        <v>2752</v>
      </c>
      <c r="S70" s="257">
        <v>6474</v>
      </c>
      <c r="T70" s="257">
        <v>739</v>
      </c>
      <c r="U70" s="257">
        <v>2239</v>
      </c>
      <c r="V70" s="257">
        <v>291</v>
      </c>
      <c r="W70" s="257">
        <v>1540</v>
      </c>
      <c r="X70" s="257">
        <v>1378</v>
      </c>
      <c r="Y70" s="257">
        <v>3330</v>
      </c>
      <c r="Z70" s="257">
        <v>2137</v>
      </c>
      <c r="AA70" s="257">
        <v>838</v>
      </c>
      <c r="AB70" s="257">
        <v>706</v>
      </c>
      <c r="AC70" s="257">
        <v>98</v>
      </c>
      <c r="AD70" s="257">
        <v>124</v>
      </c>
      <c r="AE70" s="257">
        <v>10856</v>
      </c>
      <c r="AF70" s="257">
        <v>0</v>
      </c>
      <c r="AG70" s="257">
        <v>2559</v>
      </c>
      <c r="AH70" s="257">
        <v>386</v>
      </c>
      <c r="AI70" s="257">
        <v>3937</v>
      </c>
      <c r="AJ70" s="257">
        <v>15674</v>
      </c>
      <c r="AK70" s="257">
        <v>6534</v>
      </c>
      <c r="AL70" s="257">
        <v>28055</v>
      </c>
      <c r="AM70" s="257">
        <v>729</v>
      </c>
      <c r="AN70" s="257">
        <v>1224</v>
      </c>
      <c r="AO70" s="257">
        <v>38036</v>
      </c>
      <c r="AP70" s="257">
        <v>12799</v>
      </c>
      <c r="AQ70" s="257">
        <v>40216</v>
      </c>
      <c r="AR70" s="257">
        <v>14270</v>
      </c>
      <c r="AS70" s="257">
        <v>45579</v>
      </c>
      <c r="AT70" s="257">
        <v>11982</v>
      </c>
      <c r="AU70" s="257">
        <v>6253</v>
      </c>
      <c r="AV70" s="257">
        <v>61338</v>
      </c>
      <c r="AW70" s="257">
        <v>19683</v>
      </c>
      <c r="AX70" s="257">
        <v>36556</v>
      </c>
      <c r="AY70" s="257">
        <v>65482</v>
      </c>
      <c r="AZ70" s="257">
        <v>1295</v>
      </c>
      <c r="BA70" s="257">
        <v>27846</v>
      </c>
      <c r="BB70" s="257">
        <v>7757</v>
      </c>
      <c r="BC70" s="257">
        <v>49124</v>
      </c>
      <c r="BD70" s="257">
        <v>19545</v>
      </c>
      <c r="BE70" s="257">
        <v>84267</v>
      </c>
      <c r="BF70" s="257">
        <v>9141</v>
      </c>
      <c r="BG70" s="257">
        <v>7112</v>
      </c>
      <c r="BH70" s="257">
        <v>62755</v>
      </c>
      <c r="BI70" s="257">
        <v>18320</v>
      </c>
      <c r="BJ70" s="257">
        <v>34181</v>
      </c>
      <c r="BK70" s="257">
        <v>10021</v>
      </c>
      <c r="BL70" s="257">
        <v>10460</v>
      </c>
      <c r="BM70" s="257">
        <v>4040</v>
      </c>
      <c r="BN70" s="257">
        <v>7283</v>
      </c>
      <c r="BO70" s="260">
        <v>1105383</v>
      </c>
      <c r="BP70" s="259">
        <v>36033</v>
      </c>
      <c r="BQ70" s="257">
        <v>1005464</v>
      </c>
      <c r="BR70" s="257">
        <v>419853</v>
      </c>
      <c r="BS70" s="257">
        <v>125393</v>
      </c>
      <c r="BT70" s="257">
        <v>177941</v>
      </c>
      <c r="BU70" s="257">
        <v>3460</v>
      </c>
      <c r="BV70" s="260">
        <v>1768144</v>
      </c>
      <c r="BW70" s="258">
        <v>2873527</v>
      </c>
      <c r="BX70" s="259">
        <v>34228</v>
      </c>
      <c r="BY70" s="257">
        <v>524948</v>
      </c>
      <c r="BZ70" s="257">
        <v>239505</v>
      </c>
      <c r="CA70" s="257">
        <v>0</v>
      </c>
      <c r="CB70" s="257">
        <v>21617</v>
      </c>
      <c r="CC70" s="257">
        <v>7915</v>
      </c>
      <c r="CD70" s="257">
        <v>24113</v>
      </c>
      <c r="CE70" s="257">
        <v>16042</v>
      </c>
      <c r="CF70" s="260">
        <v>868368</v>
      </c>
      <c r="CG70" s="260">
        <v>2636512</v>
      </c>
      <c r="CH70" s="260">
        <v>3741895</v>
      </c>
      <c r="CI70" s="257">
        <v>-95771</v>
      </c>
      <c r="CJ70" s="257">
        <v>-514513</v>
      </c>
      <c r="CK70" s="257">
        <v>-403391</v>
      </c>
      <c r="CL70" s="257">
        <v>0</v>
      </c>
      <c r="CM70" s="257">
        <v>-22397</v>
      </c>
      <c r="CN70" s="257">
        <v>-18078</v>
      </c>
      <c r="CO70" s="257">
        <v>-16786</v>
      </c>
      <c r="CP70" s="257">
        <v>-21738</v>
      </c>
      <c r="CQ70" s="260">
        <v>-1092674</v>
      </c>
      <c r="CR70" s="260">
        <v>1543838</v>
      </c>
      <c r="CS70" s="260">
        <v>2649221</v>
      </c>
    </row>
    <row r="71" spans="1:97" s="213" customFormat="1" ht="12.75" customHeight="1" x14ac:dyDescent="0.2">
      <c r="A71" s="224"/>
      <c r="B71" s="235" t="s">
        <v>321</v>
      </c>
      <c r="C71" s="236">
        <v>40</v>
      </c>
      <c r="D71" s="236">
        <v>16</v>
      </c>
      <c r="E71" s="236">
        <v>29</v>
      </c>
      <c r="F71" s="236">
        <v>43</v>
      </c>
      <c r="G71" s="236">
        <v>72</v>
      </c>
      <c r="H71" s="236">
        <v>1611</v>
      </c>
      <c r="I71" s="236">
        <v>0</v>
      </c>
      <c r="J71" s="236">
        <v>395</v>
      </c>
      <c r="K71" s="236">
        <v>625</v>
      </c>
      <c r="L71" s="236">
        <v>1349</v>
      </c>
      <c r="M71" s="236">
        <v>104</v>
      </c>
      <c r="N71" s="236">
        <v>781</v>
      </c>
      <c r="O71" s="236">
        <v>29</v>
      </c>
      <c r="P71" s="236">
        <v>12</v>
      </c>
      <c r="Q71" s="236">
        <v>11</v>
      </c>
      <c r="R71" s="236">
        <v>68</v>
      </c>
      <c r="S71" s="236">
        <v>69</v>
      </c>
      <c r="T71" s="236">
        <v>22</v>
      </c>
      <c r="U71" s="236">
        <v>56</v>
      </c>
      <c r="V71" s="236">
        <v>11</v>
      </c>
      <c r="W71" s="236">
        <v>74</v>
      </c>
      <c r="X71" s="236">
        <v>87</v>
      </c>
      <c r="Y71" s="236">
        <v>35</v>
      </c>
      <c r="Z71" s="236">
        <v>72</v>
      </c>
      <c r="AA71" s="236">
        <v>4</v>
      </c>
      <c r="AB71" s="236">
        <v>23</v>
      </c>
      <c r="AC71" s="236">
        <v>4</v>
      </c>
      <c r="AD71" s="236">
        <v>3</v>
      </c>
      <c r="AE71" s="236">
        <v>346</v>
      </c>
      <c r="AF71" s="236">
        <v>0</v>
      </c>
      <c r="AG71" s="236">
        <v>9</v>
      </c>
      <c r="AH71" s="236">
        <v>4</v>
      </c>
      <c r="AI71" s="236">
        <v>119</v>
      </c>
      <c r="AJ71" s="236">
        <v>483</v>
      </c>
      <c r="AK71" s="236">
        <v>123</v>
      </c>
      <c r="AL71" s="236">
        <v>308</v>
      </c>
      <c r="AM71" s="236">
        <v>29</v>
      </c>
      <c r="AN71" s="236">
        <v>15</v>
      </c>
      <c r="AO71" s="236">
        <v>1512</v>
      </c>
      <c r="AP71" s="236">
        <v>326</v>
      </c>
      <c r="AQ71" s="236">
        <v>1347</v>
      </c>
      <c r="AR71" s="236">
        <v>321</v>
      </c>
      <c r="AS71" s="236">
        <v>1857</v>
      </c>
      <c r="AT71" s="236">
        <v>249</v>
      </c>
      <c r="AU71" s="236">
        <v>490</v>
      </c>
      <c r="AV71" s="236">
        <v>5044</v>
      </c>
      <c r="AW71" s="236">
        <v>1901</v>
      </c>
      <c r="AX71" s="236">
        <v>694</v>
      </c>
      <c r="AY71" s="236">
        <v>2337</v>
      </c>
      <c r="AZ71" s="236">
        <v>188</v>
      </c>
      <c r="BA71" s="236">
        <v>613</v>
      </c>
      <c r="BB71" s="236">
        <v>510</v>
      </c>
      <c r="BC71" s="236">
        <v>1956</v>
      </c>
      <c r="BD71" s="236">
        <v>591</v>
      </c>
      <c r="BE71" s="236">
        <v>1822</v>
      </c>
      <c r="BF71" s="236">
        <v>650</v>
      </c>
      <c r="BG71" s="236">
        <v>628</v>
      </c>
      <c r="BH71" s="236">
        <v>2526</v>
      </c>
      <c r="BI71" s="236">
        <v>726</v>
      </c>
      <c r="BJ71" s="236">
        <v>797</v>
      </c>
      <c r="BK71" s="236">
        <v>745</v>
      </c>
      <c r="BL71" s="236">
        <v>1067</v>
      </c>
      <c r="BM71" s="236">
        <v>0</v>
      </c>
      <c r="BN71" s="236">
        <v>55</v>
      </c>
      <c r="BO71" s="239">
        <v>36033</v>
      </c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  <c r="CS71" s="261"/>
    </row>
    <row r="72" spans="1:97" s="213" customFormat="1" ht="12.75" customHeight="1" x14ac:dyDescent="0.2">
      <c r="A72" s="224"/>
      <c r="B72" s="235" t="s">
        <v>322</v>
      </c>
      <c r="C72" s="236">
        <v>1417</v>
      </c>
      <c r="D72" s="236">
        <v>183</v>
      </c>
      <c r="E72" s="236">
        <v>569</v>
      </c>
      <c r="F72" s="236">
        <v>2003</v>
      </c>
      <c r="G72" s="236">
        <v>1885</v>
      </c>
      <c r="H72" s="236">
        <v>11582</v>
      </c>
      <c r="I72" s="236">
        <v>0</v>
      </c>
      <c r="J72" s="236">
        <v>2114</v>
      </c>
      <c r="K72" s="236">
        <v>8395</v>
      </c>
      <c r="L72" s="236">
        <v>16611</v>
      </c>
      <c r="M72" s="236">
        <v>612</v>
      </c>
      <c r="N72" s="236">
        <v>15166</v>
      </c>
      <c r="O72" s="236">
        <v>279</v>
      </c>
      <c r="P72" s="236">
        <v>191</v>
      </c>
      <c r="Q72" s="236">
        <v>202</v>
      </c>
      <c r="R72" s="236">
        <v>1464</v>
      </c>
      <c r="S72" s="236">
        <v>1582</v>
      </c>
      <c r="T72" s="236">
        <v>418</v>
      </c>
      <c r="U72" s="236">
        <v>316</v>
      </c>
      <c r="V72" s="236">
        <v>137</v>
      </c>
      <c r="W72" s="236">
        <v>1155</v>
      </c>
      <c r="X72" s="236">
        <v>186</v>
      </c>
      <c r="Y72" s="236">
        <v>300</v>
      </c>
      <c r="Z72" s="236">
        <v>545</v>
      </c>
      <c r="AA72" s="236">
        <v>20</v>
      </c>
      <c r="AB72" s="236">
        <v>338</v>
      </c>
      <c r="AC72" s="236">
        <v>66</v>
      </c>
      <c r="AD72" s="236">
        <v>47</v>
      </c>
      <c r="AE72" s="236">
        <v>5357</v>
      </c>
      <c r="AF72" s="236">
        <v>0</v>
      </c>
      <c r="AG72" s="236">
        <v>255</v>
      </c>
      <c r="AH72" s="236">
        <v>72</v>
      </c>
      <c r="AI72" s="236">
        <v>1981</v>
      </c>
      <c r="AJ72" s="236">
        <v>7191</v>
      </c>
      <c r="AK72" s="236">
        <v>2753</v>
      </c>
      <c r="AL72" s="236">
        <v>7239</v>
      </c>
      <c r="AM72" s="236">
        <v>405</v>
      </c>
      <c r="AN72" s="236">
        <v>487</v>
      </c>
      <c r="AO72" s="236">
        <v>24613</v>
      </c>
      <c r="AP72" s="236">
        <v>8595</v>
      </c>
      <c r="AQ72" s="236">
        <v>28723</v>
      </c>
      <c r="AR72" s="236">
        <v>12668</v>
      </c>
      <c r="AS72" s="236">
        <v>12729</v>
      </c>
      <c r="AT72" s="236">
        <v>4013</v>
      </c>
      <c r="AU72" s="236">
        <v>10936</v>
      </c>
      <c r="AV72" s="236">
        <v>96366</v>
      </c>
      <c r="AW72" s="236">
        <v>25330</v>
      </c>
      <c r="AX72" s="236">
        <v>9123</v>
      </c>
      <c r="AY72" s="236">
        <v>46702</v>
      </c>
      <c r="AZ72" s="236">
        <v>4861</v>
      </c>
      <c r="BA72" s="236">
        <v>4360</v>
      </c>
      <c r="BB72" s="236">
        <v>6178</v>
      </c>
      <c r="BC72" s="236">
        <v>69830</v>
      </c>
      <c r="BD72" s="236">
        <v>53647</v>
      </c>
      <c r="BE72" s="236">
        <v>107359</v>
      </c>
      <c r="BF72" s="236">
        <v>29211</v>
      </c>
      <c r="BG72" s="236">
        <v>9645</v>
      </c>
      <c r="BH72" s="236">
        <v>59907</v>
      </c>
      <c r="BI72" s="236">
        <v>8654</v>
      </c>
      <c r="BJ72" s="236">
        <v>14919</v>
      </c>
      <c r="BK72" s="236">
        <v>7045</v>
      </c>
      <c r="BL72" s="236">
        <v>8816</v>
      </c>
      <c r="BM72" s="236">
        <v>0</v>
      </c>
      <c r="BN72" s="236">
        <v>179</v>
      </c>
      <c r="BO72" s="239">
        <v>757932</v>
      </c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</row>
    <row r="73" spans="1:97" s="213" customFormat="1" ht="12.75" customHeight="1" x14ac:dyDescent="0.2">
      <c r="A73" s="224"/>
      <c r="B73" s="235" t="s">
        <v>323</v>
      </c>
      <c r="C73" s="236">
        <v>13398</v>
      </c>
      <c r="D73" s="236">
        <v>1973</v>
      </c>
      <c r="E73" s="236">
        <v>2337</v>
      </c>
      <c r="F73" s="236">
        <v>746</v>
      </c>
      <c r="G73" s="236">
        <v>2524</v>
      </c>
      <c r="H73" s="236">
        <v>10206</v>
      </c>
      <c r="I73" s="236">
        <v>0</v>
      </c>
      <c r="J73" s="236">
        <v>568</v>
      </c>
      <c r="K73" s="236">
        <v>4647</v>
      </c>
      <c r="L73" s="236">
        <v>45066</v>
      </c>
      <c r="M73" s="236">
        <v>1521</v>
      </c>
      <c r="N73" s="236">
        <v>7590</v>
      </c>
      <c r="O73" s="236">
        <v>411</v>
      </c>
      <c r="P73" s="236">
        <v>315</v>
      </c>
      <c r="Q73" s="236">
        <v>-16</v>
      </c>
      <c r="R73" s="236">
        <v>31</v>
      </c>
      <c r="S73" s="236">
        <v>1113</v>
      </c>
      <c r="T73" s="236">
        <v>35</v>
      </c>
      <c r="U73" s="236">
        <v>253</v>
      </c>
      <c r="V73" s="236">
        <v>77</v>
      </c>
      <c r="W73" s="236">
        <v>604</v>
      </c>
      <c r="X73" s="236">
        <v>167</v>
      </c>
      <c r="Y73" s="236">
        <v>455</v>
      </c>
      <c r="Z73" s="236">
        <v>607</v>
      </c>
      <c r="AA73" s="236">
        <v>16</v>
      </c>
      <c r="AB73" s="236">
        <v>0</v>
      </c>
      <c r="AC73" s="236">
        <v>0</v>
      </c>
      <c r="AD73" s="236">
        <v>25</v>
      </c>
      <c r="AE73" s="236">
        <v>2599</v>
      </c>
      <c r="AF73" s="236">
        <v>0</v>
      </c>
      <c r="AG73" s="236">
        <v>735</v>
      </c>
      <c r="AH73" s="236">
        <v>29</v>
      </c>
      <c r="AI73" s="236">
        <v>290</v>
      </c>
      <c r="AJ73" s="236">
        <v>694</v>
      </c>
      <c r="AK73" s="236">
        <v>-2695</v>
      </c>
      <c r="AL73" s="236">
        <v>783</v>
      </c>
      <c r="AM73" s="236">
        <v>-6</v>
      </c>
      <c r="AN73" s="236">
        <v>-9</v>
      </c>
      <c r="AO73" s="236">
        <v>3256</v>
      </c>
      <c r="AP73" s="236">
        <v>1061</v>
      </c>
      <c r="AQ73" s="236">
        <v>1679</v>
      </c>
      <c r="AR73" s="236">
        <v>582</v>
      </c>
      <c r="AS73" s="236">
        <v>-2984</v>
      </c>
      <c r="AT73" s="236">
        <v>3947</v>
      </c>
      <c r="AU73" s="236">
        <v>1231</v>
      </c>
      <c r="AV73" s="236">
        <v>36728</v>
      </c>
      <c r="AW73" s="236">
        <v>19681</v>
      </c>
      <c r="AX73" s="236">
        <v>77340</v>
      </c>
      <c r="AY73" s="236">
        <v>8710</v>
      </c>
      <c r="AZ73" s="236">
        <v>26</v>
      </c>
      <c r="BA73" s="236">
        <v>16697</v>
      </c>
      <c r="BB73" s="236">
        <v>2359</v>
      </c>
      <c r="BC73" s="236">
        <v>0</v>
      </c>
      <c r="BD73" s="236">
        <v>219</v>
      </c>
      <c r="BE73" s="236">
        <v>10206</v>
      </c>
      <c r="BF73" s="236">
        <v>1479</v>
      </c>
      <c r="BG73" s="236">
        <v>-1</v>
      </c>
      <c r="BH73" s="236">
        <v>19366</v>
      </c>
      <c r="BI73" s="236">
        <v>1446</v>
      </c>
      <c r="BJ73" s="236">
        <v>894</v>
      </c>
      <c r="BK73" s="236">
        <v>7447</v>
      </c>
      <c r="BL73" s="236">
        <v>5249</v>
      </c>
      <c r="BM73" s="236">
        <v>0</v>
      </c>
      <c r="BN73" s="236">
        <v>5500</v>
      </c>
      <c r="BO73" s="239">
        <v>319207</v>
      </c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  <c r="CS73" s="261"/>
    </row>
    <row r="74" spans="1:97" s="213" customFormat="1" ht="12.75" customHeight="1" x14ac:dyDescent="0.2">
      <c r="A74" s="224"/>
      <c r="B74" s="235" t="s">
        <v>324</v>
      </c>
      <c r="C74" s="236">
        <v>6319</v>
      </c>
      <c r="D74" s="236">
        <v>2187</v>
      </c>
      <c r="E74" s="236">
        <v>5191</v>
      </c>
      <c r="F74" s="236">
        <v>658</v>
      </c>
      <c r="G74" s="236">
        <v>481</v>
      </c>
      <c r="H74" s="236">
        <v>9855</v>
      </c>
      <c r="I74" s="236">
        <v>0</v>
      </c>
      <c r="J74" s="236">
        <v>610</v>
      </c>
      <c r="K74" s="236">
        <v>4661</v>
      </c>
      <c r="L74" s="236">
        <v>4007</v>
      </c>
      <c r="M74" s="236">
        <v>201</v>
      </c>
      <c r="N74" s="236">
        <v>4813</v>
      </c>
      <c r="O74" s="236">
        <v>223</v>
      </c>
      <c r="P74" s="236">
        <v>79</v>
      </c>
      <c r="Q74" s="236">
        <v>161</v>
      </c>
      <c r="R74" s="236">
        <v>491</v>
      </c>
      <c r="S74" s="236">
        <v>686</v>
      </c>
      <c r="T74" s="236">
        <v>66</v>
      </c>
      <c r="U74" s="236">
        <v>350</v>
      </c>
      <c r="V74" s="236">
        <v>34</v>
      </c>
      <c r="W74" s="236">
        <v>418</v>
      </c>
      <c r="X74" s="236">
        <v>206</v>
      </c>
      <c r="Y74" s="236">
        <v>460</v>
      </c>
      <c r="Z74" s="236">
        <v>737</v>
      </c>
      <c r="AA74" s="236">
        <v>40</v>
      </c>
      <c r="AB74" s="236">
        <v>104</v>
      </c>
      <c r="AC74" s="236">
        <v>29</v>
      </c>
      <c r="AD74" s="236">
        <v>9</v>
      </c>
      <c r="AE74" s="236">
        <v>2375</v>
      </c>
      <c r="AF74" s="236">
        <v>0</v>
      </c>
      <c r="AG74" s="236">
        <v>89</v>
      </c>
      <c r="AH74" s="236">
        <v>18</v>
      </c>
      <c r="AI74" s="236">
        <v>518</v>
      </c>
      <c r="AJ74" s="236">
        <v>4728</v>
      </c>
      <c r="AK74" s="236">
        <v>2330</v>
      </c>
      <c r="AL74" s="236">
        <v>3823</v>
      </c>
      <c r="AM74" s="236">
        <v>172</v>
      </c>
      <c r="AN74" s="236">
        <v>46</v>
      </c>
      <c r="AO74" s="236">
        <v>2090</v>
      </c>
      <c r="AP74" s="236">
        <v>682</v>
      </c>
      <c r="AQ74" s="236">
        <v>5854</v>
      </c>
      <c r="AR74" s="236">
        <v>1125</v>
      </c>
      <c r="AS74" s="236">
        <v>39275</v>
      </c>
      <c r="AT74" s="236">
        <v>4209</v>
      </c>
      <c r="AU74" s="236">
        <v>1871</v>
      </c>
      <c r="AV74" s="236">
        <v>20497</v>
      </c>
      <c r="AW74" s="236">
        <v>5011</v>
      </c>
      <c r="AX74" s="236">
        <v>65566</v>
      </c>
      <c r="AY74" s="236">
        <v>17579</v>
      </c>
      <c r="AZ74" s="236">
        <v>400</v>
      </c>
      <c r="BA74" s="236">
        <v>10761</v>
      </c>
      <c r="BB74" s="236">
        <v>1437</v>
      </c>
      <c r="BC74" s="236">
        <v>65173</v>
      </c>
      <c r="BD74" s="236">
        <v>11529</v>
      </c>
      <c r="BE74" s="236">
        <v>13453</v>
      </c>
      <c r="BF74" s="236">
        <v>2989</v>
      </c>
      <c r="BG74" s="236">
        <v>1225</v>
      </c>
      <c r="BH74" s="236">
        <v>20489</v>
      </c>
      <c r="BI74" s="236">
        <v>4340</v>
      </c>
      <c r="BJ74" s="236">
        <v>2654</v>
      </c>
      <c r="BK74" s="236">
        <v>4439</v>
      </c>
      <c r="BL74" s="236">
        <v>4552</v>
      </c>
      <c r="BM74" s="236">
        <v>0</v>
      </c>
      <c r="BN74" s="236">
        <v>660</v>
      </c>
      <c r="BO74" s="239">
        <v>365035</v>
      </c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  <c r="CS74" s="261"/>
    </row>
    <row r="75" spans="1:97" s="213" customFormat="1" ht="12.75" customHeight="1" x14ac:dyDescent="0.2">
      <c r="A75" s="224"/>
      <c r="B75" s="262" t="s">
        <v>347</v>
      </c>
      <c r="C75" s="236">
        <v>1673</v>
      </c>
      <c r="D75" s="236">
        <v>116</v>
      </c>
      <c r="E75" s="236">
        <v>650</v>
      </c>
      <c r="F75" s="236">
        <v>166</v>
      </c>
      <c r="G75" s="236">
        <v>203</v>
      </c>
      <c r="H75" s="236">
        <v>3882</v>
      </c>
      <c r="I75" s="236">
        <v>0</v>
      </c>
      <c r="J75" s="236">
        <v>418</v>
      </c>
      <c r="K75" s="236">
        <v>672</v>
      </c>
      <c r="L75" s="236">
        <v>1807</v>
      </c>
      <c r="M75" s="236">
        <v>455</v>
      </c>
      <c r="N75" s="236">
        <v>2989</v>
      </c>
      <c r="O75" s="236">
        <v>1091</v>
      </c>
      <c r="P75" s="236">
        <v>61</v>
      </c>
      <c r="Q75" s="236">
        <v>24</v>
      </c>
      <c r="R75" s="236">
        <v>276</v>
      </c>
      <c r="S75" s="236">
        <v>344</v>
      </c>
      <c r="T75" s="236">
        <v>41</v>
      </c>
      <c r="U75" s="236">
        <v>58</v>
      </c>
      <c r="V75" s="236">
        <v>19</v>
      </c>
      <c r="W75" s="236">
        <v>157</v>
      </c>
      <c r="X75" s="236">
        <v>65</v>
      </c>
      <c r="Y75" s="236">
        <v>110</v>
      </c>
      <c r="Z75" s="236">
        <v>116</v>
      </c>
      <c r="AA75" s="236">
        <v>377</v>
      </c>
      <c r="AB75" s="236">
        <v>55</v>
      </c>
      <c r="AC75" s="236">
        <v>7</v>
      </c>
      <c r="AD75" s="236">
        <v>6</v>
      </c>
      <c r="AE75" s="236">
        <v>1009</v>
      </c>
      <c r="AF75" s="236">
        <v>0</v>
      </c>
      <c r="AG75" s="236">
        <v>30</v>
      </c>
      <c r="AH75" s="236">
        <v>5</v>
      </c>
      <c r="AI75" s="236">
        <v>212</v>
      </c>
      <c r="AJ75" s="236">
        <v>334</v>
      </c>
      <c r="AK75" s="236">
        <v>140</v>
      </c>
      <c r="AL75" s="236">
        <v>344</v>
      </c>
      <c r="AM75" s="236">
        <v>12</v>
      </c>
      <c r="AN75" s="236">
        <v>124</v>
      </c>
      <c r="AO75" s="236">
        <v>2685</v>
      </c>
      <c r="AP75" s="236">
        <v>881</v>
      </c>
      <c r="AQ75" s="236">
        <v>3525</v>
      </c>
      <c r="AR75" s="236">
        <v>860</v>
      </c>
      <c r="AS75" s="236">
        <v>7644</v>
      </c>
      <c r="AT75" s="236">
        <v>923</v>
      </c>
      <c r="AU75" s="236">
        <v>414</v>
      </c>
      <c r="AV75" s="236">
        <v>10298</v>
      </c>
      <c r="AW75" s="236">
        <v>1376</v>
      </c>
      <c r="AX75" s="236">
        <v>10216</v>
      </c>
      <c r="AY75" s="236">
        <v>5869</v>
      </c>
      <c r="AZ75" s="236">
        <v>156</v>
      </c>
      <c r="BA75" s="236">
        <v>2785</v>
      </c>
      <c r="BB75" s="236">
        <v>568</v>
      </c>
      <c r="BC75" s="236">
        <v>484</v>
      </c>
      <c r="BD75" s="236">
        <v>1135</v>
      </c>
      <c r="BE75" s="236">
        <v>3170</v>
      </c>
      <c r="BF75" s="236">
        <v>733</v>
      </c>
      <c r="BG75" s="236">
        <v>710</v>
      </c>
      <c r="BH75" s="236">
        <v>8488</v>
      </c>
      <c r="BI75" s="236">
        <v>1027</v>
      </c>
      <c r="BJ75" s="236">
        <v>1899</v>
      </c>
      <c r="BK75" s="236">
        <v>2996</v>
      </c>
      <c r="BL75" s="236">
        <v>2687</v>
      </c>
      <c r="BM75" s="236">
        <v>0</v>
      </c>
      <c r="BN75" s="236">
        <v>263</v>
      </c>
      <c r="BO75" s="239">
        <v>89840</v>
      </c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  <c r="CS75" s="261"/>
    </row>
    <row r="76" spans="1:97" s="213" customFormat="1" ht="12.75" customHeight="1" x14ac:dyDescent="0.2">
      <c r="A76" s="224"/>
      <c r="B76" s="235" t="s">
        <v>348</v>
      </c>
      <c r="C76" s="236">
        <v>-10319</v>
      </c>
      <c r="D76" s="236">
        <v>-1630</v>
      </c>
      <c r="E76" s="236">
        <v>-489</v>
      </c>
      <c r="F76" s="236">
        <v>-1</v>
      </c>
      <c r="G76" s="236">
        <v>-443</v>
      </c>
      <c r="H76" s="236">
        <v>-36</v>
      </c>
      <c r="I76" s="236">
        <v>0</v>
      </c>
      <c r="J76" s="236">
        <v>0</v>
      </c>
      <c r="K76" s="236">
        <v>-1229</v>
      </c>
      <c r="L76" s="236">
        <v>-2</v>
      </c>
      <c r="M76" s="236">
        <v>-5</v>
      </c>
      <c r="N76" s="236">
        <v>-2808</v>
      </c>
      <c r="O76" s="236">
        <v>0</v>
      </c>
      <c r="P76" s="236">
        <v>-5</v>
      </c>
      <c r="Q76" s="236">
        <v>0</v>
      </c>
      <c r="R76" s="236">
        <v>0</v>
      </c>
      <c r="S76" s="236">
        <v>0</v>
      </c>
      <c r="T76" s="236">
        <v>0</v>
      </c>
      <c r="U76" s="236">
        <v>0</v>
      </c>
      <c r="V76" s="236">
        <v>0</v>
      </c>
      <c r="W76" s="236">
        <v>0</v>
      </c>
      <c r="X76" s="236">
        <v>0</v>
      </c>
      <c r="Y76" s="236">
        <v>0</v>
      </c>
      <c r="Z76" s="236">
        <v>0</v>
      </c>
      <c r="AA76" s="236">
        <v>-9</v>
      </c>
      <c r="AB76" s="236">
        <v>0</v>
      </c>
      <c r="AC76" s="236">
        <v>0</v>
      </c>
      <c r="AD76" s="236">
        <v>0</v>
      </c>
      <c r="AE76" s="236">
        <v>0</v>
      </c>
      <c r="AF76" s="236">
        <v>0</v>
      </c>
      <c r="AG76" s="236">
        <v>0</v>
      </c>
      <c r="AH76" s="236">
        <v>0</v>
      </c>
      <c r="AI76" s="236">
        <v>0</v>
      </c>
      <c r="AJ76" s="236">
        <v>0</v>
      </c>
      <c r="AK76" s="236">
        <v>0</v>
      </c>
      <c r="AL76" s="236">
        <v>0</v>
      </c>
      <c r="AM76" s="236">
        <v>0</v>
      </c>
      <c r="AN76" s="236">
        <v>0</v>
      </c>
      <c r="AO76" s="236">
        <v>-1</v>
      </c>
      <c r="AP76" s="236">
        <v>-1</v>
      </c>
      <c r="AQ76" s="236">
        <v>-184</v>
      </c>
      <c r="AR76" s="236">
        <v>-1102</v>
      </c>
      <c r="AS76" s="236">
        <v>-16</v>
      </c>
      <c r="AT76" s="236">
        <v>-532</v>
      </c>
      <c r="AU76" s="236">
        <v>0</v>
      </c>
      <c r="AV76" s="236">
        <v>-133</v>
      </c>
      <c r="AW76" s="236">
        <v>-981</v>
      </c>
      <c r="AX76" s="236">
        <v>-84</v>
      </c>
      <c r="AY76" s="236">
        <v>-518</v>
      </c>
      <c r="AZ76" s="236">
        <v>0</v>
      </c>
      <c r="BA76" s="236">
        <v>-1</v>
      </c>
      <c r="BB76" s="236">
        <v>-1</v>
      </c>
      <c r="BC76" s="236">
        <v>0</v>
      </c>
      <c r="BD76" s="236">
        <v>-138</v>
      </c>
      <c r="BE76" s="236">
        <v>-2469</v>
      </c>
      <c r="BF76" s="236">
        <v>-233</v>
      </c>
      <c r="BG76" s="236">
        <v>-762</v>
      </c>
      <c r="BH76" s="236">
        <v>-6</v>
      </c>
      <c r="BI76" s="236">
        <v>-1</v>
      </c>
      <c r="BJ76" s="236">
        <v>0</v>
      </c>
      <c r="BK76" s="236">
        <v>0</v>
      </c>
      <c r="BL76" s="236">
        <v>0</v>
      </c>
      <c r="BM76" s="236">
        <v>0</v>
      </c>
      <c r="BN76" s="236">
        <v>-70</v>
      </c>
      <c r="BO76" s="239">
        <v>-24209</v>
      </c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  <c r="CS76" s="261"/>
    </row>
    <row r="77" spans="1:97" s="213" customFormat="1" ht="12.75" customHeight="1" x14ac:dyDescent="0.2">
      <c r="A77" s="255"/>
      <c r="B77" s="256" t="s">
        <v>325</v>
      </c>
      <c r="C77" s="257">
        <v>12528</v>
      </c>
      <c r="D77" s="257">
        <v>2845</v>
      </c>
      <c r="E77" s="257">
        <v>8287</v>
      </c>
      <c r="F77" s="257">
        <v>3615</v>
      </c>
      <c r="G77" s="257">
        <v>4722</v>
      </c>
      <c r="H77" s="257">
        <v>37100</v>
      </c>
      <c r="I77" s="257">
        <v>0</v>
      </c>
      <c r="J77" s="257">
        <v>4105</v>
      </c>
      <c r="K77" s="257">
        <v>17771</v>
      </c>
      <c r="L77" s="257">
        <v>68838</v>
      </c>
      <c r="M77" s="257">
        <v>2888</v>
      </c>
      <c r="N77" s="257">
        <v>28531</v>
      </c>
      <c r="O77" s="257">
        <v>2033</v>
      </c>
      <c r="P77" s="257">
        <v>653</v>
      </c>
      <c r="Q77" s="257">
        <v>382</v>
      </c>
      <c r="R77" s="257">
        <v>2330</v>
      </c>
      <c r="S77" s="257">
        <v>3794</v>
      </c>
      <c r="T77" s="257">
        <v>582</v>
      </c>
      <c r="U77" s="257">
        <v>1033</v>
      </c>
      <c r="V77" s="257">
        <v>278</v>
      </c>
      <c r="W77" s="257">
        <v>2408</v>
      </c>
      <c r="X77" s="257">
        <v>711</v>
      </c>
      <c r="Y77" s="257">
        <v>1360</v>
      </c>
      <c r="Z77" s="257">
        <v>2077</v>
      </c>
      <c r="AA77" s="257">
        <v>448</v>
      </c>
      <c r="AB77" s="257">
        <v>520</v>
      </c>
      <c r="AC77" s="257">
        <v>106</v>
      </c>
      <c r="AD77" s="257">
        <v>90</v>
      </c>
      <c r="AE77" s="257">
        <v>11686</v>
      </c>
      <c r="AF77" s="257">
        <v>0</v>
      </c>
      <c r="AG77" s="257">
        <v>1118</v>
      </c>
      <c r="AH77" s="257">
        <v>128</v>
      </c>
      <c r="AI77" s="257">
        <v>3120</v>
      </c>
      <c r="AJ77" s="257">
        <v>13430</v>
      </c>
      <c r="AK77" s="257">
        <v>2651</v>
      </c>
      <c r="AL77" s="257">
        <v>12497</v>
      </c>
      <c r="AM77" s="257">
        <v>612</v>
      </c>
      <c r="AN77" s="257">
        <v>663</v>
      </c>
      <c r="AO77" s="257">
        <v>34155</v>
      </c>
      <c r="AP77" s="257">
        <v>11544</v>
      </c>
      <c r="AQ77" s="257">
        <v>40944</v>
      </c>
      <c r="AR77" s="257">
        <v>14454</v>
      </c>
      <c r="AS77" s="257">
        <v>58505</v>
      </c>
      <c r="AT77" s="257">
        <v>12809</v>
      </c>
      <c r="AU77" s="257">
        <v>14942</v>
      </c>
      <c r="AV77" s="257">
        <v>168800</v>
      </c>
      <c r="AW77" s="257">
        <v>52318</v>
      </c>
      <c r="AX77" s="257">
        <v>162855</v>
      </c>
      <c r="AY77" s="257">
        <v>80679</v>
      </c>
      <c r="AZ77" s="257">
        <v>5631</v>
      </c>
      <c r="BA77" s="257">
        <v>35215</v>
      </c>
      <c r="BB77" s="257">
        <v>11051</v>
      </c>
      <c r="BC77" s="257">
        <v>137443</v>
      </c>
      <c r="BD77" s="257">
        <v>66983</v>
      </c>
      <c r="BE77" s="257">
        <v>133541</v>
      </c>
      <c r="BF77" s="257">
        <v>34829</v>
      </c>
      <c r="BG77" s="257">
        <v>11445</v>
      </c>
      <c r="BH77" s="257">
        <v>110770</v>
      </c>
      <c r="BI77" s="257">
        <v>16192</v>
      </c>
      <c r="BJ77" s="257">
        <v>21163</v>
      </c>
      <c r="BK77" s="257">
        <v>22672</v>
      </c>
      <c r="BL77" s="257">
        <v>22371</v>
      </c>
      <c r="BM77" s="257">
        <v>0</v>
      </c>
      <c r="BN77" s="257">
        <v>6587</v>
      </c>
      <c r="BO77" s="260">
        <v>1543838</v>
      </c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  <c r="CS77" s="261"/>
    </row>
    <row r="78" spans="1:97" s="213" customFormat="1" ht="12.75" customHeight="1" x14ac:dyDescent="0.2">
      <c r="A78" s="255"/>
      <c r="B78" s="256" t="s">
        <v>392</v>
      </c>
      <c r="C78" s="257">
        <v>25737</v>
      </c>
      <c r="D78" s="257">
        <v>6049</v>
      </c>
      <c r="E78" s="257">
        <v>25244</v>
      </c>
      <c r="F78" s="257">
        <v>5758</v>
      </c>
      <c r="G78" s="257">
        <v>7441</v>
      </c>
      <c r="H78" s="257">
        <v>61199</v>
      </c>
      <c r="I78" s="257">
        <v>0</v>
      </c>
      <c r="J78" s="257">
        <v>7252</v>
      </c>
      <c r="K78" s="257">
        <v>73231</v>
      </c>
      <c r="L78" s="257">
        <v>176386</v>
      </c>
      <c r="M78" s="257">
        <v>21179</v>
      </c>
      <c r="N78" s="257">
        <v>84538</v>
      </c>
      <c r="O78" s="257">
        <v>3558</v>
      </c>
      <c r="P78" s="257">
        <v>3258</v>
      </c>
      <c r="Q78" s="257">
        <v>910</v>
      </c>
      <c r="R78" s="257">
        <v>5082</v>
      </c>
      <c r="S78" s="257">
        <v>10268</v>
      </c>
      <c r="T78" s="257">
        <v>1321</v>
      </c>
      <c r="U78" s="257">
        <v>3272</v>
      </c>
      <c r="V78" s="257">
        <v>569</v>
      </c>
      <c r="W78" s="257">
        <v>3948</v>
      </c>
      <c r="X78" s="257">
        <v>2089</v>
      </c>
      <c r="Y78" s="257">
        <v>4690</v>
      </c>
      <c r="Z78" s="257">
        <v>4214</v>
      </c>
      <c r="AA78" s="257">
        <v>1286</v>
      </c>
      <c r="AB78" s="257">
        <v>1226</v>
      </c>
      <c r="AC78" s="257">
        <v>204</v>
      </c>
      <c r="AD78" s="257">
        <v>214</v>
      </c>
      <c r="AE78" s="257">
        <v>22542</v>
      </c>
      <c r="AF78" s="257">
        <v>0</v>
      </c>
      <c r="AG78" s="257">
        <v>3677</v>
      </c>
      <c r="AH78" s="257">
        <v>514</v>
      </c>
      <c r="AI78" s="257">
        <v>7057</v>
      </c>
      <c r="AJ78" s="257">
        <v>29104</v>
      </c>
      <c r="AK78" s="257">
        <v>9185</v>
      </c>
      <c r="AL78" s="257">
        <v>40552</v>
      </c>
      <c r="AM78" s="257">
        <v>1341</v>
      </c>
      <c r="AN78" s="257">
        <v>1887</v>
      </c>
      <c r="AO78" s="257">
        <v>72191</v>
      </c>
      <c r="AP78" s="257">
        <v>24343</v>
      </c>
      <c r="AQ78" s="257">
        <v>81160</v>
      </c>
      <c r="AR78" s="257">
        <v>28724</v>
      </c>
      <c r="AS78" s="257">
        <v>104084</v>
      </c>
      <c r="AT78" s="257">
        <v>24791</v>
      </c>
      <c r="AU78" s="257">
        <v>21195</v>
      </c>
      <c r="AV78" s="257">
        <v>230138</v>
      </c>
      <c r="AW78" s="257">
        <v>72001</v>
      </c>
      <c r="AX78" s="257">
        <v>199411</v>
      </c>
      <c r="AY78" s="257">
        <v>146161</v>
      </c>
      <c r="AZ78" s="257">
        <v>6926</v>
      </c>
      <c r="BA78" s="257">
        <v>63061</v>
      </c>
      <c r="BB78" s="257">
        <v>18808</v>
      </c>
      <c r="BC78" s="257">
        <v>186567</v>
      </c>
      <c r="BD78" s="257">
        <v>86528</v>
      </c>
      <c r="BE78" s="257">
        <v>217808</v>
      </c>
      <c r="BF78" s="257">
        <v>43970</v>
      </c>
      <c r="BG78" s="257">
        <v>18557</v>
      </c>
      <c r="BH78" s="257">
        <v>173525</v>
      </c>
      <c r="BI78" s="257">
        <v>34512</v>
      </c>
      <c r="BJ78" s="257">
        <v>55344</v>
      </c>
      <c r="BK78" s="257">
        <v>32693</v>
      </c>
      <c r="BL78" s="257">
        <v>32831</v>
      </c>
      <c r="BM78" s="257">
        <v>4040</v>
      </c>
      <c r="BN78" s="257">
        <v>13870</v>
      </c>
      <c r="BO78" s="260">
        <v>2649221</v>
      </c>
      <c r="BP78" s="261"/>
      <c r="BQ78" s="261"/>
      <c r="BR78" s="261"/>
      <c r="BS78" s="261"/>
      <c r="BT78" s="261"/>
      <c r="BU78" s="261"/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  <c r="CS78" s="261"/>
    </row>
  </sheetData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7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0"/>
  <sheetViews>
    <sheetView view="pageBreakPreview" zoomScale="130" zoomScaleNormal="100" zoomScaleSheetLayoutView="130" workbookViewId="0">
      <selection activeCell="C6" sqref="C6"/>
    </sheetView>
  </sheetViews>
  <sheetFormatPr defaultColWidth="7" defaultRowHeight="10.9" customHeight="1" x14ac:dyDescent="0.15"/>
  <cols>
    <col min="1" max="1" width="3.26953125" style="146" customWidth="1"/>
    <col min="2" max="2" width="16.6328125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" style="147"/>
    <col min="256" max="256" width="3.26953125" style="147" customWidth="1"/>
    <col min="257" max="257" width="16.6328125" style="147" customWidth="1"/>
    <col min="258" max="352" width="8.453125" style="147" customWidth="1"/>
    <col min="353" max="353" width="7.26953125" style="147" customWidth="1"/>
    <col min="354" max="511" width="7" style="147"/>
    <col min="512" max="512" width="3.26953125" style="147" customWidth="1"/>
    <col min="513" max="513" width="16.6328125" style="147" customWidth="1"/>
    <col min="514" max="608" width="8.453125" style="147" customWidth="1"/>
    <col min="609" max="609" width="7.26953125" style="147" customWidth="1"/>
    <col min="610" max="767" width="7" style="147"/>
    <col min="768" max="768" width="3.26953125" style="147" customWidth="1"/>
    <col min="769" max="769" width="16.6328125" style="147" customWidth="1"/>
    <col min="770" max="864" width="8.453125" style="147" customWidth="1"/>
    <col min="865" max="865" width="7.26953125" style="147" customWidth="1"/>
    <col min="866" max="1023" width="7" style="147"/>
    <col min="1024" max="1024" width="3.26953125" style="147" customWidth="1"/>
    <col min="1025" max="1025" width="16.6328125" style="147" customWidth="1"/>
    <col min="1026" max="1120" width="8.453125" style="147" customWidth="1"/>
    <col min="1121" max="1121" width="7.26953125" style="147" customWidth="1"/>
    <col min="1122" max="1279" width="7" style="147"/>
    <col min="1280" max="1280" width="3.26953125" style="147" customWidth="1"/>
    <col min="1281" max="1281" width="16.6328125" style="147" customWidth="1"/>
    <col min="1282" max="1376" width="8.453125" style="147" customWidth="1"/>
    <col min="1377" max="1377" width="7.26953125" style="147" customWidth="1"/>
    <col min="1378" max="1535" width="7" style="147"/>
    <col min="1536" max="1536" width="3.26953125" style="147" customWidth="1"/>
    <col min="1537" max="1537" width="16.6328125" style="147" customWidth="1"/>
    <col min="1538" max="1632" width="8.453125" style="147" customWidth="1"/>
    <col min="1633" max="1633" width="7.26953125" style="147" customWidth="1"/>
    <col min="1634" max="1791" width="7" style="147"/>
    <col min="1792" max="1792" width="3.26953125" style="147" customWidth="1"/>
    <col min="1793" max="1793" width="16.6328125" style="147" customWidth="1"/>
    <col min="1794" max="1888" width="8.453125" style="147" customWidth="1"/>
    <col min="1889" max="1889" width="7.26953125" style="147" customWidth="1"/>
    <col min="1890" max="2047" width="7" style="147"/>
    <col min="2048" max="2048" width="3.26953125" style="147" customWidth="1"/>
    <col min="2049" max="2049" width="16.6328125" style="147" customWidth="1"/>
    <col min="2050" max="2144" width="8.453125" style="147" customWidth="1"/>
    <col min="2145" max="2145" width="7.26953125" style="147" customWidth="1"/>
    <col min="2146" max="2303" width="7" style="147"/>
    <col min="2304" max="2304" width="3.26953125" style="147" customWidth="1"/>
    <col min="2305" max="2305" width="16.6328125" style="147" customWidth="1"/>
    <col min="2306" max="2400" width="8.453125" style="147" customWidth="1"/>
    <col min="2401" max="2401" width="7.26953125" style="147" customWidth="1"/>
    <col min="2402" max="2559" width="7" style="147"/>
    <col min="2560" max="2560" width="3.26953125" style="147" customWidth="1"/>
    <col min="2561" max="2561" width="16.6328125" style="147" customWidth="1"/>
    <col min="2562" max="2656" width="8.453125" style="147" customWidth="1"/>
    <col min="2657" max="2657" width="7.26953125" style="147" customWidth="1"/>
    <col min="2658" max="2815" width="7" style="147"/>
    <col min="2816" max="2816" width="3.26953125" style="147" customWidth="1"/>
    <col min="2817" max="2817" width="16.6328125" style="147" customWidth="1"/>
    <col min="2818" max="2912" width="8.453125" style="147" customWidth="1"/>
    <col min="2913" max="2913" width="7.26953125" style="147" customWidth="1"/>
    <col min="2914" max="3071" width="7" style="147"/>
    <col min="3072" max="3072" width="3.26953125" style="147" customWidth="1"/>
    <col min="3073" max="3073" width="16.6328125" style="147" customWidth="1"/>
    <col min="3074" max="3168" width="8.453125" style="147" customWidth="1"/>
    <col min="3169" max="3169" width="7.26953125" style="147" customWidth="1"/>
    <col min="3170" max="3327" width="7" style="147"/>
    <col min="3328" max="3328" width="3.26953125" style="147" customWidth="1"/>
    <col min="3329" max="3329" width="16.6328125" style="147" customWidth="1"/>
    <col min="3330" max="3424" width="8.453125" style="147" customWidth="1"/>
    <col min="3425" max="3425" width="7.26953125" style="147" customWidth="1"/>
    <col min="3426" max="3583" width="7" style="147"/>
    <col min="3584" max="3584" width="3.26953125" style="147" customWidth="1"/>
    <col min="3585" max="3585" width="16.6328125" style="147" customWidth="1"/>
    <col min="3586" max="3680" width="8.453125" style="147" customWidth="1"/>
    <col min="3681" max="3681" width="7.26953125" style="147" customWidth="1"/>
    <col min="3682" max="3839" width="7" style="147"/>
    <col min="3840" max="3840" width="3.26953125" style="147" customWidth="1"/>
    <col min="3841" max="3841" width="16.6328125" style="147" customWidth="1"/>
    <col min="3842" max="3936" width="8.453125" style="147" customWidth="1"/>
    <col min="3937" max="3937" width="7.26953125" style="147" customWidth="1"/>
    <col min="3938" max="4095" width="7" style="147"/>
    <col min="4096" max="4096" width="3.26953125" style="147" customWidth="1"/>
    <col min="4097" max="4097" width="16.6328125" style="147" customWidth="1"/>
    <col min="4098" max="4192" width="8.453125" style="147" customWidth="1"/>
    <col min="4193" max="4193" width="7.26953125" style="147" customWidth="1"/>
    <col min="4194" max="4351" width="7" style="147"/>
    <col min="4352" max="4352" width="3.26953125" style="147" customWidth="1"/>
    <col min="4353" max="4353" width="16.6328125" style="147" customWidth="1"/>
    <col min="4354" max="4448" width="8.453125" style="147" customWidth="1"/>
    <col min="4449" max="4449" width="7.26953125" style="147" customWidth="1"/>
    <col min="4450" max="4607" width="7" style="147"/>
    <col min="4608" max="4608" width="3.26953125" style="147" customWidth="1"/>
    <col min="4609" max="4609" width="16.6328125" style="147" customWidth="1"/>
    <col min="4610" max="4704" width="8.453125" style="147" customWidth="1"/>
    <col min="4705" max="4705" width="7.26953125" style="147" customWidth="1"/>
    <col min="4706" max="4863" width="7" style="147"/>
    <col min="4864" max="4864" width="3.26953125" style="147" customWidth="1"/>
    <col min="4865" max="4865" width="16.6328125" style="147" customWidth="1"/>
    <col min="4866" max="4960" width="8.453125" style="147" customWidth="1"/>
    <col min="4961" max="4961" width="7.26953125" style="147" customWidth="1"/>
    <col min="4962" max="5119" width="7" style="147"/>
    <col min="5120" max="5120" width="3.26953125" style="147" customWidth="1"/>
    <col min="5121" max="5121" width="16.6328125" style="147" customWidth="1"/>
    <col min="5122" max="5216" width="8.453125" style="147" customWidth="1"/>
    <col min="5217" max="5217" width="7.26953125" style="147" customWidth="1"/>
    <col min="5218" max="5375" width="7" style="147"/>
    <col min="5376" max="5376" width="3.26953125" style="147" customWidth="1"/>
    <col min="5377" max="5377" width="16.6328125" style="147" customWidth="1"/>
    <col min="5378" max="5472" width="8.453125" style="147" customWidth="1"/>
    <col min="5473" max="5473" width="7.26953125" style="147" customWidth="1"/>
    <col min="5474" max="5631" width="7" style="147"/>
    <col min="5632" max="5632" width="3.26953125" style="147" customWidth="1"/>
    <col min="5633" max="5633" width="16.6328125" style="147" customWidth="1"/>
    <col min="5634" max="5728" width="8.453125" style="147" customWidth="1"/>
    <col min="5729" max="5729" width="7.26953125" style="147" customWidth="1"/>
    <col min="5730" max="5887" width="7" style="147"/>
    <col min="5888" max="5888" width="3.26953125" style="147" customWidth="1"/>
    <col min="5889" max="5889" width="16.6328125" style="147" customWidth="1"/>
    <col min="5890" max="5984" width="8.453125" style="147" customWidth="1"/>
    <col min="5985" max="5985" width="7.26953125" style="147" customWidth="1"/>
    <col min="5986" max="6143" width="7" style="147"/>
    <col min="6144" max="6144" width="3.26953125" style="147" customWidth="1"/>
    <col min="6145" max="6145" width="16.6328125" style="147" customWidth="1"/>
    <col min="6146" max="6240" width="8.453125" style="147" customWidth="1"/>
    <col min="6241" max="6241" width="7.26953125" style="147" customWidth="1"/>
    <col min="6242" max="6399" width="7" style="147"/>
    <col min="6400" max="6400" width="3.26953125" style="147" customWidth="1"/>
    <col min="6401" max="6401" width="16.6328125" style="147" customWidth="1"/>
    <col min="6402" max="6496" width="8.453125" style="147" customWidth="1"/>
    <col min="6497" max="6497" width="7.26953125" style="147" customWidth="1"/>
    <col min="6498" max="6655" width="7" style="147"/>
    <col min="6656" max="6656" width="3.26953125" style="147" customWidth="1"/>
    <col min="6657" max="6657" width="16.6328125" style="147" customWidth="1"/>
    <col min="6658" max="6752" width="8.453125" style="147" customWidth="1"/>
    <col min="6753" max="6753" width="7.26953125" style="147" customWidth="1"/>
    <col min="6754" max="6911" width="7" style="147"/>
    <col min="6912" max="6912" width="3.26953125" style="147" customWidth="1"/>
    <col min="6913" max="6913" width="16.6328125" style="147" customWidth="1"/>
    <col min="6914" max="7008" width="8.453125" style="147" customWidth="1"/>
    <col min="7009" max="7009" width="7.26953125" style="147" customWidth="1"/>
    <col min="7010" max="7167" width="7" style="147"/>
    <col min="7168" max="7168" width="3.26953125" style="147" customWidth="1"/>
    <col min="7169" max="7169" width="16.6328125" style="147" customWidth="1"/>
    <col min="7170" max="7264" width="8.453125" style="147" customWidth="1"/>
    <col min="7265" max="7265" width="7.26953125" style="147" customWidth="1"/>
    <col min="7266" max="7423" width="7" style="147"/>
    <col min="7424" max="7424" width="3.26953125" style="147" customWidth="1"/>
    <col min="7425" max="7425" width="16.6328125" style="147" customWidth="1"/>
    <col min="7426" max="7520" width="8.453125" style="147" customWidth="1"/>
    <col min="7521" max="7521" width="7.26953125" style="147" customWidth="1"/>
    <col min="7522" max="7679" width="7" style="147"/>
    <col min="7680" max="7680" width="3.26953125" style="147" customWidth="1"/>
    <col min="7681" max="7681" width="16.6328125" style="147" customWidth="1"/>
    <col min="7682" max="7776" width="8.453125" style="147" customWidth="1"/>
    <col min="7777" max="7777" width="7.26953125" style="147" customWidth="1"/>
    <col min="7778" max="7935" width="7" style="147"/>
    <col min="7936" max="7936" width="3.26953125" style="147" customWidth="1"/>
    <col min="7937" max="7937" width="16.6328125" style="147" customWidth="1"/>
    <col min="7938" max="8032" width="8.453125" style="147" customWidth="1"/>
    <col min="8033" max="8033" width="7.26953125" style="147" customWidth="1"/>
    <col min="8034" max="8191" width="7" style="147"/>
    <col min="8192" max="8192" width="3.26953125" style="147" customWidth="1"/>
    <col min="8193" max="8193" width="16.6328125" style="147" customWidth="1"/>
    <col min="8194" max="8288" width="8.453125" style="147" customWidth="1"/>
    <col min="8289" max="8289" width="7.26953125" style="147" customWidth="1"/>
    <col min="8290" max="8447" width="7" style="147"/>
    <col min="8448" max="8448" width="3.26953125" style="147" customWidth="1"/>
    <col min="8449" max="8449" width="16.6328125" style="147" customWidth="1"/>
    <col min="8450" max="8544" width="8.453125" style="147" customWidth="1"/>
    <col min="8545" max="8545" width="7.26953125" style="147" customWidth="1"/>
    <col min="8546" max="8703" width="7" style="147"/>
    <col min="8704" max="8704" width="3.26953125" style="147" customWidth="1"/>
    <col min="8705" max="8705" width="16.6328125" style="147" customWidth="1"/>
    <col min="8706" max="8800" width="8.453125" style="147" customWidth="1"/>
    <col min="8801" max="8801" width="7.26953125" style="147" customWidth="1"/>
    <col min="8802" max="8959" width="7" style="147"/>
    <col min="8960" max="8960" width="3.26953125" style="147" customWidth="1"/>
    <col min="8961" max="8961" width="16.6328125" style="147" customWidth="1"/>
    <col min="8962" max="9056" width="8.453125" style="147" customWidth="1"/>
    <col min="9057" max="9057" width="7.26953125" style="147" customWidth="1"/>
    <col min="9058" max="9215" width="7" style="147"/>
    <col min="9216" max="9216" width="3.26953125" style="147" customWidth="1"/>
    <col min="9217" max="9217" width="16.6328125" style="147" customWidth="1"/>
    <col min="9218" max="9312" width="8.453125" style="147" customWidth="1"/>
    <col min="9313" max="9313" width="7.26953125" style="147" customWidth="1"/>
    <col min="9314" max="9471" width="7" style="147"/>
    <col min="9472" max="9472" width="3.26953125" style="147" customWidth="1"/>
    <col min="9473" max="9473" width="16.6328125" style="147" customWidth="1"/>
    <col min="9474" max="9568" width="8.453125" style="147" customWidth="1"/>
    <col min="9569" max="9569" width="7.26953125" style="147" customWidth="1"/>
    <col min="9570" max="9727" width="7" style="147"/>
    <col min="9728" max="9728" width="3.26953125" style="147" customWidth="1"/>
    <col min="9729" max="9729" width="16.6328125" style="147" customWidth="1"/>
    <col min="9730" max="9824" width="8.453125" style="147" customWidth="1"/>
    <col min="9825" max="9825" width="7.26953125" style="147" customWidth="1"/>
    <col min="9826" max="9983" width="7" style="147"/>
    <col min="9984" max="9984" width="3.26953125" style="147" customWidth="1"/>
    <col min="9985" max="9985" width="16.6328125" style="147" customWidth="1"/>
    <col min="9986" max="10080" width="8.453125" style="147" customWidth="1"/>
    <col min="10081" max="10081" width="7.26953125" style="147" customWidth="1"/>
    <col min="10082" max="10239" width="7" style="147"/>
    <col min="10240" max="10240" width="3.26953125" style="147" customWidth="1"/>
    <col min="10241" max="10241" width="16.6328125" style="147" customWidth="1"/>
    <col min="10242" max="10336" width="8.453125" style="147" customWidth="1"/>
    <col min="10337" max="10337" width="7.26953125" style="147" customWidth="1"/>
    <col min="10338" max="10495" width="7" style="147"/>
    <col min="10496" max="10496" width="3.26953125" style="147" customWidth="1"/>
    <col min="10497" max="10497" width="16.6328125" style="147" customWidth="1"/>
    <col min="10498" max="10592" width="8.453125" style="147" customWidth="1"/>
    <col min="10593" max="10593" width="7.26953125" style="147" customWidth="1"/>
    <col min="10594" max="10751" width="7" style="147"/>
    <col min="10752" max="10752" width="3.26953125" style="147" customWidth="1"/>
    <col min="10753" max="10753" width="16.6328125" style="147" customWidth="1"/>
    <col min="10754" max="10848" width="8.453125" style="147" customWidth="1"/>
    <col min="10849" max="10849" width="7.26953125" style="147" customWidth="1"/>
    <col min="10850" max="11007" width="7" style="147"/>
    <col min="11008" max="11008" width="3.26953125" style="147" customWidth="1"/>
    <col min="11009" max="11009" width="16.6328125" style="147" customWidth="1"/>
    <col min="11010" max="11104" width="8.453125" style="147" customWidth="1"/>
    <col min="11105" max="11105" width="7.26953125" style="147" customWidth="1"/>
    <col min="11106" max="11263" width="7" style="147"/>
    <col min="11264" max="11264" width="3.26953125" style="147" customWidth="1"/>
    <col min="11265" max="11265" width="16.6328125" style="147" customWidth="1"/>
    <col min="11266" max="11360" width="8.453125" style="147" customWidth="1"/>
    <col min="11361" max="11361" width="7.26953125" style="147" customWidth="1"/>
    <col min="11362" max="11519" width="7" style="147"/>
    <col min="11520" max="11520" width="3.26953125" style="147" customWidth="1"/>
    <col min="11521" max="11521" width="16.6328125" style="147" customWidth="1"/>
    <col min="11522" max="11616" width="8.453125" style="147" customWidth="1"/>
    <col min="11617" max="11617" width="7.26953125" style="147" customWidth="1"/>
    <col min="11618" max="11775" width="7" style="147"/>
    <col min="11776" max="11776" width="3.26953125" style="147" customWidth="1"/>
    <col min="11777" max="11777" width="16.6328125" style="147" customWidth="1"/>
    <col min="11778" max="11872" width="8.453125" style="147" customWidth="1"/>
    <col min="11873" max="11873" width="7.26953125" style="147" customWidth="1"/>
    <col min="11874" max="12031" width="7" style="147"/>
    <col min="12032" max="12032" width="3.26953125" style="147" customWidth="1"/>
    <col min="12033" max="12033" width="16.6328125" style="147" customWidth="1"/>
    <col min="12034" max="12128" width="8.453125" style="147" customWidth="1"/>
    <col min="12129" max="12129" width="7.26953125" style="147" customWidth="1"/>
    <col min="12130" max="12287" width="7" style="147"/>
    <col min="12288" max="12288" width="3.26953125" style="147" customWidth="1"/>
    <col min="12289" max="12289" width="16.6328125" style="147" customWidth="1"/>
    <col min="12290" max="12384" width="8.453125" style="147" customWidth="1"/>
    <col min="12385" max="12385" width="7.26953125" style="147" customWidth="1"/>
    <col min="12386" max="12543" width="7" style="147"/>
    <col min="12544" max="12544" width="3.26953125" style="147" customWidth="1"/>
    <col min="12545" max="12545" width="16.6328125" style="147" customWidth="1"/>
    <col min="12546" max="12640" width="8.453125" style="147" customWidth="1"/>
    <col min="12641" max="12641" width="7.26953125" style="147" customWidth="1"/>
    <col min="12642" max="12799" width="7" style="147"/>
    <col min="12800" max="12800" width="3.26953125" style="147" customWidth="1"/>
    <col min="12801" max="12801" width="16.6328125" style="147" customWidth="1"/>
    <col min="12802" max="12896" width="8.453125" style="147" customWidth="1"/>
    <col min="12897" max="12897" width="7.26953125" style="147" customWidth="1"/>
    <col min="12898" max="13055" width="7" style="147"/>
    <col min="13056" max="13056" width="3.26953125" style="147" customWidth="1"/>
    <col min="13057" max="13057" width="16.6328125" style="147" customWidth="1"/>
    <col min="13058" max="13152" width="8.453125" style="147" customWidth="1"/>
    <col min="13153" max="13153" width="7.26953125" style="147" customWidth="1"/>
    <col min="13154" max="13311" width="7" style="147"/>
    <col min="13312" max="13312" width="3.26953125" style="147" customWidth="1"/>
    <col min="13313" max="13313" width="16.6328125" style="147" customWidth="1"/>
    <col min="13314" max="13408" width="8.453125" style="147" customWidth="1"/>
    <col min="13409" max="13409" width="7.26953125" style="147" customWidth="1"/>
    <col min="13410" max="13567" width="7" style="147"/>
    <col min="13568" max="13568" width="3.26953125" style="147" customWidth="1"/>
    <col min="13569" max="13569" width="16.6328125" style="147" customWidth="1"/>
    <col min="13570" max="13664" width="8.453125" style="147" customWidth="1"/>
    <col min="13665" max="13665" width="7.26953125" style="147" customWidth="1"/>
    <col min="13666" max="13823" width="7" style="147"/>
    <col min="13824" max="13824" width="3.26953125" style="147" customWidth="1"/>
    <col min="13825" max="13825" width="16.6328125" style="147" customWidth="1"/>
    <col min="13826" max="13920" width="8.453125" style="147" customWidth="1"/>
    <col min="13921" max="13921" width="7.26953125" style="147" customWidth="1"/>
    <col min="13922" max="14079" width="7" style="147"/>
    <col min="14080" max="14080" width="3.26953125" style="147" customWidth="1"/>
    <col min="14081" max="14081" width="16.6328125" style="147" customWidth="1"/>
    <col min="14082" max="14176" width="8.453125" style="147" customWidth="1"/>
    <col min="14177" max="14177" width="7.26953125" style="147" customWidth="1"/>
    <col min="14178" max="14335" width="7" style="147"/>
    <col min="14336" max="14336" width="3.26953125" style="147" customWidth="1"/>
    <col min="14337" max="14337" width="16.6328125" style="147" customWidth="1"/>
    <col min="14338" max="14432" width="8.453125" style="147" customWidth="1"/>
    <col min="14433" max="14433" width="7.26953125" style="147" customWidth="1"/>
    <col min="14434" max="14591" width="7" style="147"/>
    <col min="14592" max="14592" width="3.26953125" style="147" customWidth="1"/>
    <col min="14593" max="14593" width="16.6328125" style="147" customWidth="1"/>
    <col min="14594" max="14688" width="8.453125" style="147" customWidth="1"/>
    <col min="14689" max="14689" width="7.26953125" style="147" customWidth="1"/>
    <col min="14690" max="14847" width="7" style="147"/>
    <col min="14848" max="14848" width="3.26953125" style="147" customWidth="1"/>
    <col min="14849" max="14849" width="16.6328125" style="147" customWidth="1"/>
    <col min="14850" max="14944" width="8.453125" style="147" customWidth="1"/>
    <col min="14945" max="14945" width="7.26953125" style="147" customWidth="1"/>
    <col min="14946" max="15103" width="7" style="147"/>
    <col min="15104" max="15104" width="3.26953125" style="147" customWidth="1"/>
    <col min="15105" max="15105" width="16.6328125" style="147" customWidth="1"/>
    <col min="15106" max="15200" width="8.453125" style="147" customWidth="1"/>
    <col min="15201" max="15201" width="7.26953125" style="147" customWidth="1"/>
    <col min="15202" max="15359" width="7" style="147"/>
    <col min="15360" max="15360" width="3.26953125" style="147" customWidth="1"/>
    <col min="15361" max="15361" width="16.6328125" style="147" customWidth="1"/>
    <col min="15362" max="15456" width="8.453125" style="147" customWidth="1"/>
    <col min="15457" max="15457" width="7.26953125" style="147" customWidth="1"/>
    <col min="15458" max="15615" width="7" style="147"/>
    <col min="15616" max="15616" width="3.26953125" style="147" customWidth="1"/>
    <col min="15617" max="15617" width="16.6328125" style="147" customWidth="1"/>
    <col min="15618" max="15712" width="8.453125" style="147" customWidth="1"/>
    <col min="15713" max="15713" width="7.26953125" style="147" customWidth="1"/>
    <col min="15714" max="15871" width="7" style="147"/>
    <col min="15872" max="15872" width="3.26953125" style="147" customWidth="1"/>
    <col min="15873" max="15873" width="16.6328125" style="147" customWidth="1"/>
    <col min="15874" max="15968" width="8.453125" style="147" customWidth="1"/>
    <col min="15969" max="15969" width="7.26953125" style="147" customWidth="1"/>
    <col min="15970" max="16127" width="7" style="147"/>
    <col min="16128" max="16128" width="3.26953125" style="147" customWidth="1"/>
    <col min="16129" max="16129" width="16.6328125" style="147" customWidth="1"/>
    <col min="16130" max="16224" width="8.453125" style="147" customWidth="1"/>
    <col min="16225" max="16225" width="7.26953125" style="147" customWidth="1"/>
    <col min="16226" max="16384" width="7" style="147"/>
  </cols>
  <sheetData>
    <row r="1" spans="1:97" s="138" customFormat="1" ht="14" x14ac:dyDescent="0.2">
      <c r="A1" s="136"/>
      <c r="B1" s="137" t="s">
        <v>586</v>
      </c>
      <c r="BP1" s="139"/>
      <c r="CS1" s="139"/>
    </row>
    <row r="2" spans="1:97" s="138" customFormat="1" ht="10.9" customHeight="1" x14ac:dyDescent="0.2">
      <c r="A2" s="136"/>
      <c r="BP2" s="139"/>
      <c r="CS2" s="139"/>
    </row>
    <row r="3" spans="1:97" s="138" customFormat="1" ht="10.9" customHeight="1" x14ac:dyDescent="0.2">
      <c r="A3" s="174"/>
      <c r="B3" s="175"/>
      <c r="C3" s="176" t="s">
        <v>233</v>
      </c>
      <c r="D3" s="176" t="s">
        <v>234</v>
      </c>
      <c r="E3" s="176" t="s">
        <v>235</v>
      </c>
      <c r="F3" s="176" t="s">
        <v>236</v>
      </c>
      <c r="G3" s="176" t="s">
        <v>237</v>
      </c>
      <c r="H3" s="176" t="s">
        <v>238</v>
      </c>
      <c r="I3" s="176" t="s">
        <v>239</v>
      </c>
      <c r="J3" s="176" t="s">
        <v>240</v>
      </c>
      <c r="K3" s="176" t="s">
        <v>241</v>
      </c>
      <c r="L3" s="176" t="s">
        <v>242</v>
      </c>
      <c r="M3" s="176" t="s">
        <v>243</v>
      </c>
      <c r="N3" s="176" t="s">
        <v>244</v>
      </c>
      <c r="O3" s="176" t="s">
        <v>245</v>
      </c>
      <c r="P3" s="176" t="s">
        <v>246</v>
      </c>
      <c r="Q3" s="176" t="s">
        <v>247</v>
      </c>
      <c r="R3" s="176" t="s">
        <v>248</v>
      </c>
      <c r="S3" s="176" t="s">
        <v>249</v>
      </c>
      <c r="T3" s="176" t="s">
        <v>250</v>
      </c>
      <c r="U3" s="176" t="s">
        <v>251</v>
      </c>
      <c r="V3" s="176" t="s">
        <v>252</v>
      </c>
      <c r="W3" s="176" t="s">
        <v>253</v>
      </c>
      <c r="X3" s="176" t="s">
        <v>254</v>
      </c>
      <c r="Y3" s="176" t="s">
        <v>255</v>
      </c>
      <c r="Z3" s="176" t="s">
        <v>256</v>
      </c>
      <c r="AA3" s="176" t="s">
        <v>257</v>
      </c>
      <c r="AB3" s="176" t="s">
        <v>258</v>
      </c>
      <c r="AC3" s="176" t="s">
        <v>259</v>
      </c>
      <c r="AD3" s="176" t="s">
        <v>260</v>
      </c>
      <c r="AE3" s="176" t="s">
        <v>261</v>
      </c>
      <c r="AF3" s="176" t="s">
        <v>262</v>
      </c>
      <c r="AG3" s="176" t="s">
        <v>263</v>
      </c>
      <c r="AH3" s="176" t="s">
        <v>264</v>
      </c>
      <c r="AI3" s="176" t="s">
        <v>265</v>
      </c>
      <c r="AJ3" s="176" t="s">
        <v>266</v>
      </c>
      <c r="AK3" s="176" t="s">
        <v>267</v>
      </c>
      <c r="AL3" s="176" t="s">
        <v>268</v>
      </c>
      <c r="AM3" s="176" t="s">
        <v>269</v>
      </c>
      <c r="AN3" s="176" t="s">
        <v>271</v>
      </c>
      <c r="AO3" s="176" t="s">
        <v>273</v>
      </c>
      <c r="AP3" s="176" t="s">
        <v>274</v>
      </c>
      <c r="AQ3" s="176" t="s">
        <v>275</v>
      </c>
      <c r="AR3" s="176" t="s">
        <v>276</v>
      </c>
      <c r="AS3" s="176" t="s">
        <v>277</v>
      </c>
      <c r="AT3" s="176" t="s">
        <v>278</v>
      </c>
      <c r="AU3" s="176" t="s">
        <v>279</v>
      </c>
      <c r="AV3" s="176" t="s">
        <v>280</v>
      </c>
      <c r="AW3" s="176" t="s">
        <v>281</v>
      </c>
      <c r="AX3" s="176" t="s">
        <v>282</v>
      </c>
      <c r="AY3" s="176" t="s">
        <v>283</v>
      </c>
      <c r="AZ3" s="176" t="s">
        <v>284</v>
      </c>
      <c r="BA3" s="176" t="s">
        <v>285</v>
      </c>
      <c r="BB3" s="176" t="s">
        <v>287</v>
      </c>
      <c r="BC3" s="176" t="s">
        <v>288</v>
      </c>
      <c r="BD3" s="176" t="s">
        <v>290</v>
      </c>
      <c r="BE3" s="176" t="s">
        <v>291</v>
      </c>
      <c r="BF3" s="176" t="s">
        <v>292</v>
      </c>
      <c r="BG3" s="176" t="s">
        <v>294</v>
      </c>
      <c r="BH3" s="176" t="s">
        <v>295</v>
      </c>
      <c r="BI3" s="176" t="s">
        <v>296</v>
      </c>
      <c r="BJ3" s="176" t="s">
        <v>297</v>
      </c>
      <c r="BK3" s="176" t="s">
        <v>298</v>
      </c>
      <c r="BL3" s="176" t="s">
        <v>299</v>
      </c>
      <c r="BM3" s="176" t="s">
        <v>300</v>
      </c>
      <c r="BN3" s="176" t="s">
        <v>458</v>
      </c>
      <c r="BO3" s="177"/>
      <c r="BP3" s="139"/>
      <c r="BQ3" s="139"/>
      <c r="BR3" s="139"/>
      <c r="BS3" s="140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40"/>
      <c r="CH3" s="140"/>
      <c r="CI3" s="140"/>
      <c r="CJ3" s="140"/>
      <c r="CK3" s="140"/>
      <c r="CL3" s="140"/>
      <c r="CM3" s="140"/>
      <c r="CN3" s="140"/>
      <c r="CO3" s="140"/>
      <c r="CP3" s="139"/>
      <c r="CQ3" s="139"/>
      <c r="CR3" s="139"/>
    </row>
    <row r="4" spans="1:97" s="141" customFormat="1" ht="10.9" customHeight="1" x14ac:dyDescent="0.2">
      <c r="A4" s="178"/>
      <c r="B4" s="179"/>
      <c r="C4" s="180" t="s">
        <v>522</v>
      </c>
      <c r="D4" s="180" t="s">
        <v>523</v>
      </c>
      <c r="E4" s="180"/>
      <c r="F4" s="180" t="s">
        <v>524</v>
      </c>
      <c r="G4" s="180"/>
      <c r="H4" s="180"/>
      <c r="I4" s="180" t="s">
        <v>525</v>
      </c>
      <c r="J4" s="180" t="s">
        <v>526</v>
      </c>
      <c r="K4" s="180"/>
      <c r="L4" s="180" t="s">
        <v>303</v>
      </c>
      <c r="M4" s="180"/>
      <c r="N4" s="180" t="s">
        <v>304</v>
      </c>
      <c r="O4" s="180"/>
      <c r="P4" s="181" t="s">
        <v>527</v>
      </c>
      <c r="Q4" s="180" t="s">
        <v>528</v>
      </c>
      <c r="R4" s="180" t="s">
        <v>529</v>
      </c>
      <c r="S4" s="180" t="s">
        <v>530</v>
      </c>
      <c r="T4" s="180" t="s">
        <v>531</v>
      </c>
      <c r="U4" s="181" t="s">
        <v>532</v>
      </c>
      <c r="V4" s="180"/>
      <c r="W4" s="180" t="s">
        <v>533</v>
      </c>
      <c r="X4" s="180"/>
      <c r="Y4" s="180" t="s">
        <v>305</v>
      </c>
      <c r="Z4" s="180" t="s">
        <v>305</v>
      </c>
      <c r="AA4" s="180" t="s">
        <v>534</v>
      </c>
      <c r="AB4" s="180" t="s">
        <v>535</v>
      </c>
      <c r="AC4" s="180"/>
      <c r="AD4" s="180" t="s">
        <v>536</v>
      </c>
      <c r="AE4" s="180" t="s">
        <v>537</v>
      </c>
      <c r="AF4" s="180"/>
      <c r="AG4" s="180" t="s">
        <v>538</v>
      </c>
      <c r="AH4" s="180" t="s">
        <v>539</v>
      </c>
      <c r="AI4" s="180"/>
      <c r="AJ4" s="180"/>
      <c r="AK4" s="180"/>
      <c r="AL4" s="180"/>
      <c r="AM4" s="180" t="s">
        <v>526</v>
      </c>
      <c r="AN4" s="181" t="s">
        <v>540</v>
      </c>
      <c r="AO4" s="180"/>
      <c r="AP4" s="180"/>
      <c r="AQ4" s="181"/>
      <c r="AR4" s="180" t="s">
        <v>541</v>
      </c>
      <c r="AS4" s="180"/>
      <c r="AT4" s="180" t="s">
        <v>542</v>
      </c>
      <c r="AU4" s="180"/>
      <c r="AV4" s="180"/>
      <c r="AW4" s="180"/>
      <c r="AX4" s="180"/>
      <c r="AY4" s="181"/>
      <c r="AZ4" s="180" t="s">
        <v>543</v>
      </c>
      <c r="BA4" s="180"/>
      <c r="BB4" s="180" t="s">
        <v>544</v>
      </c>
      <c r="BC4" s="180"/>
      <c r="BD4" s="180"/>
      <c r="BE4" s="180" t="s">
        <v>545</v>
      </c>
      <c r="BF4" s="182"/>
      <c r="BG4" s="347" t="s">
        <v>546</v>
      </c>
      <c r="BH4" s="180" t="s">
        <v>547</v>
      </c>
      <c r="BI4" s="180"/>
      <c r="BJ4" s="180" t="s">
        <v>548</v>
      </c>
      <c r="BK4" s="181" t="s">
        <v>549</v>
      </c>
      <c r="BL4" s="347" t="s">
        <v>526</v>
      </c>
      <c r="BM4" s="180"/>
      <c r="BN4" s="181"/>
      <c r="BO4" s="183" t="s">
        <v>306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4"/>
      <c r="B5" s="185"/>
      <c r="C5" s="186" t="s">
        <v>550</v>
      </c>
      <c r="D5" s="186" t="s">
        <v>550</v>
      </c>
      <c r="E5" s="186" t="s">
        <v>551</v>
      </c>
      <c r="F5" s="186" t="s">
        <v>307</v>
      </c>
      <c r="G5" s="186" t="s">
        <v>552</v>
      </c>
      <c r="H5" s="186" t="s">
        <v>553</v>
      </c>
      <c r="I5" s="186" t="s">
        <v>554</v>
      </c>
      <c r="J5" s="186" t="s">
        <v>555</v>
      </c>
      <c r="K5" s="186" t="s">
        <v>556</v>
      </c>
      <c r="L5" s="186" t="s">
        <v>557</v>
      </c>
      <c r="M5" s="186" t="s">
        <v>1</v>
      </c>
      <c r="N5" s="186" t="s">
        <v>557</v>
      </c>
      <c r="O5" s="186" t="s">
        <v>308</v>
      </c>
      <c r="P5" s="187" t="s">
        <v>558</v>
      </c>
      <c r="Q5" s="186" t="s">
        <v>559</v>
      </c>
      <c r="R5" s="186" t="s">
        <v>560</v>
      </c>
      <c r="S5" s="186" t="s">
        <v>561</v>
      </c>
      <c r="T5" s="186" t="s">
        <v>562</v>
      </c>
      <c r="U5" s="187" t="s">
        <v>563</v>
      </c>
      <c r="V5" s="186" t="s">
        <v>2</v>
      </c>
      <c r="W5" s="186" t="s">
        <v>309</v>
      </c>
      <c r="X5" s="186" t="s">
        <v>3</v>
      </c>
      <c r="Y5" s="186" t="s">
        <v>564</v>
      </c>
      <c r="Z5" s="186" t="s">
        <v>565</v>
      </c>
      <c r="AA5" s="186" t="s">
        <v>566</v>
      </c>
      <c r="AB5" s="186" t="s">
        <v>567</v>
      </c>
      <c r="AC5" s="186" t="s">
        <v>4</v>
      </c>
      <c r="AD5" s="186" t="s">
        <v>568</v>
      </c>
      <c r="AE5" s="186" t="s">
        <v>310</v>
      </c>
      <c r="AF5" s="186" t="s">
        <v>5</v>
      </c>
      <c r="AG5" s="186" t="s">
        <v>311</v>
      </c>
      <c r="AH5" s="186" t="s">
        <v>569</v>
      </c>
      <c r="AI5" s="186" t="s">
        <v>37</v>
      </c>
      <c r="AJ5" s="186" t="s">
        <v>270</v>
      </c>
      <c r="AK5" s="186" t="s">
        <v>272</v>
      </c>
      <c r="AL5" s="186" t="s">
        <v>36</v>
      </c>
      <c r="AM5" s="186" t="s">
        <v>312</v>
      </c>
      <c r="AN5" s="187" t="s">
        <v>570</v>
      </c>
      <c r="AO5" s="186" t="s">
        <v>313</v>
      </c>
      <c r="AP5" s="186" t="s">
        <v>6</v>
      </c>
      <c r="AQ5" s="187" t="s">
        <v>571</v>
      </c>
      <c r="AR5" s="186" t="s">
        <v>572</v>
      </c>
      <c r="AS5" s="186" t="s">
        <v>314</v>
      </c>
      <c r="AT5" s="186" t="s">
        <v>573</v>
      </c>
      <c r="AU5" s="186" t="s">
        <v>315</v>
      </c>
      <c r="AV5" s="186" t="s">
        <v>316</v>
      </c>
      <c r="AW5" s="186" t="s">
        <v>7</v>
      </c>
      <c r="AX5" s="186" t="s">
        <v>286</v>
      </c>
      <c r="AY5" s="187" t="s">
        <v>317</v>
      </c>
      <c r="AZ5" s="186" t="s">
        <v>574</v>
      </c>
      <c r="BA5" s="186" t="s">
        <v>289</v>
      </c>
      <c r="BB5" s="186" t="s">
        <v>307</v>
      </c>
      <c r="BC5" s="186" t="s">
        <v>318</v>
      </c>
      <c r="BD5" s="186" t="s">
        <v>293</v>
      </c>
      <c r="BE5" s="186" t="s">
        <v>319</v>
      </c>
      <c r="BF5" s="187" t="s">
        <v>320</v>
      </c>
      <c r="BG5" s="348" t="s">
        <v>575</v>
      </c>
      <c r="BH5" s="186" t="s">
        <v>307</v>
      </c>
      <c r="BI5" s="186" t="s">
        <v>576</v>
      </c>
      <c r="BJ5" s="186" t="s">
        <v>307</v>
      </c>
      <c r="BK5" s="187" t="s">
        <v>307</v>
      </c>
      <c r="BL5" s="348" t="s">
        <v>577</v>
      </c>
      <c r="BM5" s="186" t="s">
        <v>578</v>
      </c>
      <c r="BN5" s="187" t="s">
        <v>579</v>
      </c>
      <c r="BO5" s="188" t="s">
        <v>344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8" t="s">
        <v>233</v>
      </c>
      <c r="B6" s="189" t="s">
        <v>459</v>
      </c>
      <c r="C6" s="190">
        <v>3.9709367836189141E-2</v>
      </c>
      <c r="D6" s="190">
        <v>8.596462225161184E-3</v>
      </c>
      <c r="E6" s="190">
        <v>1.0339090476945017E-2</v>
      </c>
      <c r="F6" s="190">
        <v>7.4678707884682184E-3</v>
      </c>
      <c r="G6" s="190">
        <v>9.4073377234242712E-4</v>
      </c>
      <c r="H6" s="190">
        <v>0</v>
      </c>
      <c r="I6" s="190">
        <v>0</v>
      </c>
      <c r="J6" s="190">
        <v>0</v>
      </c>
      <c r="K6" s="190">
        <v>3.1407464052109077E-4</v>
      </c>
      <c r="L6" s="190">
        <v>8.6741578129783542E-4</v>
      </c>
      <c r="M6" s="190">
        <v>0.71622833939279473</v>
      </c>
      <c r="N6" s="190">
        <v>0.12599067874801864</v>
      </c>
      <c r="O6" s="190">
        <v>3.1197301854974706E-2</v>
      </c>
      <c r="P6" s="190">
        <v>0.26642111724984652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0</v>
      </c>
      <c r="AF6" s="190">
        <v>0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2.2371364653243847E-3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0</v>
      </c>
      <c r="AT6" s="190">
        <v>0</v>
      </c>
      <c r="AU6" s="190">
        <v>0</v>
      </c>
      <c r="AV6" s="190">
        <v>0</v>
      </c>
      <c r="AW6" s="190">
        <v>0</v>
      </c>
      <c r="AX6" s="190">
        <v>0</v>
      </c>
      <c r="AY6" s="190">
        <v>1.7788602978906822E-4</v>
      </c>
      <c r="AZ6" s="190">
        <v>0</v>
      </c>
      <c r="BA6" s="190">
        <v>0</v>
      </c>
      <c r="BB6" s="190">
        <v>0</v>
      </c>
      <c r="BC6" s="190">
        <v>8.0400070752062266E-5</v>
      </c>
      <c r="BD6" s="190">
        <v>2.0571375739644971E-3</v>
      </c>
      <c r="BE6" s="190">
        <v>1.2396238889296996E-3</v>
      </c>
      <c r="BF6" s="190">
        <v>7.664316579486013E-3</v>
      </c>
      <c r="BG6" s="190">
        <v>1.2394244759389988E-3</v>
      </c>
      <c r="BH6" s="190">
        <v>0</v>
      </c>
      <c r="BI6" s="190">
        <v>1.6921650440426518E-2</v>
      </c>
      <c r="BJ6" s="190">
        <v>2.3362966175195142E-2</v>
      </c>
      <c r="BK6" s="190">
        <v>1.2235035022787753E-4</v>
      </c>
      <c r="BL6" s="190">
        <v>6.7009838262617645E-4</v>
      </c>
      <c r="BM6" s="190">
        <v>0</v>
      </c>
      <c r="BN6" s="190">
        <v>0</v>
      </c>
      <c r="BO6" s="191">
        <v>1.174496200958697E-2</v>
      </c>
    </row>
    <row r="7" spans="1:97" s="138" customFormat="1" ht="10.9" customHeight="1" x14ac:dyDescent="0.2">
      <c r="A7" s="178" t="s">
        <v>234</v>
      </c>
      <c r="B7" s="189" t="s">
        <v>460</v>
      </c>
      <c r="C7" s="190">
        <v>1.3909935112872519E-2</v>
      </c>
      <c r="D7" s="190">
        <v>5.5546371301041494E-2</v>
      </c>
      <c r="E7" s="190">
        <v>0.14680716209792427</v>
      </c>
      <c r="F7" s="190">
        <v>8.6835706842653695E-4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5.9144999881710003E-5</v>
      </c>
      <c r="O7" s="190">
        <v>0</v>
      </c>
      <c r="P7" s="190">
        <v>3.3149171270718231E-2</v>
      </c>
      <c r="Q7" s="190">
        <v>9.8901098901098897E-3</v>
      </c>
      <c r="R7" s="190">
        <v>2.9515938606847697E-3</v>
      </c>
      <c r="S7" s="190">
        <v>0</v>
      </c>
      <c r="T7" s="190">
        <v>0</v>
      </c>
      <c r="U7" s="190">
        <v>3.0562347188264059E-4</v>
      </c>
      <c r="V7" s="190">
        <v>0</v>
      </c>
      <c r="W7" s="190">
        <v>0</v>
      </c>
      <c r="X7" s="190">
        <v>0</v>
      </c>
      <c r="Y7" s="190">
        <v>0</v>
      </c>
      <c r="Z7" s="190">
        <v>3.559563360227812E-3</v>
      </c>
      <c r="AA7" s="190">
        <v>0</v>
      </c>
      <c r="AB7" s="190">
        <v>0</v>
      </c>
      <c r="AC7" s="190">
        <v>2.9411764705882353E-2</v>
      </c>
      <c r="AD7" s="190">
        <v>0</v>
      </c>
      <c r="AE7" s="190">
        <v>0</v>
      </c>
      <c r="AF7" s="190">
        <v>0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1.4914243102162564E-3</v>
      </c>
      <c r="AN7" s="190">
        <v>0</v>
      </c>
      <c r="AO7" s="190">
        <v>5.4023354711806178E-4</v>
      </c>
      <c r="AP7" s="190">
        <v>0</v>
      </c>
      <c r="AQ7" s="190">
        <v>3.7703302119270576E-3</v>
      </c>
      <c r="AR7" s="190">
        <v>1.1836791533212645E-3</v>
      </c>
      <c r="AS7" s="190">
        <v>0</v>
      </c>
      <c r="AT7" s="190">
        <v>0</v>
      </c>
      <c r="AU7" s="190">
        <v>0</v>
      </c>
      <c r="AV7" s="190">
        <v>1.3035656866749516E-4</v>
      </c>
      <c r="AW7" s="190">
        <v>0</v>
      </c>
      <c r="AX7" s="190">
        <v>5.014768493212511E-6</v>
      </c>
      <c r="AY7" s="190">
        <v>0</v>
      </c>
      <c r="AZ7" s="190">
        <v>0</v>
      </c>
      <c r="BA7" s="190">
        <v>0</v>
      </c>
      <c r="BB7" s="190">
        <v>0</v>
      </c>
      <c r="BC7" s="190">
        <v>0</v>
      </c>
      <c r="BD7" s="190">
        <v>1.0401257396449704E-4</v>
      </c>
      <c r="BE7" s="190">
        <v>4.1320796297656649E-5</v>
      </c>
      <c r="BF7" s="190">
        <v>4.5485558335228565E-5</v>
      </c>
      <c r="BG7" s="190">
        <v>8.0832031039499916E-4</v>
      </c>
      <c r="BH7" s="190">
        <v>1.1525716755510733E-5</v>
      </c>
      <c r="BI7" s="190">
        <v>3.1872971719981458E-4</v>
      </c>
      <c r="BJ7" s="190">
        <v>3.4330731425267417E-4</v>
      </c>
      <c r="BK7" s="190">
        <v>2.2940690667727038E-3</v>
      </c>
      <c r="BL7" s="190">
        <v>2.0407541652706284E-3</v>
      </c>
      <c r="BM7" s="190">
        <v>0</v>
      </c>
      <c r="BN7" s="190">
        <v>0</v>
      </c>
      <c r="BO7" s="191">
        <v>1.957179110387544E-3</v>
      </c>
    </row>
    <row r="8" spans="1:97" s="138" customFormat="1" ht="10.9" customHeight="1" x14ac:dyDescent="0.2">
      <c r="A8" s="178" t="s">
        <v>235</v>
      </c>
      <c r="B8" s="189" t="s">
        <v>461</v>
      </c>
      <c r="C8" s="190">
        <v>8.7811322220927076E-3</v>
      </c>
      <c r="D8" s="190">
        <v>4.1659778475781124E-2</v>
      </c>
      <c r="E8" s="190">
        <v>7.5344636349231497E-2</v>
      </c>
      <c r="F8" s="190">
        <v>3.5428968391802707E-2</v>
      </c>
      <c r="G8" s="190">
        <v>0</v>
      </c>
      <c r="H8" s="190">
        <v>0</v>
      </c>
      <c r="I8" s="190">
        <v>0</v>
      </c>
      <c r="J8" s="190">
        <v>0</v>
      </c>
      <c r="K8" s="190">
        <v>0.4781308462263249</v>
      </c>
      <c r="L8" s="190">
        <v>2.3811413604254305E-4</v>
      </c>
      <c r="M8" s="190">
        <v>0</v>
      </c>
      <c r="N8" s="190">
        <v>7.3694669852610662E-3</v>
      </c>
      <c r="O8" s="190">
        <v>0</v>
      </c>
      <c r="P8" s="190">
        <v>1.5346838551258441E-3</v>
      </c>
      <c r="Q8" s="190">
        <v>4.3956043956043956E-3</v>
      </c>
      <c r="R8" s="190">
        <v>1.9677292404565133E-3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1.4360938247965534E-3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4.6728971962616821E-2</v>
      </c>
      <c r="AE8" s="190">
        <v>0</v>
      </c>
      <c r="AF8" s="190">
        <v>0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  <c r="AS8" s="190">
        <v>0</v>
      </c>
      <c r="AT8" s="190">
        <v>0</v>
      </c>
      <c r="AU8" s="190">
        <v>0</v>
      </c>
      <c r="AV8" s="190">
        <v>0</v>
      </c>
      <c r="AW8" s="190">
        <v>0</v>
      </c>
      <c r="AX8" s="190">
        <v>0</v>
      </c>
      <c r="AY8" s="190">
        <v>2.052531112950787E-5</v>
      </c>
      <c r="AZ8" s="190">
        <v>0</v>
      </c>
      <c r="BA8" s="190">
        <v>0</v>
      </c>
      <c r="BB8" s="190">
        <v>0</v>
      </c>
      <c r="BC8" s="190">
        <v>5.3600047168041512E-6</v>
      </c>
      <c r="BD8" s="190">
        <v>9.2455621301775143E-4</v>
      </c>
      <c r="BE8" s="190">
        <v>1.9742158231102623E-4</v>
      </c>
      <c r="BF8" s="190">
        <v>1.2281100750511711E-3</v>
      </c>
      <c r="BG8" s="190">
        <v>0</v>
      </c>
      <c r="BH8" s="190">
        <v>0</v>
      </c>
      <c r="BI8" s="190">
        <v>2.9554937413073714E-3</v>
      </c>
      <c r="BJ8" s="190">
        <v>6.1614628505348365E-3</v>
      </c>
      <c r="BK8" s="190">
        <v>0</v>
      </c>
      <c r="BL8" s="190">
        <v>1.2183606956839573E-4</v>
      </c>
      <c r="BM8" s="190">
        <v>0</v>
      </c>
      <c r="BN8" s="190">
        <v>0</v>
      </c>
      <c r="BO8" s="191">
        <v>1.4692243493464683E-2</v>
      </c>
    </row>
    <row r="9" spans="1:97" s="138" customFormat="1" ht="10.9" customHeight="1" x14ac:dyDescent="0.2">
      <c r="A9" s="178" t="s">
        <v>236</v>
      </c>
      <c r="B9" s="189" t="s">
        <v>462</v>
      </c>
      <c r="C9" s="190">
        <v>8.8704977270078103E-2</v>
      </c>
      <c r="D9" s="190">
        <v>4.5627376425855515E-2</v>
      </c>
      <c r="E9" s="190">
        <v>3.9098399619711614E-2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</v>
      </c>
      <c r="AS9" s="190">
        <v>0</v>
      </c>
      <c r="AT9" s="190">
        <v>0</v>
      </c>
      <c r="AU9" s="190">
        <v>0</v>
      </c>
      <c r="AV9" s="190">
        <v>0</v>
      </c>
      <c r="AW9" s="190">
        <v>0</v>
      </c>
      <c r="AX9" s="190">
        <v>0</v>
      </c>
      <c r="AY9" s="190">
        <v>0</v>
      </c>
      <c r="AZ9" s="190">
        <v>0</v>
      </c>
      <c r="BA9" s="190">
        <v>0</v>
      </c>
      <c r="BB9" s="190">
        <v>0</v>
      </c>
      <c r="BC9" s="190">
        <v>0</v>
      </c>
      <c r="BD9" s="190">
        <v>1.6179733727810652E-4</v>
      </c>
      <c r="BE9" s="190">
        <v>0</v>
      </c>
      <c r="BF9" s="190">
        <v>0</v>
      </c>
      <c r="BG9" s="190">
        <v>0</v>
      </c>
      <c r="BH9" s="190">
        <v>0</v>
      </c>
      <c r="BI9" s="190">
        <v>0</v>
      </c>
      <c r="BJ9" s="190">
        <v>0</v>
      </c>
      <c r="BK9" s="190">
        <v>4.2822622579757137E-4</v>
      </c>
      <c r="BL9" s="190">
        <v>0</v>
      </c>
      <c r="BM9" s="190">
        <v>0</v>
      </c>
      <c r="BN9" s="190">
        <v>0</v>
      </c>
      <c r="BO9" s="191">
        <v>1.3490758226663612E-3</v>
      </c>
    </row>
    <row r="10" spans="1:97" s="138" customFormat="1" ht="10.9" customHeight="1" x14ac:dyDescent="0.2">
      <c r="A10" s="178" t="s">
        <v>237</v>
      </c>
      <c r="B10" s="189" t="s">
        <v>463</v>
      </c>
      <c r="C10" s="190">
        <v>5.0510937560710261E-4</v>
      </c>
      <c r="D10" s="190">
        <v>0</v>
      </c>
      <c r="E10" s="190">
        <v>0</v>
      </c>
      <c r="F10" s="190">
        <v>0</v>
      </c>
      <c r="G10" s="190">
        <v>0.2140841284773552</v>
      </c>
      <c r="H10" s="190">
        <v>1.4706122649062894E-4</v>
      </c>
      <c r="I10" s="190">
        <v>0</v>
      </c>
      <c r="J10" s="190">
        <v>0</v>
      </c>
      <c r="K10" s="190">
        <v>0</v>
      </c>
      <c r="L10" s="190">
        <v>1.3606522059573888E-4</v>
      </c>
      <c r="M10" s="190">
        <v>0</v>
      </c>
      <c r="N10" s="190">
        <v>1.407650997184698E-3</v>
      </c>
      <c r="O10" s="190">
        <v>0</v>
      </c>
      <c r="P10" s="190">
        <v>0</v>
      </c>
      <c r="Q10" s="190">
        <v>0</v>
      </c>
      <c r="R10" s="190">
        <v>0</v>
      </c>
      <c r="S10" s="190">
        <v>0.29518893650175304</v>
      </c>
      <c r="T10" s="190">
        <v>0</v>
      </c>
      <c r="U10" s="190">
        <v>1.2224938875305623E-3</v>
      </c>
      <c r="V10" s="190">
        <v>0</v>
      </c>
      <c r="W10" s="190">
        <v>0</v>
      </c>
      <c r="X10" s="190">
        <v>0</v>
      </c>
      <c r="Y10" s="190">
        <v>0</v>
      </c>
      <c r="Z10" s="190">
        <v>7.1191267204556241E-4</v>
      </c>
      <c r="AA10" s="190">
        <v>0</v>
      </c>
      <c r="AB10" s="190">
        <v>0</v>
      </c>
      <c r="AC10" s="190">
        <v>0</v>
      </c>
      <c r="AD10" s="190">
        <v>1.4018691588785047E-2</v>
      </c>
      <c r="AE10" s="190">
        <v>0</v>
      </c>
      <c r="AF10" s="190">
        <v>0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7.4571215510812821E-4</v>
      </c>
      <c r="AN10" s="190">
        <v>0</v>
      </c>
      <c r="AO10" s="190">
        <v>1.3852142233796456E-5</v>
      </c>
      <c r="AP10" s="190">
        <v>8.2159142258554814E-5</v>
      </c>
      <c r="AQ10" s="190">
        <v>1.8482010842779694E-4</v>
      </c>
      <c r="AR10" s="190">
        <v>3.4814092744743074E-5</v>
      </c>
      <c r="AS10" s="190">
        <v>0</v>
      </c>
      <c r="AT10" s="190">
        <v>0</v>
      </c>
      <c r="AU10" s="190">
        <v>0</v>
      </c>
      <c r="AV10" s="190">
        <v>0</v>
      </c>
      <c r="AW10" s="190">
        <v>0</v>
      </c>
      <c r="AX10" s="190">
        <v>0</v>
      </c>
      <c r="AY10" s="190">
        <v>0</v>
      </c>
      <c r="AZ10" s="190">
        <v>0</v>
      </c>
      <c r="BA10" s="190">
        <v>0</v>
      </c>
      <c r="BB10" s="190">
        <v>0</v>
      </c>
      <c r="BC10" s="190">
        <v>1.0720009433608302E-5</v>
      </c>
      <c r="BD10" s="190">
        <v>9.2455621301775146E-5</v>
      </c>
      <c r="BE10" s="190">
        <v>1.8364798354514068E-5</v>
      </c>
      <c r="BF10" s="190">
        <v>3.4114168751421423E-4</v>
      </c>
      <c r="BG10" s="190">
        <v>0</v>
      </c>
      <c r="BH10" s="190">
        <v>0</v>
      </c>
      <c r="BI10" s="190">
        <v>2.0572554473806213E-3</v>
      </c>
      <c r="BJ10" s="190">
        <v>2.8729401561144838E-3</v>
      </c>
      <c r="BK10" s="190">
        <v>0</v>
      </c>
      <c r="BL10" s="190">
        <v>9.1377052176296787E-5</v>
      </c>
      <c r="BM10" s="190">
        <v>0</v>
      </c>
      <c r="BN10" s="190">
        <v>0</v>
      </c>
      <c r="BO10" s="191">
        <v>1.9179222873440909E-3</v>
      </c>
    </row>
    <row r="11" spans="1:97" s="138" customFormat="1" ht="10.9" customHeight="1" x14ac:dyDescent="0.2">
      <c r="A11" s="192" t="s">
        <v>238</v>
      </c>
      <c r="B11" s="193" t="s">
        <v>464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4">
        <v>1.9836925439958169E-2</v>
      </c>
      <c r="I11" s="194">
        <v>0</v>
      </c>
      <c r="J11" s="194">
        <v>0</v>
      </c>
      <c r="K11" s="194">
        <v>0</v>
      </c>
      <c r="L11" s="194">
        <v>0.31581871577109294</v>
      </c>
      <c r="M11" s="194">
        <v>0</v>
      </c>
      <c r="N11" s="194">
        <v>2.0345879959308239E-3</v>
      </c>
      <c r="O11" s="194">
        <v>0</v>
      </c>
      <c r="P11" s="194">
        <v>1.841620626151013E-3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4">
        <v>0</v>
      </c>
      <c r="Y11" s="194">
        <v>0</v>
      </c>
      <c r="Z11" s="194">
        <v>0</v>
      </c>
      <c r="AA11" s="194">
        <v>0</v>
      </c>
      <c r="AB11" s="194">
        <v>0</v>
      </c>
      <c r="AC11" s="194">
        <v>0</v>
      </c>
      <c r="AD11" s="194">
        <v>0</v>
      </c>
      <c r="AE11" s="194">
        <v>0</v>
      </c>
      <c r="AF11" s="194">
        <v>0</v>
      </c>
      <c r="AG11" s="194">
        <v>0</v>
      </c>
      <c r="AH11" s="194">
        <v>0</v>
      </c>
      <c r="AI11" s="194">
        <v>0</v>
      </c>
      <c r="AJ11" s="194">
        <v>0</v>
      </c>
      <c r="AK11" s="194">
        <v>0</v>
      </c>
      <c r="AL11" s="194">
        <v>0</v>
      </c>
      <c r="AM11" s="194">
        <v>7.4571215510812821E-4</v>
      </c>
      <c r="AN11" s="194">
        <v>0</v>
      </c>
      <c r="AO11" s="194">
        <v>0</v>
      </c>
      <c r="AP11" s="194">
        <v>0</v>
      </c>
      <c r="AQ11" s="194">
        <v>0</v>
      </c>
      <c r="AR11" s="194">
        <v>0</v>
      </c>
      <c r="AS11" s="194">
        <v>0</v>
      </c>
      <c r="AT11" s="194">
        <v>0</v>
      </c>
      <c r="AU11" s="194">
        <v>0</v>
      </c>
      <c r="AV11" s="194">
        <v>0</v>
      </c>
      <c r="AW11" s="194">
        <v>0</v>
      </c>
      <c r="AX11" s="194">
        <v>0</v>
      </c>
      <c r="AY11" s="194">
        <v>2.052531112950787E-5</v>
      </c>
      <c r="AZ11" s="194">
        <v>0</v>
      </c>
      <c r="BA11" s="194">
        <v>0</v>
      </c>
      <c r="BB11" s="194">
        <v>0</v>
      </c>
      <c r="BC11" s="194">
        <v>1.0720009433608302E-5</v>
      </c>
      <c r="BD11" s="194">
        <v>8.0898668639053261E-5</v>
      </c>
      <c r="BE11" s="194">
        <v>2.7547197531771099E-4</v>
      </c>
      <c r="BF11" s="194">
        <v>1.7057084375710712E-3</v>
      </c>
      <c r="BG11" s="194">
        <v>0</v>
      </c>
      <c r="BH11" s="194">
        <v>0</v>
      </c>
      <c r="BI11" s="194">
        <v>3.9696337505795085E-3</v>
      </c>
      <c r="BJ11" s="194">
        <v>6.5589765828274063E-3</v>
      </c>
      <c r="BK11" s="194">
        <v>3.0587587556969384E-5</v>
      </c>
      <c r="BL11" s="194">
        <v>1.8275410435259357E-4</v>
      </c>
      <c r="BM11" s="194">
        <v>0</v>
      </c>
      <c r="BN11" s="194">
        <v>0</v>
      </c>
      <c r="BO11" s="195">
        <v>2.1799993281043747E-2</v>
      </c>
    </row>
    <row r="12" spans="1:97" s="138" customFormat="1" ht="10.9" customHeight="1" x14ac:dyDescent="0.2">
      <c r="A12" s="178" t="s">
        <v>239</v>
      </c>
      <c r="B12" s="189" t="s">
        <v>465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3.5486999929025999E-5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2.6894865525672371E-2</v>
      </c>
      <c r="V12" s="190">
        <v>0</v>
      </c>
      <c r="W12" s="190">
        <v>0</v>
      </c>
      <c r="X12" s="190">
        <v>2.1541407371948301E-2</v>
      </c>
      <c r="Y12" s="190">
        <v>8.5287846481876329E-4</v>
      </c>
      <c r="Z12" s="190">
        <v>0</v>
      </c>
      <c r="AA12" s="190">
        <v>0.5318818040435459</v>
      </c>
      <c r="AB12" s="190">
        <v>0</v>
      </c>
      <c r="AC12" s="190">
        <v>0</v>
      </c>
      <c r="AD12" s="190">
        <v>0</v>
      </c>
      <c r="AE12" s="190">
        <v>3.3271227042853339E-2</v>
      </c>
      <c r="AF12" s="190">
        <v>0</v>
      </c>
      <c r="AG12" s="190">
        <v>2.1756867011150393E-3</v>
      </c>
      <c r="AH12" s="190">
        <v>0</v>
      </c>
      <c r="AI12" s="190">
        <v>0</v>
      </c>
      <c r="AJ12" s="190">
        <v>0</v>
      </c>
      <c r="AK12" s="190">
        <v>0</v>
      </c>
      <c r="AL12" s="190">
        <v>2.4659696192542908E-5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6.8166096614273086E-2</v>
      </c>
      <c r="AT12" s="190">
        <v>2.73486345851317E-2</v>
      </c>
      <c r="AU12" s="190">
        <v>0</v>
      </c>
      <c r="AV12" s="190">
        <v>0</v>
      </c>
      <c r="AW12" s="190">
        <v>0</v>
      </c>
      <c r="AX12" s="190">
        <v>0</v>
      </c>
      <c r="AY12" s="190">
        <v>6.8417703765026238E-6</v>
      </c>
      <c r="AZ12" s="190">
        <v>0</v>
      </c>
      <c r="BA12" s="190">
        <v>0</v>
      </c>
      <c r="BB12" s="190">
        <v>0</v>
      </c>
      <c r="BC12" s="190">
        <v>0</v>
      </c>
      <c r="BD12" s="190">
        <v>0</v>
      </c>
      <c r="BE12" s="190">
        <v>0</v>
      </c>
      <c r="BF12" s="190">
        <v>0</v>
      </c>
      <c r="BG12" s="190">
        <v>0</v>
      </c>
      <c r="BH12" s="190">
        <v>0</v>
      </c>
      <c r="BI12" s="190">
        <v>0</v>
      </c>
      <c r="BJ12" s="190">
        <v>0</v>
      </c>
      <c r="BK12" s="190">
        <v>0</v>
      </c>
      <c r="BL12" s="190">
        <v>0</v>
      </c>
      <c r="BM12" s="190">
        <v>0</v>
      </c>
      <c r="BN12" s="190">
        <v>0</v>
      </c>
      <c r="BO12" s="191">
        <v>3.531981665553761E-3</v>
      </c>
    </row>
    <row r="13" spans="1:97" s="138" customFormat="1" ht="10.9" customHeight="1" x14ac:dyDescent="0.2">
      <c r="A13" s="178" t="s">
        <v>240</v>
      </c>
      <c r="B13" s="189" t="s">
        <v>466</v>
      </c>
      <c r="C13" s="190">
        <v>0</v>
      </c>
      <c r="D13" s="190">
        <v>0</v>
      </c>
      <c r="E13" s="190">
        <v>0</v>
      </c>
      <c r="F13" s="190">
        <v>0</v>
      </c>
      <c r="G13" s="190">
        <v>2.6878107781212203E-4</v>
      </c>
      <c r="H13" s="190">
        <v>0</v>
      </c>
      <c r="I13" s="190">
        <v>0</v>
      </c>
      <c r="J13" s="190">
        <v>1.7926089354660783E-3</v>
      </c>
      <c r="K13" s="190">
        <v>0</v>
      </c>
      <c r="L13" s="190">
        <v>0</v>
      </c>
      <c r="M13" s="190">
        <v>0</v>
      </c>
      <c r="N13" s="190">
        <v>9.4631999810736002E-5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2.7506112469437654E-3</v>
      </c>
      <c r="V13" s="190">
        <v>0</v>
      </c>
      <c r="W13" s="190">
        <v>0</v>
      </c>
      <c r="X13" s="190">
        <v>1.5318334131163236E-2</v>
      </c>
      <c r="Y13" s="190">
        <v>4.9040511727078892E-3</v>
      </c>
      <c r="Z13" s="190">
        <v>1.6611295681063123E-3</v>
      </c>
      <c r="AA13" s="190">
        <v>7.776049766718507E-4</v>
      </c>
      <c r="AB13" s="190">
        <v>0</v>
      </c>
      <c r="AC13" s="190">
        <v>0</v>
      </c>
      <c r="AD13" s="190">
        <v>0</v>
      </c>
      <c r="AE13" s="190">
        <v>7.0889894419306182E-2</v>
      </c>
      <c r="AF13" s="190">
        <v>0</v>
      </c>
      <c r="AG13" s="190">
        <v>0</v>
      </c>
      <c r="AH13" s="190">
        <v>3.5019455252918288E-2</v>
      </c>
      <c r="AI13" s="190">
        <v>0</v>
      </c>
      <c r="AJ13" s="190">
        <v>0</v>
      </c>
      <c r="AK13" s="190">
        <v>0</v>
      </c>
      <c r="AL13" s="190">
        <v>0</v>
      </c>
      <c r="AM13" s="190">
        <v>2.9828486204325128E-3</v>
      </c>
      <c r="AN13" s="190">
        <v>0</v>
      </c>
      <c r="AO13" s="190">
        <v>3.5877048385532821E-3</v>
      </c>
      <c r="AP13" s="190">
        <v>9.0375056484410306E-4</v>
      </c>
      <c r="AQ13" s="190">
        <v>2.9521931986200099E-2</v>
      </c>
      <c r="AR13" s="190">
        <v>2.503133268347027E-2</v>
      </c>
      <c r="AS13" s="190">
        <v>-9.6076246108912034E-6</v>
      </c>
      <c r="AT13" s="190">
        <v>0</v>
      </c>
      <c r="AU13" s="190">
        <v>0</v>
      </c>
      <c r="AV13" s="190">
        <v>0</v>
      </c>
      <c r="AW13" s="190">
        <v>0</v>
      </c>
      <c r="AX13" s="190">
        <v>0</v>
      </c>
      <c r="AY13" s="190">
        <v>0</v>
      </c>
      <c r="AZ13" s="190">
        <v>0</v>
      </c>
      <c r="BA13" s="190">
        <v>0</v>
      </c>
      <c r="BB13" s="190">
        <v>0</v>
      </c>
      <c r="BC13" s="190">
        <v>3.2160028300824904E-5</v>
      </c>
      <c r="BD13" s="190">
        <v>0</v>
      </c>
      <c r="BE13" s="190">
        <v>0</v>
      </c>
      <c r="BF13" s="190">
        <v>0</v>
      </c>
      <c r="BG13" s="190">
        <v>0</v>
      </c>
      <c r="BH13" s="190">
        <v>0</v>
      </c>
      <c r="BI13" s="190">
        <v>-5.7950857672693553E-5</v>
      </c>
      <c r="BJ13" s="190">
        <v>-3.6137612026597286E-5</v>
      </c>
      <c r="BK13" s="190">
        <v>3.0587587556969384E-5</v>
      </c>
      <c r="BL13" s="190">
        <v>6.0918034784197863E-5</v>
      </c>
      <c r="BM13" s="190">
        <v>0</v>
      </c>
      <c r="BN13" s="190">
        <v>3.6049026676279738E-4</v>
      </c>
      <c r="BO13" s="191">
        <v>1.932643595985386E-3</v>
      </c>
    </row>
    <row r="14" spans="1:97" s="138" customFormat="1" ht="10.9" customHeight="1" x14ac:dyDescent="0.2">
      <c r="A14" s="178" t="s">
        <v>241</v>
      </c>
      <c r="B14" s="189" t="s">
        <v>467</v>
      </c>
      <c r="C14" s="190">
        <v>0</v>
      </c>
      <c r="D14" s="190">
        <v>0</v>
      </c>
      <c r="E14" s="190">
        <v>7.5265409602281725E-4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9.236525515150687E-2</v>
      </c>
      <c r="L14" s="190">
        <v>3.7984874082977108E-4</v>
      </c>
      <c r="M14" s="190">
        <v>0</v>
      </c>
      <c r="N14" s="190">
        <v>4.759989590480021E-2</v>
      </c>
      <c r="O14" s="190">
        <v>1.433389544688027E-2</v>
      </c>
      <c r="P14" s="190">
        <v>8.9011663597298955E-3</v>
      </c>
      <c r="Q14" s="190">
        <v>0</v>
      </c>
      <c r="R14" s="190">
        <v>5.3128689492325859E-3</v>
      </c>
      <c r="S14" s="190">
        <v>0</v>
      </c>
      <c r="T14" s="190">
        <v>0</v>
      </c>
      <c r="U14" s="190">
        <v>6.1124694376528117E-4</v>
      </c>
      <c r="V14" s="190">
        <v>0</v>
      </c>
      <c r="W14" s="190">
        <v>0</v>
      </c>
      <c r="X14" s="190">
        <v>0</v>
      </c>
      <c r="Y14" s="190">
        <v>0</v>
      </c>
      <c r="Z14" s="190">
        <v>2.6103464641670624E-3</v>
      </c>
      <c r="AA14" s="190">
        <v>0</v>
      </c>
      <c r="AB14" s="190">
        <v>0</v>
      </c>
      <c r="AC14" s="190">
        <v>0</v>
      </c>
      <c r="AD14" s="190">
        <v>0.14485981308411214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3.7285607755406414E-3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0</v>
      </c>
      <c r="AT14" s="190">
        <v>0</v>
      </c>
      <c r="AU14" s="190">
        <v>0</v>
      </c>
      <c r="AV14" s="190">
        <v>0</v>
      </c>
      <c r="AW14" s="190">
        <v>0</v>
      </c>
      <c r="AX14" s="190">
        <v>0</v>
      </c>
      <c r="AY14" s="190">
        <v>1.4367717790655509E-4</v>
      </c>
      <c r="AZ14" s="190">
        <v>0</v>
      </c>
      <c r="BA14" s="190">
        <v>0</v>
      </c>
      <c r="BB14" s="190">
        <v>0</v>
      </c>
      <c r="BC14" s="190">
        <v>8.0400070752062266E-5</v>
      </c>
      <c r="BD14" s="190">
        <v>2.8314534023668641E-3</v>
      </c>
      <c r="BE14" s="190">
        <v>1.0835231029163301E-3</v>
      </c>
      <c r="BF14" s="190">
        <v>4.7759836251989995E-3</v>
      </c>
      <c r="BG14" s="190">
        <v>0</v>
      </c>
      <c r="BH14" s="190">
        <v>0</v>
      </c>
      <c r="BI14" s="190">
        <v>2.1007185906351415E-2</v>
      </c>
      <c r="BJ14" s="190">
        <v>6.5228389708008094E-2</v>
      </c>
      <c r="BK14" s="190">
        <v>3.0587587556969384E-5</v>
      </c>
      <c r="BL14" s="190">
        <v>1.1269836435076604E-3</v>
      </c>
      <c r="BM14" s="190">
        <v>0</v>
      </c>
      <c r="BN14" s="190">
        <v>0</v>
      </c>
      <c r="BO14" s="191">
        <v>6.0885822662586474E-3</v>
      </c>
    </row>
    <row r="15" spans="1:97" s="138" customFormat="1" ht="10.9" customHeight="1" x14ac:dyDescent="0.2">
      <c r="A15" s="196" t="s">
        <v>242</v>
      </c>
      <c r="B15" s="197" t="s">
        <v>468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3.3154136505498456E-2</v>
      </c>
      <c r="I15" s="198">
        <v>0</v>
      </c>
      <c r="J15" s="198">
        <v>0</v>
      </c>
      <c r="K15" s="198">
        <v>1.6386502983709085E-4</v>
      </c>
      <c r="L15" s="198">
        <v>0.10692458585148482</v>
      </c>
      <c r="M15" s="198">
        <v>0</v>
      </c>
      <c r="N15" s="198">
        <v>1.5661595968676809E-2</v>
      </c>
      <c r="O15" s="198">
        <v>0</v>
      </c>
      <c r="P15" s="198">
        <v>7.6734192756292207E-3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4.105062225901574E-5</v>
      </c>
      <c r="AZ15" s="198">
        <v>0</v>
      </c>
      <c r="BA15" s="198">
        <v>0</v>
      </c>
      <c r="BB15" s="198">
        <v>0</v>
      </c>
      <c r="BC15" s="198">
        <v>9.6480084902474711E-5</v>
      </c>
      <c r="BD15" s="198">
        <v>7.0497411242603553E-4</v>
      </c>
      <c r="BE15" s="198">
        <v>9.1364871813707485E-4</v>
      </c>
      <c r="BF15" s="198">
        <v>6.2542642710939275E-3</v>
      </c>
      <c r="BG15" s="198">
        <v>0</v>
      </c>
      <c r="BH15" s="198">
        <v>0</v>
      </c>
      <c r="BI15" s="198">
        <v>1.2894065832174317E-2</v>
      </c>
      <c r="BJ15" s="198">
        <v>3.0174906042208731E-2</v>
      </c>
      <c r="BK15" s="198">
        <v>0</v>
      </c>
      <c r="BL15" s="198">
        <v>6.7009838262617645E-4</v>
      </c>
      <c r="BM15" s="198">
        <v>0</v>
      </c>
      <c r="BN15" s="198">
        <v>0</v>
      </c>
      <c r="BO15" s="199">
        <v>9.4163529580959839E-3</v>
      </c>
    </row>
    <row r="16" spans="1:97" s="138" customFormat="1" ht="10.9" customHeight="1" x14ac:dyDescent="0.2">
      <c r="A16" s="178" t="s">
        <v>243</v>
      </c>
      <c r="B16" s="189" t="s">
        <v>469</v>
      </c>
      <c r="C16" s="190">
        <v>0</v>
      </c>
      <c r="D16" s="190">
        <v>0</v>
      </c>
      <c r="E16" s="190">
        <v>8.7149421644747269E-4</v>
      </c>
      <c r="F16" s="190">
        <v>0</v>
      </c>
      <c r="G16" s="190">
        <v>2.1502486224969763E-3</v>
      </c>
      <c r="H16" s="190">
        <v>0</v>
      </c>
      <c r="I16" s="190">
        <v>0</v>
      </c>
      <c r="J16" s="190">
        <v>0</v>
      </c>
      <c r="K16" s="190">
        <v>0</v>
      </c>
      <c r="L16" s="190">
        <v>1.1905706802127153E-4</v>
      </c>
      <c r="M16" s="190">
        <v>1.1284763208838944E-2</v>
      </c>
      <c r="N16" s="190">
        <v>6.2539922874920148E-2</v>
      </c>
      <c r="O16" s="190">
        <v>4.4969083754918494E-3</v>
      </c>
      <c r="P16" s="190">
        <v>4.0822590546347452E-2</v>
      </c>
      <c r="Q16" s="190">
        <v>0</v>
      </c>
      <c r="R16" s="190">
        <v>0</v>
      </c>
      <c r="S16" s="190">
        <v>1.3634592910011687E-3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0</v>
      </c>
      <c r="AP16" s="190">
        <v>0</v>
      </c>
      <c r="AQ16" s="190">
        <v>0</v>
      </c>
      <c r="AR16" s="190">
        <v>0</v>
      </c>
      <c r="AS16" s="190">
        <v>0</v>
      </c>
      <c r="AT16" s="190">
        <v>0</v>
      </c>
      <c r="AU16" s="190">
        <v>0</v>
      </c>
      <c r="AV16" s="190">
        <v>0</v>
      </c>
      <c r="AW16" s="190">
        <v>0</v>
      </c>
      <c r="AX16" s="190">
        <v>0</v>
      </c>
      <c r="AY16" s="190">
        <v>1.0262655564753936E-4</v>
      </c>
      <c r="AZ16" s="190">
        <v>0</v>
      </c>
      <c r="BA16" s="190">
        <v>0</v>
      </c>
      <c r="BB16" s="190">
        <v>0</v>
      </c>
      <c r="BC16" s="190">
        <v>1.1256009905288717E-4</v>
      </c>
      <c r="BD16" s="190">
        <v>9.3611316568047338E-4</v>
      </c>
      <c r="BE16" s="190">
        <v>6.3358554323073534E-4</v>
      </c>
      <c r="BF16" s="190">
        <v>4.2074141460086423E-3</v>
      </c>
      <c r="BG16" s="190">
        <v>9.1609635178099911E-4</v>
      </c>
      <c r="BH16" s="190">
        <v>0</v>
      </c>
      <c r="BI16" s="190">
        <v>1.2169680111265646E-2</v>
      </c>
      <c r="BJ16" s="190">
        <v>1.7472535414859786E-2</v>
      </c>
      <c r="BK16" s="190">
        <v>0</v>
      </c>
      <c r="BL16" s="190">
        <v>4.873442782735829E-4</v>
      </c>
      <c r="BM16" s="190">
        <v>0</v>
      </c>
      <c r="BN16" s="190">
        <v>0</v>
      </c>
      <c r="BO16" s="191">
        <v>2.8717875934095344E-3</v>
      </c>
    </row>
    <row r="17" spans="1:67" s="138" customFormat="1" ht="10.9" customHeight="1" x14ac:dyDescent="0.2">
      <c r="A17" s="178" t="s">
        <v>244</v>
      </c>
      <c r="B17" s="189" t="s">
        <v>470</v>
      </c>
      <c r="C17" s="190">
        <v>0</v>
      </c>
      <c r="D17" s="190">
        <v>0</v>
      </c>
      <c r="E17" s="190">
        <v>1.9212486135319284E-2</v>
      </c>
      <c r="F17" s="190">
        <v>0</v>
      </c>
      <c r="G17" s="190">
        <v>4.5692783228060748E-3</v>
      </c>
      <c r="H17" s="190">
        <v>1.3072109021389237E-3</v>
      </c>
      <c r="I17" s="190">
        <v>0</v>
      </c>
      <c r="J17" s="190">
        <v>0</v>
      </c>
      <c r="K17" s="190">
        <v>2.1152244268137811E-2</v>
      </c>
      <c r="L17" s="190">
        <v>1.4621341829850441E-2</v>
      </c>
      <c r="M17" s="190">
        <v>2.8329949478256766E-4</v>
      </c>
      <c r="N17" s="190">
        <v>0.15976247368047505</v>
      </c>
      <c r="O17" s="190">
        <v>4.1034288926363127E-2</v>
      </c>
      <c r="P17" s="190">
        <v>0.17587476979742173</v>
      </c>
      <c r="Q17" s="190">
        <v>0</v>
      </c>
      <c r="R17" s="190">
        <v>0</v>
      </c>
      <c r="S17" s="190">
        <v>0</v>
      </c>
      <c r="T17" s="190">
        <v>0</v>
      </c>
      <c r="U17" s="190">
        <v>2.7506112469437654E-3</v>
      </c>
      <c r="V17" s="190">
        <v>0</v>
      </c>
      <c r="W17" s="190">
        <v>0</v>
      </c>
      <c r="X17" s="190">
        <v>0</v>
      </c>
      <c r="Y17" s="190">
        <v>4.2643923240938164E-4</v>
      </c>
      <c r="Z17" s="190">
        <v>1.0441385856668249E-2</v>
      </c>
      <c r="AA17" s="190">
        <v>0</v>
      </c>
      <c r="AB17" s="190">
        <v>0</v>
      </c>
      <c r="AC17" s="190">
        <v>0</v>
      </c>
      <c r="AD17" s="190">
        <v>0</v>
      </c>
      <c r="AE17" s="190">
        <v>3.9925472451424009E-4</v>
      </c>
      <c r="AF17" s="190">
        <v>0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0</v>
      </c>
      <c r="AM17" s="190">
        <v>0</v>
      </c>
      <c r="AN17" s="190">
        <v>0</v>
      </c>
      <c r="AO17" s="190">
        <v>0</v>
      </c>
      <c r="AP17" s="190">
        <v>0</v>
      </c>
      <c r="AQ17" s="190">
        <v>0</v>
      </c>
      <c r="AR17" s="190">
        <v>0</v>
      </c>
      <c r="AS17" s="190">
        <v>0</v>
      </c>
      <c r="AT17" s="190">
        <v>0</v>
      </c>
      <c r="AU17" s="190">
        <v>0</v>
      </c>
      <c r="AV17" s="190">
        <v>0</v>
      </c>
      <c r="AW17" s="190">
        <v>0</v>
      </c>
      <c r="AX17" s="190">
        <v>0</v>
      </c>
      <c r="AY17" s="190">
        <v>1.9841134091857609E-4</v>
      </c>
      <c r="AZ17" s="190">
        <v>0</v>
      </c>
      <c r="BA17" s="190">
        <v>0</v>
      </c>
      <c r="BB17" s="190">
        <v>0</v>
      </c>
      <c r="BC17" s="190">
        <v>1.6080014150412453E-4</v>
      </c>
      <c r="BD17" s="190">
        <v>1.5370747041420119E-3</v>
      </c>
      <c r="BE17" s="190">
        <v>1.9833982222875195E-3</v>
      </c>
      <c r="BF17" s="190">
        <v>8.892426654537185E-3</v>
      </c>
      <c r="BG17" s="190">
        <v>7.5443228970199924E-4</v>
      </c>
      <c r="BH17" s="190">
        <v>0</v>
      </c>
      <c r="BI17" s="190">
        <v>1.9674316179879463E-2</v>
      </c>
      <c r="BJ17" s="190">
        <v>7.728028331887829E-2</v>
      </c>
      <c r="BK17" s="190">
        <v>0</v>
      </c>
      <c r="BL17" s="190">
        <v>1.0965246261155615E-3</v>
      </c>
      <c r="BM17" s="190">
        <v>0</v>
      </c>
      <c r="BN17" s="190">
        <v>0</v>
      </c>
      <c r="BO17" s="191">
        <v>9.45296749497305E-3</v>
      </c>
    </row>
    <row r="18" spans="1:67" s="138" customFormat="1" ht="10.9" customHeight="1" x14ac:dyDescent="0.2">
      <c r="A18" s="178" t="s">
        <v>245</v>
      </c>
      <c r="B18" s="189" t="s">
        <v>471</v>
      </c>
      <c r="C18" s="190">
        <v>0</v>
      </c>
      <c r="D18" s="190">
        <v>0</v>
      </c>
      <c r="E18" s="190">
        <v>5.9420060212327683E-4</v>
      </c>
      <c r="F18" s="190">
        <v>0</v>
      </c>
      <c r="G18" s="190">
        <v>0</v>
      </c>
      <c r="H18" s="190">
        <v>7.1406395529338713E-3</v>
      </c>
      <c r="I18" s="190">
        <v>0</v>
      </c>
      <c r="J18" s="190">
        <v>0</v>
      </c>
      <c r="K18" s="190">
        <v>3.3728885308134532E-3</v>
      </c>
      <c r="L18" s="190">
        <v>4.0252627759572755E-4</v>
      </c>
      <c r="M18" s="190">
        <v>0</v>
      </c>
      <c r="N18" s="190">
        <v>1.2657029974685941E-3</v>
      </c>
      <c r="O18" s="190">
        <v>6.0146149522203485E-2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0">
        <v>0</v>
      </c>
      <c r="AO18" s="190">
        <v>0</v>
      </c>
      <c r="AP18" s="190">
        <v>0</v>
      </c>
      <c r="AQ18" s="190">
        <v>0</v>
      </c>
      <c r="AR18" s="190">
        <v>0</v>
      </c>
      <c r="AS18" s="190">
        <v>0</v>
      </c>
      <c r="AT18" s="190">
        <v>0</v>
      </c>
      <c r="AU18" s="190">
        <v>0</v>
      </c>
      <c r="AV18" s="190">
        <v>4.3452189555831721E-5</v>
      </c>
      <c r="AW18" s="190">
        <v>0</v>
      </c>
      <c r="AX18" s="190">
        <v>0</v>
      </c>
      <c r="AY18" s="190">
        <v>5.4734163012020993E-4</v>
      </c>
      <c r="AZ18" s="190">
        <v>0</v>
      </c>
      <c r="BA18" s="190">
        <v>0</v>
      </c>
      <c r="BB18" s="190">
        <v>0</v>
      </c>
      <c r="BC18" s="190">
        <v>3.7520033017629056E-5</v>
      </c>
      <c r="BD18" s="190">
        <v>3.4670857988165681E-5</v>
      </c>
      <c r="BE18" s="190">
        <v>4.1320796297656651E-4</v>
      </c>
      <c r="BF18" s="190">
        <v>2.0241073459176711E-3</v>
      </c>
      <c r="BG18" s="190">
        <v>0</v>
      </c>
      <c r="BH18" s="190">
        <v>5.7628583777553666E-6</v>
      </c>
      <c r="BI18" s="190">
        <v>3.317686601761706E-2</v>
      </c>
      <c r="BJ18" s="190">
        <v>8.9729690662041048E-2</v>
      </c>
      <c r="BK18" s="190">
        <v>0</v>
      </c>
      <c r="BL18" s="190">
        <v>7.9193445219457226E-4</v>
      </c>
      <c r="BM18" s="190">
        <v>0</v>
      </c>
      <c r="BN18" s="190">
        <v>4.0374909877433311E-3</v>
      </c>
      <c r="BO18" s="191">
        <v>2.855178937506535E-3</v>
      </c>
    </row>
    <row r="19" spans="1:67" s="138" customFormat="1" ht="10.9" customHeight="1" x14ac:dyDescent="0.2">
      <c r="A19" s="178" t="s">
        <v>246</v>
      </c>
      <c r="B19" s="200" t="s">
        <v>345</v>
      </c>
      <c r="C19" s="190">
        <v>7.1880949605626137E-3</v>
      </c>
      <c r="D19" s="190">
        <v>3.8188130269466027E-2</v>
      </c>
      <c r="E19" s="190">
        <v>0.21731896688321978</v>
      </c>
      <c r="F19" s="190">
        <v>1.9798541160125045E-2</v>
      </c>
      <c r="G19" s="190">
        <v>0</v>
      </c>
      <c r="H19" s="190">
        <v>1.1617836892759685E-2</v>
      </c>
      <c r="I19" s="190">
        <v>0</v>
      </c>
      <c r="J19" s="190">
        <v>0</v>
      </c>
      <c r="K19" s="190">
        <v>-1.3655419153090904E-5</v>
      </c>
      <c r="L19" s="190">
        <v>0</v>
      </c>
      <c r="M19" s="190">
        <v>0</v>
      </c>
      <c r="N19" s="190">
        <v>0</v>
      </c>
      <c r="O19" s="190">
        <v>0</v>
      </c>
      <c r="P19" s="190">
        <v>4.3278084714548803E-2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4.7869794159885112E-4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0">
        <v>0</v>
      </c>
      <c r="AO19" s="190">
        <v>0</v>
      </c>
      <c r="AP19" s="190">
        <v>0</v>
      </c>
      <c r="AQ19" s="190">
        <v>2.9571217348447511E-4</v>
      </c>
      <c r="AR19" s="190">
        <v>0</v>
      </c>
      <c r="AS19" s="190">
        <v>0</v>
      </c>
      <c r="AT19" s="190">
        <v>0</v>
      </c>
      <c r="AU19" s="190">
        <v>0</v>
      </c>
      <c r="AV19" s="190">
        <v>3.9106970600248544E-5</v>
      </c>
      <c r="AW19" s="190">
        <v>0</v>
      </c>
      <c r="AX19" s="190">
        <v>0</v>
      </c>
      <c r="AY19" s="190">
        <v>0</v>
      </c>
      <c r="AZ19" s="190">
        <v>0</v>
      </c>
      <c r="BA19" s="190">
        <v>0</v>
      </c>
      <c r="BB19" s="190">
        <v>0</v>
      </c>
      <c r="BC19" s="190">
        <v>0</v>
      </c>
      <c r="BD19" s="190">
        <v>8.436575443786982E-4</v>
      </c>
      <c r="BE19" s="190">
        <v>3.6729596709028136E-5</v>
      </c>
      <c r="BF19" s="190">
        <v>2.2742779167614282E-5</v>
      </c>
      <c r="BG19" s="190">
        <v>0</v>
      </c>
      <c r="BH19" s="190">
        <v>0</v>
      </c>
      <c r="BI19" s="190">
        <v>0</v>
      </c>
      <c r="BJ19" s="190">
        <v>0</v>
      </c>
      <c r="BK19" s="190">
        <v>8.5645245159514274E-4</v>
      </c>
      <c r="BL19" s="190">
        <v>0</v>
      </c>
      <c r="BM19" s="190">
        <v>0</v>
      </c>
      <c r="BN19" s="190">
        <v>0</v>
      </c>
      <c r="BO19" s="191">
        <v>2.6464383303620195E-3</v>
      </c>
    </row>
    <row r="20" spans="1:67" s="138" customFormat="1" ht="10.9" customHeight="1" x14ac:dyDescent="0.2">
      <c r="A20" s="178" t="s">
        <v>247</v>
      </c>
      <c r="B20" s="189" t="s">
        <v>472</v>
      </c>
      <c r="C20" s="190">
        <v>7.7709134708785018E-5</v>
      </c>
      <c r="D20" s="190">
        <v>0</v>
      </c>
      <c r="E20" s="190">
        <v>3.9613373474885121E-5</v>
      </c>
      <c r="F20" s="190">
        <v>1.7367141368530739E-4</v>
      </c>
      <c r="G20" s="190">
        <v>9.4073377234242712E-4</v>
      </c>
      <c r="H20" s="190">
        <v>2.1160476478373831E-2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0.23186813186813188</v>
      </c>
      <c r="R20" s="190">
        <v>0.23140495867768596</v>
      </c>
      <c r="S20" s="190">
        <v>3.8955979742890534E-4</v>
      </c>
      <c r="T20" s="190">
        <v>1.0598031794095382E-2</v>
      </c>
      <c r="U20" s="190">
        <v>2.139364303178484E-3</v>
      </c>
      <c r="V20" s="190">
        <v>3.5149384885764497E-3</v>
      </c>
      <c r="W20" s="190">
        <v>5.0658561296859173E-4</v>
      </c>
      <c r="X20" s="190">
        <v>9.5739588319770225E-4</v>
      </c>
      <c r="Y20" s="190">
        <v>0</v>
      </c>
      <c r="Z20" s="190">
        <v>0</v>
      </c>
      <c r="AA20" s="190">
        <v>0</v>
      </c>
      <c r="AB20" s="190">
        <v>0</v>
      </c>
      <c r="AC20" s="190">
        <v>1.9607843137254902E-2</v>
      </c>
      <c r="AD20" s="190">
        <v>2.8037383177570093E-2</v>
      </c>
      <c r="AE20" s="190">
        <v>2.2180818028568893E-4</v>
      </c>
      <c r="AF20" s="190">
        <v>0</v>
      </c>
      <c r="AG20" s="190">
        <v>0</v>
      </c>
      <c r="AH20" s="190">
        <v>0</v>
      </c>
      <c r="AI20" s="190">
        <v>1.4170327334561429E-4</v>
      </c>
      <c r="AJ20" s="190">
        <v>7.2155030236393625E-4</v>
      </c>
      <c r="AK20" s="190">
        <v>0</v>
      </c>
      <c r="AL20" s="190">
        <v>7.6445058196883018E-4</v>
      </c>
      <c r="AM20" s="190">
        <v>2.2371364653243847E-3</v>
      </c>
      <c r="AN20" s="190">
        <v>0</v>
      </c>
      <c r="AO20" s="190">
        <v>4.4326855148148659E-4</v>
      </c>
      <c r="AP20" s="190">
        <v>2.423694696627367E-3</v>
      </c>
      <c r="AQ20" s="190">
        <v>7.3928043371118777E-5</v>
      </c>
      <c r="AR20" s="190">
        <v>3.4814092744743074E-5</v>
      </c>
      <c r="AS20" s="190">
        <v>0</v>
      </c>
      <c r="AT20" s="190">
        <v>4.0337219152111657E-5</v>
      </c>
      <c r="AU20" s="190">
        <v>4.7180938900684121E-5</v>
      </c>
      <c r="AV20" s="190">
        <v>3.2154620271315472E-4</v>
      </c>
      <c r="AW20" s="190">
        <v>0</v>
      </c>
      <c r="AX20" s="190">
        <v>0</v>
      </c>
      <c r="AY20" s="190">
        <v>4.7208215597868106E-4</v>
      </c>
      <c r="AZ20" s="190">
        <v>0</v>
      </c>
      <c r="BA20" s="190">
        <v>0</v>
      </c>
      <c r="BB20" s="190">
        <v>3.7218205019140792E-4</v>
      </c>
      <c r="BC20" s="190">
        <v>9.1120080185670558E-5</v>
      </c>
      <c r="BD20" s="190">
        <v>0</v>
      </c>
      <c r="BE20" s="190">
        <v>1.0559759053845589E-4</v>
      </c>
      <c r="BF20" s="190">
        <v>9.0971116670457129E-5</v>
      </c>
      <c r="BG20" s="190">
        <v>1.6166406207899985E-4</v>
      </c>
      <c r="BH20" s="190">
        <v>3.9763722806512028E-4</v>
      </c>
      <c r="BI20" s="190">
        <v>4.9258229021789527E-4</v>
      </c>
      <c r="BJ20" s="190">
        <v>0</v>
      </c>
      <c r="BK20" s="190">
        <v>2.3552442418866425E-3</v>
      </c>
      <c r="BL20" s="190">
        <v>3.6550820870518715E-4</v>
      </c>
      <c r="BM20" s="190">
        <v>1.707920792079208E-2</v>
      </c>
      <c r="BN20" s="190">
        <v>1.4419610670511897E-4</v>
      </c>
      <c r="BO20" s="191">
        <v>1.2599930319139097E-3</v>
      </c>
    </row>
    <row r="21" spans="1:67" s="138" customFormat="1" ht="10.9" customHeight="1" x14ac:dyDescent="0.2">
      <c r="A21" s="192" t="s">
        <v>248</v>
      </c>
      <c r="B21" s="193" t="s">
        <v>473</v>
      </c>
      <c r="C21" s="194">
        <v>5.0510937560710265E-3</v>
      </c>
      <c r="D21" s="194">
        <v>4.298231112580592E-3</v>
      </c>
      <c r="E21" s="194">
        <v>4.3574710822373634E-4</v>
      </c>
      <c r="F21" s="194">
        <v>6.7731851337269888E-3</v>
      </c>
      <c r="G21" s="194">
        <v>1.3439053890606102E-4</v>
      </c>
      <c r="H21" s="194">
        <v>9.8857824474256114E-3</v>
      </c>
      <c r="I21" s="194">
        <v>0</v>
      </c>
      <c r="J21" s="194">
        <v>6.4809707666850522E-3</v>
      </c>
      <c r="K21" s="194">
        <v>7.3739263426690887E-4</v>
      </c>
      <c r="L21" s="194">
        <v>6.8032610297869445E-4</v>
      </c>
      <c r="M21" s="194">
        <v>2.8329949478256766E-4</v>
      </c>
      <c r="N21" s="194">
        <v>1.00546499798907E-3</v>
      </c>
      <c r="O21" s="194">
        <v>5.6211354693648118E-4</v>
      </c>
      <c r="P21" s="194">
        <v>0</v>
      </c>
      <c r="Q21" s="194">
        <v>1.0989010989010989E-3</v>
      </c>
      <c r="R21" s="194">
        <v>1.0232192050373869E-2</v>
      </c>
      <c r="S21" s="194">
        <v>1.2660693416439424E-3</v>
      </c>
      <c r="T21" s="194">
        <v>2.2710068130204391E-3</v>
      </c>
      <c r="U21" s="194">
        <v>1.2224938875305623E-3</v>
      </c>
      <c r="V21" s="194">
        <v>1.7574692442882249E-3</v>
      </c>
      <c r="W21" s="194">
        <v>2.5329280648429586E-4</v>
      </c>
      <c r="X21" s="194">
        <v>4.3082814743896601E-3</v>
      </c>
      <c r="Y21" s="194">
        <v>2.1321961620469082E-4</v>
      </c>
      <c r="Z21" s="194">
        <v>7.1191267204556241E-4</v>
      </c>
      <c r="AA21" s="194">
        <v>0</v>
      </c>
      <c r="AB21" s="194">
        <v>0</v>
      </c>
      <c r="AC21" s="194">
        <v>4.9019607843137254E-3</v>
      </c>
      <c r="AD21" s="194">
        <v>0</v>
      </c>
      <c r="AE21" s="194">
        <v>1.0203176293141691E-3</v>
      </c>
      <c r="AF21" s="194">
        <v>0</v>
      </c>
      <c r="AG21" s="194">
        <v>2.7196083763937991E-4</v>
      </c>
      <c r="AH21" s="194">
        <v>0</v>
      </c>
      <c r="AI21" s="194">
        <v>8.5021964007368572E-4</v>
      </c>
      <c r="AJ21" s="194">
        <v>2.0959318306761959E-3</v>
      </c>
      <c r="AK21" s="194">
        <v>1.95971692977681E-3</v>
      </c>
      <c r="AL21" s="194">
        <v>4.9319392385085818E-4</v>
      </c>
      <c r="AM21" s="194">
        <v>2.2371364653243847E-3</v>
      </c>
      <c r="AN21" s="194">
        <v>1.589825119236884E-3</v>
      </c>
      <c r="AO21" s="194">
        <v>2.9643584380324418E-3</v>
      </c>
      <c r="AP21" s="194">
        <v>1.5610237029125417E-3</v>
      </c>
      <c r="AQ21" s="194">
        <v>8.2552981764415971E-4</v>
      </c>
      <c r="AR21" s="194">
        <v>1.0792368750870353E-3</v>
      </c>
      <c r="AS21" s="194">
        <v>1.0568387071980324E-4</v>
      </c>
      <c r="AT21" s="194">
        <v>8.470816021943447E-4</v>
      </c>
      <c r="AU21" s="194">
        <v>1.6513328615239443E-3</v>
      </c>
      <c r="AV21" s="194">
        <v>4.0062918770476848E-3</v>
      </c>
      <c r="AW21" s="194">
        <v>1.4027582950236802E-3</v>
      </c>
      <c r="AX21" s="194">
        <v>3.5103379452487578E-5</v>
      </c>
      <c r="AY21" s="194">
        <v>1.4367717790655511E-3</v>
      </c>
      <c r="AZ21" s="194">
        <v>1.7326017903551833E-3</v>
      </c>
      <c r="BA21" s="194">
        <v>5.2330283376413316E-4</v>
      </c>
      <c r="BB21" s="194">
        <v>1.1697150148872819E-3</v>
      </c>
      <c r="BC21" s="194">
        <v>2.0475218018191858E-3</v>
      </c>
      <c r="BD21" s="194">
        <v>6.2407544378698229E-4</v>
      </c>
      <c r="BE21" s="194">
        <v>3.2046573128627046E-3</v>
      </c>
      <c r="BF21" s="194">
        <v>3.1385035251307709E-3</v>
      </c>
      <c r="BG21" s="194">
        <v>2.5327369725709974E-2</v>
      </c>
      <c r="BH21" s="194">
        <v>1.7749603803486529E-3</v>
      </c>
      <c r="BI21" s="194">
        <v>1.1271441817338896E-2</v>
      </c>
      <c r="BJ21" s="194">
        <v>6.6854582249204972E-4</v>
      </c>
      <c r="BK21" s="194">
        <v>4.3434374330896522E-3</v>
      </c>
      <c r="BL21" s="194">
        <v>4.9952788523042243E-3</v>
      </c>
      <c r="BM21" s="194">
        <v>2.9702970297029703E-3</v>
      </c>
      <c r="BN21" s="194">
        <v>3.6049026676279738E-4</v>
      </c>
      <c r="BO21" s="195">
        <v>2.2168780935980805E-3</v>
      </c>
    </row>
    <row r="22" spans="1:67" s="138" customFormat="1" ht="10.9" customHeight="1" x14ac:dyDescent="0.2">
      <c r="A22" s="178" t="s">
        <v>249</v>
      </c>
      <c r="B22" s="189" t="s">
        <v>474</v>
      </c>
      <c r="C22" s="190">
        <v>1.1656370206317752E-4</v>
      </c>
      <c r="D22" s="190">
        <v>0</v>
      </c>
      <c r="E22" s="190">
        <v>4.3574710822373635E-3</v>
      </c>
      <c r="F22" s="190">
        <v>1.7367141368530739E-4</v>
      </c>
      <c r="G22" s="190">
        <v>3.4941540115575862E-3</v>
      </c>
      <c r="H22" s="190">
        <v>1.8791156718247031E-3</v>
      </c>
      <c r="I22" s="190">
        <v>0</v>
      </c>
      <c r="J22" s="190">
        <v>8.2735797021511303E-4</v>
      </c>
      <c r="K22" s="190">
        <v>2.8676380221490897E-4</v>
      </c>
      <c r="L22" s="190">
        <v>1.1055299173403784E-3</v>
      </c>
      <c r="M22" s="190">
        <v>0</v>
      </c>
      <c r="N22" s="190">
        <v>1.65605999668788E-4</v>
      </c>
      <c r="O22" s="190">
        <v>2.8105677346824059E-4</v>
      </c>
      <c r="P22" s="190">
        <v>2.7624309392265192E-3</v>
      </c>
      <c r="Q22" s="190">
        <v>0</v>
      </c>
      <c r="R22" s="190">
        <v>1.9677292404565131E-4</v>
      </c>
      <c r="S22" s="190">
        <v>0.10829762368523568</v>
      </c>
      <c r="T22" s="190">
        <v>0.13323239969719911</v>
      </c>
      <c r="U22" s="190">
        <v>8.4046454767726167E-2</v>
      </c>
      <c r="V22" s="190">
        <v>1.7574692442882249E-3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1.064679265371307E-3</v>
      </c>
      <c r="AF22" s="190">
        <v>0</v>
      </c>
      <c r="AG22" s="190">
        <v>0</v>
      </c>
      <c r="AH22" s="190">
        <v>0</v>
      </c>
      <c r="AI22" s="190">
        <v>8.5021964007368572E-4</v>
      </c>
      <c r="AJ22" s="190">
        <v>1.0307861462341947E-4</v>
      </c>
      <c r="AK22" s="190">
        <v>1.0887316276537834E-4</v>
      </c>
      <c r="AL22" s="190">
        <v>5.1785362004340104E-4</v>
      </c>
      <c r="AM22" s="190">
        <v>3.95227442207308E-2</v>
      </c>
      <c r="AN22" s="190">
        <v>0</v>
      </c>
      <c r="AO22" s="190">
        <v>5.0657284148993641E-2</v>
      </c>
      <c r="AP22" s="190">
        <v>1.6596146736228074E-2</v>
      </c>
      <c r="AQ22" s="190">
        <v>1.5401675702316413E-3</v>
      </c>
      <c r="AR22" s="190">
        <v>3.2028965325163628E-3</v>
      </c>
      <c r="AS22" s="190">
        <v>1.4123208178010069E-3</v>
      </c>
      <c r="AT22" s="190">
        <v>0</v>
      </c>
      <c r="AU22" s="190">
        <v>0</v>
      </c>
      <c r="AV22" s="190">
        <v>7.1696112767122332E-4</v>
      </c>
      <c r="AW22" s="190">
        <v>6.9443479951667337E-5</v>
      </c>
      <c r="AX22" s="190">
        <v>5.014768493212511E-6</v>
      </c>
      <c r="AY22" s="190">
        <v>4.0366445221365479E-4</v>
      </c>
      <c r="AZ22" s="190">
        <v>0</v>
      </c>
      <c r="BA22" s="190">
        <v>4.7572984887648465E-5</v>
      </c>
      <c r="BB22" s="190">
        <v>5.3168864313058275E-5</v>
      </c>
      <c r="BC22" s="190">
        <v>5.8960051884845661E-5</v>
      </c>
      <c r="BD22" s="190">
        <v>3.4670857988165681E-5</v>
      </c>
      <c r="BE22" s="190">
        <v>1.377359876588555E-5</v>
      </c>
      <c r="BF22" s="190">
        <v>2.2742779167614282E-5</v>
      </c>
      <c r="BG22" s="190">
        <v>1.077760413859999E-4</v>
      </c>
      <c r="BH22" s="190">
        <v>1.6712289295490565E-4</v>
      </c>
      <c r="BI22" s="190">
        <v>1.7385257301808066E-4</v>
      </c>
      <c r="BJ22" s="190">
        <v>8.6730268863833475E-4</v>
      </c>
      <c r="BK22" s="190">
        <v>5.8116416358241824E-4</v>
      </c>
      <c r="BL22" s="190">
        <v>5.4826231305778075E-4</v>
      </c>
      <c r="BM22" s="190">
        <v>0</v>
      </c>
      <c r="BN22" s="190">
        <v>0</v>
      </c>
      <c r="BO22" s="191">
        <v>2.6320944911730655E-3</v>
      </c>
    </row>
    <row r="23" spans="1:67" s="138" customFormat="1" ht="10.9" customHeight="1" x14ac:dyDescent="0.2">
      <c r="A23" s="178" t="s">
        <v>250</v>
      </c>
      <c r="B23" s="189" t="s">
        <v>475</v>
      </c>
      <c r="C23" s="190">
        <v>0</v>
      </c>
      <c r="D23" s="190">
        <v>0</v>
      </c>
      <c r="E23" s="190">
        <v>0</v>
      </c>
      <c r="F23" s="190">
        <v>0</v>
      </c>
      <c r="G23" s="190">
        <v>1.3439053890606102E-4</v>
      </c>
      <c r="H23" s="190">
        <v>4.0850340691841368E-4</v>
      </c>
      <c r="I23" s="190">
        <v>0</v>
      </c>
      <c r="J23" s="190">
        <v>1.7926089354660783E-3</v>
      </c>
      <c r="K23" s="190">
        <v>2.1848670644945446E-4</v>
      </c>
      <c r="L23" s="190">
        <v>1.4740398897871714E-4</v>
      </c>
      <c r="M23" s="190">
        <v>4.7216582463761274E-5</v>
      </c>
      <c r="N23" s="190">
        <v>7.6888499846223006E-4</v>
      </c>
      <c r="O23" s="190">
        <v>2.8105677346824059E-4</v>
      </c>
      <c r="P23" s="190">
        <v>0</v>
      </c>
      <c r="Q23" s="190">
        <v>0</v>
      </c>
      <c r="R23" s="190">
        <v>5.9031877213695393E-4</v>
      </c>
      <c r="S23" s="190">
        <v>2.9216984807167902E-4</v>
      </c>
      <c r="T23" s="190">
        <v>3.5579106737320211E-2</v>
      </c>
      <c r="U23" s="190">
        <v>9.1687041564792176E-4</v>
      </c>
      <c r="V23" s="190">
        <v>0</v>
      </c>
      <c r="W23" s="190">
        <v>5.0658561296859173E-4</v>
      </c>
      <c r="X23" s="190">
        <v>9.5739588319770225E-4</v>
      </c>
      <c r="Y23" s="190">
        <v>2.1321961620469082E-4</v>
      </c>
      <c r="Z23" s="190">
        <v>9.4921689606074992E-4</v>
      </c>
      <c r="AA23" s="190">
        <v>0</v>
      </c>
      <c r="AB23" s="190">
        <v>8.1566068515497557E-4</v>
      </c>
      <c r="AC23" s="190">
        <v>0</v>
      </c>
      <c r="AD23" s="190">
        <v>0</v>
      </c>
      <c r="AE23" s="190">
        <v>7.9850944902848018E-4</v>
      </c>
      <c r="AF23" s="190">
        <v>0</v>
      </c>
      <c r="AG23" s="190">
        <v>2.7196083763937991E-4</v>
      </c>
      <c r="AH23" s="190">
        <v>0</v>
      </c>
      <c r="AI23" s="190">
        <v>2.8340654669122857E-4</v>
      </c>
      <c r="AJ23" s="190">
        <v>7.2155030236393625E-4</v>
      </c>
      <c r="AK23" s="190">
        <v>7.6211213935764837E-4</v>
      </c>
      <c r="AL23" s="190">
        <v>5.6717301242848687E-4</v>
      </c>
      <c r="AM23" s="190">
        <v>5.219985085756898E-3</v>
      </c>
      <c r="AN23" s="190">
        <v>0</v>
      </c>
      <c r="AO23" s="190">
        <v>9.2809352966436252E-3</v>
      </c>
      <c r="AP23" s="190">
        <v>2.2470525407714742E-2</v>
      </c>
      <c r="AQ23" s="190">
        <v>3.6964021685559388E-5</v>
      </c>
      <c r="AR23" s="190">
        <v>1.0444227823422922E-4</v>
      </c>
      <c r="AS23" s="190">
        <v>7.2057184581684022E-4</v>
      </c>
      <c r="AT23" s="190">
        <v>2.8639425597999273E-3</v>
      </c>
      <c r="AU23" s="190">
        <v>2.6421325784383109E-3</v>
      </c>
      <c r="AV23" s="190">
        <v>1.1775543369630396E-3</v>
      </c>
      <c r="AW23" s="190">
        <v>2.2499687504340215E-3</v>
      </c>
      <c r="AX23" s="190">
        <v>3.6607810000451328E-4</v>
      </c>
      <c r="AY23" s="190">
        <v>8.7574660819233585E-4</v>
      </c>
      <c r="AZ23" s="190">
        <v>2.8876696505919725E-4</v>
      </c>
      <c r="BA23" s="190">
        <v>2.5055105374161527E-3</v>
      </c>
      <c r="BB23" s="190">
        <v>2.8179498085920884E-3</v>
      </c>
      <c r="BC23" s="190">
        <v>7.3968065091897285E-4</v>
      </c>
      <c r="BD23" s="190">
        <v>1.5833025147928995E-3</v>
      </c>
      <c r="BE23" s="190">
        <v>2.3093733930801439E-3</v>
      </c>
      <c r="BF23" s="190">
        <v>3.3431885376392994E-3</v>
      </c>
      <c r="BG23" s="190">
        <v>1.2987012987012988E-2</v>
      </c>
      <c r="BH23" s="190">
        <v>1.3600345771502666E-3</v>
      </c>
      <c r="BI23" s="190">
        <v>2.8975428836346779E-3</v>
      </c>
      <c r="BJ23" s="190">
        <v>2.4392888117953167E-3</v>
      </c>
      <c r="BK23" s="190">
        <v>5.138714709570856E-3</v>
      </c>
      <c r="BL23" s="190">
        <v>2.1016722000548262E-3</v>
      </c>
      <c r="BM23" s="190">
        <v>0</v>
      </c>
      <c r="BN23" s="190">
        <v>2.8839221341023794E-4</v>
      </c>
      <c r="BO23" s="191">
        <v>1.6770967767505995E-3</v>
      </c>
    </row>
    <row r="24" spans="1:67" s="138" customFormat="1" ht="10.9" customHeight="1" x14ac:dyDescent="0.2">
      <c r="A24" s="178" t="s">
        <v>251</v>
      </c>
      <c r="B24" s="189" t="s">
        <v>476</v>
      </c>
      <c r="C24" s="190">
        <v>0</v>
      </c>
      <c r="D24" s="190">
        <v>1.6531658125309968E-4</v>
      </c>
      <c r="E24" s="190">
        <v>0</v>
      </c>
      <c r="F24" s="190">
        <v>1.7367141368530739E-4</v>
      </c>
      <c r="G24" s="190">
        <v>0</v>
      </c>
      <c r="H24" s="190">
        <v>9.8040817660419288E-5</v>
      </c>
      <c r="I24" s="190">
        <v>0</v>
      </c>
      <c r="J24" s="190">
        <v>0</v>
      </c>
      <c r="K24" s="190">
        <v>6.8277095765454523E-5</v>
      </c>
      <c r="L24" s="190">
        <v>2.1543659927658658E-4</v>
      </c>
      <c r="M24" s="190">
        <v>0</v>
      </c>
      <c r="N24" s="190">
        <v>3.7852799924294401E-4</v>
      </c>
      <c r="O24" s="190">
        <v>2.8105677346824059E-4</v>
      </c>
      <c r="P24" s="190">
        <v>0</v>
      </c>
      <c r="Q24" s="190">
        <v>0</v>
      </c>
      <c r="R24" s="190">
        <v>4.1322314049586778E-3</v>
      </c>
      <c r="S24" s="190">
        <v>6.8172964550058434E-3</v>
      </c>
      <c r="T24" s="190">
        <v>1.7411052233156699E-2</v>
      </c>
      <c r="U24" s="190">
        <v>0.2506112469437653</v>
      </c>
      <c r="V24" s="190">
        <v>0.28646748681898065</v>
      </c>
      <c r="W24" s="190">
        <v>0.10815602836879433</v>
      </c>
      <c r="X24" s="190">
        <v>0</v>
      </c>
      <c r="Y24" s="190">
        <v>0</v>
      </c>
      <c r="Z24" s="190">
        <v>2.3730422401518746E-3</v>
      </c>
      <c r="AA24" s="190">
        <v>0</v>
      </c>
      <c r="AB24" s="190">
        <v>4.0783034257748773E-3</v>
      </c>
      <c r="AC24" s="190">
        <v>4.9019607843137254E-3</v>
      </c>
      <c r="AD24" s="190">
        <v>0</v>
      </c>
      <c r="AE24" s="190">
        <v>2.4398899831425784E-3</v>
      </c>
      <c r="AF24" s="190">
        <v>0</v>
      </c>
      <c r="AG24" s="190">
        <v>0</v>
      </c>
      <c r="AH24" s="190">
        <v>0</v>
      </c>
      <c r="AI24" s="190">
        <v>2.8340654669122857E-4</v>
      </c>
      <c r="AJ24" s="190">
        <v>1.5805387575590984E-3</v>
      </c>
      <c r="AK24" s="190">
        <v>4.5726728361458902E-3</v>
      </c>
      <c r="AL24" s="190">
        <v>3.4523574669560069E-4</v>
      </c>
      <c r="AM24" s="190">
        <v>1.4168530947054437E-2</v>
      </c>
      <c r="AN24" s="190">
        <v>0</v>
      </c>
      <c r="AO24" s="190">
        <v>3.8231912565278221E-3</v>
      </c>
      <c r="AP24" s="190">
        <v>2.21829684098098E-3</v>
      </c>
      <c r="AQ24" s="190">
        <v>0</v>
      </c>
      <c r="AR24" s="190">
        <v>0</v>
      </c>
      <c r="AS24" s="190">
        <v>0</v>
      </c>
      <c r="AT24" s="190">
        <v>0</v>
      </c>
      <c r="AU24" s="190">
        <v>1.4154281670205238E-4</v>
      </c>
      <c r="AV24" s="190">
        <v>-5.0839061780323116E-4</v>
      </c>
      <c r="AW24" s="190">
        <v>4.4443827169067095E-4</v>
      </c>
      <c r="AX24" s="190">
        <v>9.5280601371037707E-5</v>
      </c>
      <c r="AY24" s="190">
        <v>8.210124451803149E-4</v>
      </c>
      <c r="AZ24" s="190">
        <v>0</v>
      </c>
      <c r="BA24" s="190">
        <v>1.1100363140451309E-4</v>
      </c>
      <c r="BB24" s="190">
        <v>3.0306252658443215E-2</v>
      </c>
      <c r="BC24" s="190">
        <v>1.6080014150412453E-4</v>
      </c>
      <c r="BD24" s="190">
        <v>2.6696560650887576E-3</v>
      </c>
      <c r="BE24" s="190">
        <v>2.3874237860868288E-4</v>
      </c>
      <c r="BF24" s="190">
        <v>7.9599727086649991E-4</v>
      </c>
      <c r="BG24" s="190">
        <v>2.9638411381149969E-3</v>
      </c>
      <c r="BH24" s="190">
        <v>1.5041060365941507E-3</v>
      </c>
      <c r="BI24" s="190">
        <v>6.0848400556328232E-4</v>
      </c>
      <c r="BJ24" s="190">
        <v>0</v>
      </c>
      <c r="BK24" s="190">
        <v>6.7292692625332644E-4</v>
      </c>
      <c r="BL24" s="190">
        <v>3.6550820870518715E-4</v>
      </c>
      <c r="BM24" s="190">
        <v>0.125</v>
      </c>
      <c r="BN24" s="190">
        <v>5.0468637346791638E-4</v>
      </c>
      <c r="BO24" s="191">
        <v>1.5087454010065601E-3</v>
      </c>
    </row>
    <row r="25" spans="1:67" s="138" customFormat="1" ht="10.9" customHeight="1" x14ac:dyDescent="0.2">
      <c r="A25" s="196" t="s">
        <v>252</v>
      </c>
      <c r="B25" s="197" t="s">
        <v>477</v>
      </c>
      <c r="C25" s="198">
        <v>2.3118467575863541E-2</v>
      </c>
      <c r="D25" s="198">
        <v>1.6531658125309968E-3</v>
      </c>
      <c r="E25" s="198">
        <v>2.4560291554428775E-3</v>
      </c>
      <c r="F25" s="198">
        <v>3.1260854463355331E-2</v>
      </c>
      <c r="G25" s="198">
        <v>1.8814675446848542E-3</v>
      </c>
      <c r="H25" s="198">
        <v>6.3726531479272534E-4</v>
      </c>
      <c r="I25" s="198">
        <v>0</v>
      </c>
      <c r="J25" s="198">
        <v>0</v>
      </c>
      <c r="K25" s="198">
        <v>1.4147014242602177E-2</v>
      </c>
      <c r="L25" s="198">
        <v>9.0369984012336584E-3</v>
      </c>
      <c r="M25" s="198">
        <v>1.2748477265215545E-3</v>
      </c>
      <c r="N25" s="198">
        <v>1.1769854976460291E-2</v>
      </c>
      <c r="O25" s="198">
        <v>2.388982574480045E-2</v>
      </c>
      <c r="P25" s="198">
        <v>9.2081031307550648E-4</v>
      </c>
      <c r="Q25" s="198">
        <v>2.1978021978021978E-3</v>
      </c>
      <c r="R25" s="198">
        <v>3.5419126328217238E-3</v>
      </c>
      <c r="S25" s="198">
        <v>6.8172964550058436E-4</v>
      </c>
      <c r="T25" s="198">
        <v>1.1355034065102196E-2</v>
      </c>
      <c r="U25" s="198">
        <v>9.1687041564792176E-4</v>
      </c>
      <c r="V25" s="198">
        <v>5.272407732864675E-3</v>
      </c>
      <c r="W25" s="198">
        <v>7.5987841945288754E-4</v>
      </c>
      <c r="X25" s="198">
        <v>4.3082814743896601E-3</v>
      </c>
      <c r="Y25" s="198">
        <v>4.2643923240938164E-4</v>
      </c>
      <c r="Z25" s="198">
        <v>1.8984337921214997E-2</v>
      </c>
      <c r="AA25" s="198">
        <v>0</v>
      </c>
      <c r="AB25" s="198">
        <v>1.6313213703099511E-3</v>
      </c>
      <c r="AC25" s="198">
        <v>0</v>
      </c>
      <c r="AD25" s="198">
        <v>4.6728971962616819E-3</v>
      </c>
      <c r="AE25" s="198">
        <v>3.0609528879425073E-3</v>
      </c>
      <c r="AF25" s="198">
        <v>0</v>
      </c>
      <c r="AG25" s="198">
        <v>0</v>
      </c>
      <c r="AH25" s="198">
        <v>0</v>
      </c>
      <c r="AI25" s="198">
        <v>9.9192291341929995E-4</v>
      </c>
      <c r="AJ25" s="198">
        <v>1.1682242990654205E-3</v>
      </c>
      <c r="AK25" s="198">
        <v>1.95971692977681E-3</v>
      </c>
      <c r="AL25" s="198">
        <v>1.9727756954034326E-4</v>
      </c>
      <c r="AM25" s="198">
        <v>2.2371364653243847E-3</v>
      </c>
      <c r="AN25" s="198">
        <v>1.589825119236884E-3</v>
      </c>
      <c r="AO25" s="198">
        <v>1.3852142233796456E-5</v>
      </c>
      <c r="AP25" s="198">
        <v>1.5610237029125417E-3</v>
      </c>
      <c r="AQ25" s="198">
        <v>0</v>
      </c>
      <c r="AR25" s="198">
        <v>0</v>
      </c>
      <c r="AS25" s="198">
        <v>0</v>
      </c>
      <c r="AT25" s="198">
        <v>4.0337219152111657E-5</v>
      </c>
      <c r="AU25" s="198">
        <v>5.661712668082095E-4</v>
      </c>
      <c r="AV25" s="198">
        <v>7.2217539041792315E-3</v>
      </c>
      <c r="AW25" s="198">
        <v>1.3472035110623465E-3</v>
      </c>
      <c r="AX25" s="198">
        <v>1.0029536986425022E-5</v>
      </c>
      <c r="AY25" s="198">
        <v>8.0048713405080703E-4</v>
      </c>
      <c r="AZ25" s="198">
        <v>2.8876696505919725E-4</v>
      </c>
      <c r="BA25" s="198">
        <v>3.0129557095510696E-4</v>
      </c>
      <c r="BB25" s="198">
        <v>1.0633772862611655E-3</v>
      </c>
      <c r="BC25" s="198">
        <v>1.3936012263690792E-4</v>
      </c>
      <c r="BD25" s="198">
        <v>1.4792899408284023E-3</v>
      </c>
      <c r="BE25" s="198">
        <v>2.364467788143686E-3</v>
      </c>
      <c r="BF25" s="198">
        <v>3.9572435751648854E-3</v>
      </c>
      <c r="BG25" s="198">
        <v>2.3171848897989978E-3</v>
      </c>
      <c r="BH25" s="198">
        <v>9.5663449070739089E-4</v>
      </c>
      <c r="BI25" s="198">
        <v>6.9541029207232264E-4</v>
      </c>
      <c r="BJ25" s="198">
        <v>2.8729401561144838E-3</v>
      </c>
      <c r="BK25" s="198">
        <v>5.8116416358241824E-4</v>
      </c>
      <c r="BL25" s="198">
        <v>1.0660656087234626E-3</v>
      </c>
      <c r="BM25" s="198">
        <v>0.30668316831683168</v>
      </c>
      <c r="BN25" s="198">
        <v>3.6049026676279738E-4</v>
      </c>
      <c r="BO25" s="199">
        <v>3.5599144050269872E-3</v>
      </c>
    </row>
    <row r="26" spans="1:67" s="138" customFormat="1" ht="10.9" customHeight="1" x14ac:dyDescent="0.2">
      <c r="A26" s="178" t="s">
        <v>253</v>
      </c>
      <c r="B26" s="189" t="s">
        <v>478</v>
      </c>
      <c r="C26" s="190">
        <v>0</v>
      </c>
      <c r="D26" s="190">
        <v>1.6531658125309968E-4</v>
      </c>
      <c r="E26" s="190">
        <v>0</v>
      </c>
      <c r="F26" s="190">
        <v>3.4734282737061478E-4</v>
      </c>
      <c r="G26" s="190">
        <v>0</v>
      </c>
      <c r="H26" s="190">
        <v>3.1046258925799441E-4</v>
      </c>
      <c r="I26" s="190">
        <v>0</v>
      </c>
      <c r="J26" s="190">
        <v>2.7578599007170438E-4</v>
      </c>
      <c r="K26" s="190">
        <v>5.4348568229301798E-3</v>
      </c>
      <c r="L26" s="190">
        <v>3.1748551472339077E-3</v>
      </c>
      <c r="M26" s="190">
        <v>5.3354738184050237E-3</v>
      </c>
      <c r="N26" s="190">
        <v>7.3458089853083823E-3</v>
      </c>
      <c r="O26" s="190">
        <v>1.1242270938729624E-3</v>
      </c>
      <c r="P26" s="190">
        <v>0</v>
      </c>
      <c r="Q26" s="190">
        <v>0</v>
      </c>
      <c r="R26" s="190">
        <v>2.9515938606847697E-3</v>
      </c>
      <c r="S26" s="190">
        <v>5.8433969614335804E-4</v>
      </c>
      <c r="T26" s="190">
        <v>3.0280090840272521E-3</v>
      </c>
      <c r="U26" s="190">
        <v>0</v>
      </c>
      <c r="V26" s="190">
        <v>8.7873462214411256E-3</v>
      </c>
      <c r="W26" s="190">
        <v>3.9260385005065859E-2</v>
      </c>
      <c r="X26" s="190">
        <v>0</v>
      </c>
      <c r="Y26" s="190">
        <v>0</v>
      </c>
      <c r="Z26" s="190">
        <v>3.3222591362126247E-3</v>
      </c>
      <c r="AA26" s="190">
        <v>0</v>
      </c>
      <c r="AB26" s="190">
        <v>0</v>
      </c>
      <c r="AC26" s="190">
        <v>0</v>
      </c>
      <c r="AD26" s="190">
        <v>0</v>
      </c>
      <c r="AE26" s="190">
        <v>2.6616981634282674E-4</v>
      </c>
      <c r="AF26" s="190">
        <v>0</v>
      </c>
      <c r="AG26" s="190">
        <v>0</v>
      </c>
      <c r="AH26" s="190">
        <v>0</v>
      </c>
      <c r="AI26" s="190">
        <v>9.9192291341929995E-4</v>
      </c>
      <c r="AJ26" s="190">
        <v>2.1990104452996153E-3</v>
      </c>
      <c r="AK26" s="190">
        <v>1.8508437670114316E-3</v>
      </c>
      <c r="AL26" s="190">
        <v>5.4251331623594401E-4</v>
      </c>
      <c r="AM26" s="190">
        <v>6.7114093959731542E-3</v>
      </c>
      <c r="AN26" s="190">
        <v>2.6497085320614732E-3</v>
      </c>
      <c r="AO26" s="190">
        <v>5.1252926265046893E-4</v>
      </c>
      <c r="AP26" s="190">
        <v>5.751139958098837E-4</v>
      </c>
      <c r="AQ26" s="190">
        <v>3.326761951700345E-4</v>
      </c>
      <c r="AR26" s="190">
        <v>2.4369864921320149E-4</v>
      </c>
      <c r="AS26" s="190">
        <v>2.0656392913416086E-3</v>
      </c>
      <c r="AT26" s="190">
        <v>2.7025936831914809E-3</v>
      </c>
      <c r="AU26" s="190">
        <v>2.4534088228355742E-3</v>
      </c>
      <c r="AV26" s="190">
        <v>5.4489045703012976E-3</v>
      </c>
      <c r="AW26" s="190">
        <v>1.4083137734198135E-2</v>
      </c>
      <c r="AX26" s="190">
        <v>6.0177221918550129E-5</v>
      </c>
      <c r="AY26" s="190">
        <v>1.8746450831617189E-3</v>
      </c>
      <c r="AZ26" s="190">
        <v>6.2084897487727402E-3</v>
      </c>
      <c r="BA26" s="190">
        <v>6.1210573888774364E-3</v>
      </c>
      <c r="BB26" s="190">
        <v>2.6743938749468312E-2</v>
      </c>
      <c r="BC26" s="190">
        <v>4.6632041036196109E-3</v>
      </c>
      <c r="BD26" s="190">
        <v>8.0667529585798821E-3</v>
      </c>
      <c r="BE26" s="190">
        <v>2.9705061338426504E-3</v>
      </c>
      <c r="BF26" s="190">
        <v>1.3873095292244713E-3</v>
      </c>
      <c r="BG26" s="190">
        <v>3.1255052001939967E-2</v>
      </c>
      <c r="BH26" s="190">
        <v>3.1004178072323871E-3</v>
      </c>
      <c r="BI26" s="190">
        <v>4.3463143254520169E-4</v>
      </c>
      <c r="BJ26" s="190">
        <v>4.1558253830586875E-4</v>
      </c>
      <c r="BK26" s="190">
        <v>7.065732725659927E-3</v>
      </c>
      <c r="BL26" s="190">
        <v>3.1981968261703877E-3</v>
      </c>
      <c r="BM26" s="190">
        <v>0</v>
      </c>
      <c r="BN26" s="190">
        <v>7.2098053352559485E-5</v>
      </c>
      <c r="BO26" s="191">
        <v>3.6701354851105287E-3</v>
      </c>
    </row>
    <row r="27" spans="1:67" s="138" customFormat="1" ht="10.9" customHeight="1" x14ac:dyDescent="0.2">
      <c r="A27" s="178" t="s">
        <v>254</v>
      </c>
      <c r="B27" s="189" t="s">
        <v>479</v>
      </c>
      <c r="C27" s="190">
        <v>7.6077242879900531E-2</v>
      </c>
      <c r="D27" s="190">
        <v>7.2243346007604556E-2</v>
      </c>
      <c r="E27" s="190">
        <v>0</v>
      </c>
      <c r="F27" s="190">
        <v>6.9468565474122956E-4</v>
      </c>
      <c r="G27" s="190">
        <v>1.3439053890606102E-4</v>
      </c>
      <c r="H27" s="190">
        <v>0</v>
      </c>
      <c r="I27" s="190">
        <v>0</v>
      </c>
      <c r="J27" s="190">
        <v>0</v>
      </c>
      <c r="K27" s="190">
        <v>0</v>
      </c>
      <c r="L27" s="190">
        <v>1.1338768382978241E-5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0.29822881761608427</v>
      </c>
      <c r="Y27" s="190">
        <v>1.2793176972281451E-3</v>
      </c>
      <c r="Z27" s="190">
        <v>1.4238253440911248E-3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0</v>
      </c>
      <c r="AM27" s="190">
        <v>0</v>
      </c>
      <c r="AN27" s="190">
        <v>0</v>
      </c>
      <c r="AO27" s="190">
        <v>0</v>
      </c>
      <c r="AP27" s="190">
        <v>0</v>
      </c>
      <c r="AQ27" s="190">
        <v>3.2035485460818138E-4</v>
      </c>
      <c r="AR27" s="190">
        <v>1.392563709789723E-4</v>
      </c>
      <c r="AS27" s="190">
        <v>5.7645747665347217E-5</v>
      </c>
      <c r="AT27" s="190">
        <v>0</v>
      </c>
      <c r="AU27" s="190">
        <v>0</v>
      </c>
      <c r="AV27" s="190">
        <v>0</v>
      </c>
      <c r="AW27" s="190">
        <v>0</v>
      </c>
      <c r="AX27" s="190">
        <v>0</v>
      </c>
      <c r="AY27" s="190">
        <v>0</v>
      </c>
      <c r="AZ27" s="190">
        <v>0</v>
      </c>
      <c r="BA27" s="190">
        <v>0</v>
      </c>
      <c r="BB27" s="190">
        <v>0</v>
      </c>
      <c r="BC27" s="190">
        <v>0</v>
      </c>
      <c r="BD27" s="190">
        <v>0</v>
      </c>
      <c r="BE27" s="190">
        <v>0</v>
      </c>
      <c r="BF27" s="190">
        <v>0</v>
      </c>
      <c r="BG27" s="190">
        <v>0</v>
      </c>
      <c r="BH27" s="190">
        <v>0</v>
      </c>
      <c r="BI27" s="190">
        <v>0</v>
      </c>
      <c r="BJ27" s="190">
        <v>0</v>
      </c>
      <c r="BK27" s="190">
        <v>9.1762762670908151E-5</v>
      </c>
      <c r="BL27" s="190">
        <v>2.4367213913679145E-4</v>
      </c>
      <c r="BM27" s="190">
        <v>0</v>
      </c>
      <c r="BN27" s="190">
        <v>9.3727469358327326E-4</v>
      </c>
      <c r="BO27" s="191">
        <v>1.1690228938997539E-3</v>
      </c>
    </row>
    <row r="28" spans="1:67" s="138" customFormat="1" ht="10.9" customHeight="1" x14ac:dyDescent="0.2">
      <c r="A28" s="178" t="s">
        <v>255</v>
      </c>
      <c r="B28" s="189" t="s">
        <v>480</v>
      </c>
      <c r="C28" s="190">
        <v>1.5930372615300928E-3</v>
      </c>
      <c r="D28" s="190">
        <v>4.7941808563398908E-3</v>
      </c>
      <c r="E28" s="190">
        <v>9.1110758992235779E-4</v>
      </c>
      <c r="F28" s="190">
        <v>1.2156998957971517E-3</v>
      </c>
      <c r="G28" s="190">
        <v>1.3439053890606102E-4</v>
      </c>
      <c r="H28" s="190">
        <v>7.5164626872988125E-4</v>
      </c>
      <c r="I28" s="190">
        <v>0</v>
      </c>
      <c r="J28" s="190">
        <v>1.3789299503585219E-4</v>
      </c>
      <c r="K28" s="190">
        <v>5.4485122420832709E-3</v>
      </c>
      <c r="L28" s="190">
        <v>4.0592790811062101E-3</v>
      </c>
      <c r="M28" s="190">
        <v>0</v>
      </c>
      <c r="N28" s="190">
        <v>7.3103219853793561E-3</v>
      </c>
      <c r="O28" s="190">
        <v>7.0264193367060145E-3</v>
      </c>
      <c r="P28" s="190">
        <v>1.2277470841006752E-3</v>
      </c>
      <c r="Q28" s="190">
        <v>8.7912087912087912E-3</v>
      </c>
      <c r="R28" s="190">
        <v>3.9354584809130262E-4</v>
      </c>
      <c r="S28" s="190">
        <v>1.1686793922867161E-3</v>
      </c>
      <c r="T28" s="190">
        <v>3.0280090840272521E-3</v>
      </c>
      <c r="U28" s="190">
        <v>2.9034229828850854E-2</v>
      </c>
      <c r="V28" s="190">
        <v>7.0298769771528994E-3</v>
      </c>
      <c r="W28" s="190">
        <v>1.7730496453900709E-3</v>
      </c>
      <c r="X28" s="190">
        <v>0.12781235040689326</v>
      </c>
      <c r="Y28" s="190">
        <v>0.27974413646055435</v>
      </c>
      <c r="Z28" s="190">
        <v>0.11319411485524443</v>
      </c>
      <c r="AA28" s="190">
        <v>7.776049766718507E-4</v>
      </c>
      <c r="AB28" s="190">
        <v>0.15089722675367048</v>
      </c>
      <c r="AC28" s="190">
        <v>0.12254901960784313</v>
      </c>
      <c r="AD28" s="190">
        <v>1.4018691588785047E-2</v>
      </c>
      <c r="AE28" s="190">
        <v>4.0369088811995383E-3</v>
      </c>
      <c r="AF28" s="190">
        <v>0</v>
      </c>
      <c r="AG28" s="190">
        <v>8.158825129181398E-4</v>
      </c>
      <c r="AH28" s="190">
        <v>7.7821011673151752E-3</v>
      </c>
      <c r="AI28" s="190">
        <v>3.6842851069859715E-3</v>
      </c>
      <c r="AJ28" s="190">
        <v>6.5283122594832323E-3</v>
      </c>
      <c r="AK28" s="190">
        <v>4.3549265106151338E-3</v>
      </c>
      <c r="AL28" s="190">
        <v>3.0824620240678634E-3</v>
      </c>
      <c r="AM28" s="190">
        <v>5.219985085756898E-3</v>
      </c>
      <c r="AN28" s="190">
        <v>5.2994170641229468E-4</v>
      </c>
      <c r="AO28" s="190">
        <v>2.0778213350694684E-4</v>
      </c>
      <c r="AP28" s="190">
        <v>4.9295485355132888E-4</v>
      </c>
      <c r="AQ28" s="190">
        <v>5.9142434696895022E-4</v>
      </c>
      <c r="AR28" s="190">
        <v>8.7035231861857685E-4</v>
      </c>
      <c r="AS28" s="190">
        <v>0</v>
      </c>
      <c r="AT28" s="190">
        <v>5.8488967770561895E-3</v>
      </c>
      <c r="AU28" s="190">
        <v>5.9447983014862E-3</v>
      </c>
      <c r="AV28" s="190">
        <v>0</v>
      </c>
      <c r="AW28" s="190">
        <v>0</v>
      </c>
      <c r="AX28" s="190">
        <v>0</v>
      </c>
      <c r="AY28" s="190">
        <v>1.0262655564753936E-4</v>
      </c>
      <c r="AZ28" s="190">
        <v>0</v>
      </c>
      <c r="BA28" s="190">
        <v>0</v>
      </c>
      <c r="BB28" s="190">
        <v>1.5950659293917482E-4</v>
      </c>
      <c r="BC28" s="190">
        <v>8.5760075468866418E-5</v>
      </c>
      <c r="BD28" s="190">
        <v>1.0863535502958579E-3</v>
      </c>
      <c r="BE28" s="190">
        <v>1.1064791008594725E-3</v>
      </c>
      <c r="BF28" s="190">
        <v>3.6388446668182852E-4</v>
      </c>
      <c r="BG28" s="190">
        <v>0</v>
      </c>
      <c r="BH28" s="190">
        <v>2.0170004322143785E-4</v>
      </c>
      <c r="BI28" s="190">
        <v>8.692628650904033E-5</v>
      </c>
      <c r="BJ28" s="190">
        <v>1.806880601329864E-4</v>
      </c>
      <c r="BK28" s="190">
        <v>5.1998898846847947E-4</v>
      </c>
      <c r="BL28" s="190">
        <v>2.2235082696232221E-3</v>
      </c>
      <c r="BM28" s="190">
        <v>0</v>
      </c>
      <c r="BN28" s="190">
        <v>2.8839221341023791E-3</v>
      </c>
      <c r="BO28" s="191">
        <v>2.1640323702703549E-3</v>
      </c>
    </row>
    <row r="29" spans="1:67" s="138" customFormat="1" ht="10.9" customHeight="1" x14ac:dyDescent="0.2">
      <c r="A29" s="178" t="s">
        <v>256</v>
      </c>
      <c r="B29" s="189" t="s">
        <v>481</v>
      </c>
      <c r="C29" s="190">
        <v>4.4799316159614563E-2</v>
      </c>
      <c r="D29" s="190">
        <v>9.0924119689204819E-3</v>
      </c>
      <c r="E29" s="190">
        <v>8.0019014419267943E-3</v>
      </c>
      <c r="F29" s="190">
        <v>3.2997568600208409E-2</v>
      </c>
      <c r="G29" s="190">
        <v>6.7195269453030509E-4</v>
      </c>
      <c r="H29" s="190">
        <v>6.2092517851598883E-3</v>
      </c>
      <c r="I29" s="190">
        <v>0</v>
      </c>
      <c r="J29" s="190">
        <v>3.4059569773855491E-2</v>
      </c>
      <c r="K29" s="190">
        <v>1.2289877237781814E-3</v>
      </c>
      <c r="L29" s="190">
        <v>1.3039583640424976E-4</v>
      </c>
      <c r="M29" s="190">
        <v>4.7216582463761274E-5</v>
      </c>
      <c r="N29" s="190">
        <v>3.3949229932101542E-3</v>
      </c>
      <c r="O29" s="190">
        <v>3.6537380550871277E-3</v>
      </c>
      <c r="P29" s="190">
        <v>9.2081031307550648E-4</v>
      </c>
      <c r="Q29" s="190">
        <v>0.15494505494505495</v>
      </c>
      <c r="R29" s="190">
        <v>4.7815820543093274E-2</v>
      </c>
      <c r="S29" s="190">
        <v>2.8924814959096223E-2</v>
      </c>
      <c r="T29" s="190">
        <v>2.3467070401211203E-2</v>
      </c>
      <c r="U29" s="190">
        <v>7.0293398533007338E-3</v>
      </c>
      <c r="V29" s="190">
        <v>1.5817223198594025E-2</v>
      </c>
      <c r="W29" s="190">
        <v>3.1408308004052685E-2</v>
      </c>
      <c r="X29" s="190">
        <v>2.8721876495931067E-3</v>
      </c>
      <c r="Y29" s="190">
        <v>5.7569296375266522E-3</v>
      </c>
      <c r="Z29" s="190">
        <v>0.11532985287138112</v>
      </c>
      <c r="AA29" s="190">
        <v>1.5552099533437014E-3</v>
      </c>
      <c r="AB29" s="190">
        <v>5.7096247960848291E-3</v>
      </c>
      <c r="AC29" s="190">
        <v>1.4705882352941176E-2</v>
      </c>
      <c r="AD29" s="190">
        <v>0</v>
      </c>
      <c r="AE29" s="190">
        <v>8.0294561263419394E-3</v>
      </c>
      <c r="AF29" s="190">
        <v>0</v>
      </c>
      <c r="AG29" s="190">
        <v>8.158825129181398E-4</v>
      </c>
      <c r="AH29" s="190">
        <v>1.9455252918287938E-3</v>
      </c>
      <c r="AI29" s="190">
        <v>6.5183505738982571E-3</v>
      </c>
      <c r="AJ29" s="190">
        <v>2.886201209455745E-3</v>
      </c>
      <c r="AK29" s="190">
        <v>5.4436581382689168E-3</v>
      </c>
      <c r="AL29" s="190">
        <v>1.1096863286644309E-2</v>
      </c>
      <c r="AM29" s="190">
        <v>4.2505592841163314E-2</v>
      </c>
      <c r="AN29" s="190">
        <v>0</v>
      </c>
      <c r="AO29" s="190">
        <v>5.4577440401158035E-3</v>
      </c>
      <c r="AP29" s="190">
        <v>8.0105163702090948E-3</v>
      </c>
      <c r="AQ29" s="190">
        <v>2.390340068999507E-3</v>
      </c>
      <c r="AR29" s="190">
        <v>1.6710764517476676E-3</v>
      </c>
      <c r="AS29" s="190">
        <v>4.8038123054456019E-5</v>
      </c>
      <c r="AT29" s="190">
        <v>1.9765237384534711E-3</v>
      </c>
      <c r="AU29" s="190">
        <v>8.634111818825195E-3</v>
      </c>
      <c r="AV29" s="190">
        <v>1.3035656866749515E-5</v>
      </c>
      <c r="AW29" s="190">
        <v>1.3888695990333467E-5</v>
      </c>
      <c r="AX29" s="190">
        <v>6.0177221918550129E-5</v>
      </c>
      <c r="AY29" s="190">
        <v>2.9419612618961284E-4</v>
      </c>
      <c r="AZ29" s="190">
        <v>8.6630089517759164E-4</v>
      </c>
      <c r="BA29" s="190">
        <v>7.9288308146080772E-5</v>
      </c>
      <c r="BB29" s="190">
        <v>3.1901318587834963E-3</v>
      </c>
      <c r="BC29" s="190">
        <v>6.6464058488371468E-4</v>
      </c>
      <c r="BD29" s="190">
        <v>8.7832840236686395E-4</v>
      </c>
      <c r="BE29" s="190">
        <v>0.14583486373319621</v>
      </c>
      <c r="BF29" s="190">
        <v>6.5271776211052995E-3</v>
      </c>
      <c r="BG29" s="190">
        <v>2.8021770760359973E-3</v>
      </c>
      <c r="BH29" s="190">
        <v>4.6679152859818466E-3</v>
      </c>
      <c r="BI29" s="190">
        <v>3.1003708854891051E-3</v>
      </c>
      <c r="BJ29" s="190">
        <v>2.1863255276091354E-3</v>
      </c>
      <c r="BK29" s="190">
        <v>2.569357354785428E-3</v>
      </c>
      <c r="BL29" s="190">
        <v>1.593006609606774E-2</v>
      </c>
      <c r="BM29" s="190">
        <v>9.6534653465346534E-3</v>
      </c>
      <c r="BN29" s="190">
        <v>3.1723143475126171E-3</v>
      </c>
      <c r="BO29" s="191">
        <v>1.515502104203462E-2</v>
      </c>
    </row>
    <row r="30" spans="1:67" s="138" customFormat="1" ht="10.9" customHeight="1" x14ac:dyDescent="0.2">
      <c r="A30" s="178" t="s">
        <v>257</v>
      </c>
      <c r="B30" s="189" t="s">
        <v>482</v>
      </c>
      <c r="C30" s="190">
        <v>1.5114426700858686E-2</v>
      </c>
      <c r="D30" s="190">
        <v>1.1241527525210779E-2</v>
      </c>
      <c r="E30" s="190">
        <v>3.8821106005387418E-3</v>
      </c>
      <c r="F30" s="190">
        <v>1.0420284821118444E-2</v>
      </c>
      <c r="G30" s="190">
        <v>1.3573444429512162E-2</v>
      </c>
      <c r="H30" s="190">
        <v>7.4625402375855812E-2</v>
      </c>
      <c r="I30" s="190">
        <v>0</v>
      </c>
      <c r="J30" s="190">
        <v>9.7214561500275784E-2</v>
      </c>
      <c r="K30" s="190">
        <v>3.8781390394778169E-3</v>
      </c>
      <c r="L30" s="190">
        <v>3.8098261766806888E-3</v>
      </c>
      <c r="M30" s="190">
        <v>1.9358798810142123E-3</v>
      </c>
      <c r="N30" s="190">
        <v>1.0456835979086329E-2</v>
      </c>
      <c r="O30" s="190">
        <v>3.9347948285553686E-3</v>
      </c>
      <c r="P30" s="190">
        <v>1.3505217925107428E-2</v>
      </c>
      <c r="Q30" s="190">
        <v>1.9780219780219779E-2</v>
      </c>
      <c r="R30" s="190">
        <v>4.1322314049586778E-3</v>
      </c>
      <c r="S30" s="190">
        <v>7.4016361511492013E-3</v>
      </c>
      <c r="T30" s="190">
        <v>4.5420136260408781E-3</v>
      </c>
      <c r="U30" s="190">
        <v>9.7799511002444987E-3</v>
      </c>
      <c r="V30" s="190">
        <v>7.0298769771528994E-3</v>
      </c>
      <c r="W30" s="190">
        <v>3.0395136778115501E-3</v>
      </c>
      <c r="X30" s="190">
        <v>2.4892292963140258E-2</v>
      </c>
      <c r="Y30" s="190">
        <v>0.26375266524520258</v>
      </c>
      <c r="Z30" s="190">
        <v>6.407214048410062E-3</v>
      </c>
      <c r="AA30" s="190">
        <v>6.2986003110419908E-2</v>
      </c>
      <c r="AB30" s="190">
        <v>4.0783034257748773E-3</v>
      </c>
      <c r="AC30" s="190">
        <v>4.9019607843137254E-3</v>
      </c>
      <c r="AD30" s="190">
        <v>9.3457943925233638E-3</v>
      </c>
      <c r="AE30" s="190">
        <v>2.3733475290568715E-2</v>
      </c>
      <c r="AF30" s="190">
        <v>0</v>
      </c>
      <c r="AG30" s="190">
        <v>7.3429426162632582E-3</v>
      </c>
      <c r="AH30" s="190">
        <v>5.8365758754863814E-3</v>
      </c>
      <c r="AI30" s="190">
        <v>4.3928014737140428E-3</v>
      </c>
      <c r="AJ30" s="190">
        <v>2.1302913688840022E-3</v>
      </c>
      <c r="AK30" s="190">
        <v>1.0887316276537834E-3</v>
      </c>
      <c r="AL30" s="190">
        <v>2.2686920497139475E-3</v>
      </c>
      <c r="AM30" s="190">
        <v>5.219985085756898E-3</v>
      </c>
      <c r="AN30" s="190">
        <v>1.2188659247482777E-2</v>
      </c>
      <c r="AO30" s="190">
        <v>7.6602346552894409E-3</v>
      </c>
      <c r="AP30" s="190">
        <v>9.9412562132851334E-3</v>
      </c>
      <c r="AQ30" s="190">
        <v>4.1190241498275014E-2</v>
      </c>
      <c r="AR30" s="190">
        <v>1.4343406210834145E-2</v>
      </c>
      <c r="AS30" s="190">
        <v>4.7836362937627303E-2</v>
      </c>
      <c r="AT30" s="190">
        <v>5.1712314953007141E-2</v>
      </c>
      <c r="AU30" s="190">
        <v>1.8730832743571596E-2</v>
      </c>
      <c r="AV30" s="190">
        <v>6.4439597111298442E-3</v>
      </c>
      <c r="AW30" s="190">
        <v>1.2916487271010125E-3</v>
      </c>
      <c r="AX30" s="190">
        <v>9.3274693973752697E-4</v>
      </c>
      <c r="AY30" s="190">
        <v>6.8992412476652457E-2</v>
      </c>
      <c r="AZ30" s="190">
        <v>5.775339301183945E-3</v>
      </c>
      <c r="BA30" s="190">
        <v>1.1576092989327793E-3</v>
      </c>
      <c r="BB30" s="190">
        <v>2.1799234368353893E-3</v>
      </c>
      <c r="BC30" s="190">
        <v>1.7146655089056478E-2</v>
      </c>
      <c r="BD30" s="190">
        <v>5.6513498520710057E-3</v>
      </c>
      <c r="BE30" s="190">
        <v>3.764783662675384E-3</v>
      </c>
      <c r="BF30" s="190">
        <v>4.3893563793495566E-3</v>
      </c>
      <c r="BG30" s="190">
        <v>7.0593307107829932E-3</v>
      </c>
      <c r="BH30" s="190">
        <v>3.9072179801181387E-3</v>
      </c>
      <c r="BI30" s="190">
        <v>5.041724617524339E-3</v>
      </c>
      <c r="BJ30" s="190">
        <v>5.0411968777103206E-3</v>
      </c>
      <c r="BK30" s="190">
        <v>1.8505490471966476E-2</v>
      </c>
      <c r="BL30" s="190">
        <v>1.0660656087234625E-2</v>
      </c>
      <c r="BM30" s="190">
        <v>0</v>
      </c>
      <c r="BN30" s="190">
        <v>2.1413121845710165E-2</v>
      </c>
      <c r="BO30" s="191">
        <v>1.5368291282607227E-2</v>
      </c>
    </row>
    <row r="31" spans="1:67" s="138" customFormat="1" ht="10.9" customHeight="1" x14ac:dyDescent="0.2">
      <c r="A31" s="192" t="s">
        <v>258</v>
      </c>
      <c r="B31" s="193" t="s">
        <v>483</v>
      </c>
      <c r="C31" s="194">
        <v>2.914092551579438E-3</v>
      </c>
      <c r="D31" s="194">
        <v>4.1329145313274921E-3</v>
      </c>
      <c r="E31" s="194">
        <v>1.307241324671209E-3</v>
      </c>
      <c r="F31" s="194">
        <v>3.6470996873914554E-3</v>
      </c>
      <c r="G31" s="194">
        <v>5.6444026340545629E-3</v>
      </c>
      <c r="H31" s="194">
        <v>1.7810748541642836E-2</v>
      </c>
      <c r="I31" s="194">
        <v>0</v>
      </c>
      <c r="J31" s="194">
        <v>1.3789299503585219E-4</v>
      </c>
      <c r="K31" s="194">
        <v>2.8130163455367262E-3</v>
      </c>
      <c r="L31" s="194">
        <v>2.0704591067318267E-2</v>
      </c>
      <c r="M31" s="194">
        <v>2.0775296284054959E-3</v>
      </c>
      <c r="N31" s="194">
        <v>1.4632472970735054E-2</v>
      </c>
      <c r="O31" s="194">
        <v>4.3001686340640811E-2</v>
      </c>
      <c r="P31" s="194">
        <v>0</v>
      </c>
      <c r="Q31" s="194">
        <v>4.3956043956043956E-3</v>
      </c>
      <c r="R31" s="194">
        <v>1.2199921290830381E-2</v>
      </c>
      <c r="S31" s="194">
        <v>4.8694974678613169E-3</v>
      </c>
      <c r="T31" s="194">
        <v>2.4981074943224831E-2</v>
      </c>
      <c r="U31" s="194">
        <v>1.8337408312958435E-3</v>
      </c>
      <c r="V31" s="194">
        <v>2.4604569420035149E-2</v>
      </c>
      <c r="W31" s="194">
        <v>4.5339412360688953E-2</v>
      </c>
      <c r="X31" s="194">
        <v>1.4839636189564385E-2</v>
      </c>
      <c r="Y31" s="194">
        <v>1.7057569296375266E-3</v>
      </c>
      <c r="Z31" s="194">
        <v>4.4375889890840056E-2</v>
      </c>
      <c r="AA31" s="194">
        <v>0</v>
      </c>
      <c r="AB31" s="194">
        <v>0.25203915171288743</v>
      </c>
      <c r="AC31" s="194">
        <v>4.4117647058823532E-2</v>
      </c>
      <c r="AD31" s="194">
        <v>4.6728971962616821E-2</v>
      </c>
      <c r="AE31" s="194">
        <v>3.1940377961139207E-3</v>
      </c>
      <c r="AF31" s="194">
        <v>0</v>
      </c>
      <c r="AG31" s="194">
        <v>0</v>
      </c>
      <c r="AH31" s="194">
        <v>3.8910505836575876E-3</v>
      </c>
      <c r="AI31" s="194">
        <v>2.1255491001842142E-3</v>
      </c>
      <c r="AJ31" s="194">
        <v>1.2678669598680593E-2</v>
      </c>
      <c r="AK31" s="194">
        <v>3.4948285247686443E-2</v>
      </c>
      <c r="AL31" s="194">
        <v>1.9333201814953641E-2</v>
      </c>
      <c r="AM31" s="194">
        <v>7.4571215510812833E-2</v>
      </c>
      <c r="AN31" s="194">
        <v>2.1197668256491787E-3</v>
      </c>
      <c r="AO31" s="194">
        <v>1.0112063830671413E-2</v>
      </c>
      <c r="AP31" s="194">
        <v>1.651398759396952E-2</v>
      </c>
      <c r="AQ31" s="194">
        <v>1.0534746180384425E-2</v>
      </c>
      <c r="AR31" s="194">
        <v>1.0479041916167664E-2</v>
      </c>
      <c r="AS31" s="194">
        <v>0</v>
      </c>
      <c r="AT31" s="194">
        <v>3.1019321527973862E-2</v>
      </c>
      <c r="AU31" s="194">
        <v>1.6041519226232602E-3</v>
      </c>
      <c r="AV31" s="194">
        <v>5.2229531846109721E-3</v>
      </c>
      <c r="AW31" s="194">
        <v>3.3193983416896986E-3</v>
      </c>
      <c r="AX31" s="194">
        <v>8.3245156987327683E-4</v>
      </c>
      <c r="AY31" s="194">
        <v>6.7049349689725715E-4</v>
      </c>
      <c r="AZ31" s="194">
        <v>0</v>
      </c>
      <c r="BA31" s="194">
        <v>1.9029193955059386E-4</v>
      </c>
      <c r="BB31" s="194">
        <v>5.2637175669927689E-3</v>
      </c>
      <c r="BC31" s="194">
        <v>4.5024039621154868E-4</v>
      </c>
      <c r="BD31" s="194">
        <v>9.5922707100591718E-4</v>
      </c>
      <c r="BE31" s="194">
        <v>9.1364871813707485E-4</v>
      </c>
      <c r="BF31" s="194">
        <v>2.729133500113714E-4</v>
      </c>
      <c r="BG31" s="194">
        <v>3.2871692622729967E-3</v>
      </c>
      <c r="BH31" s="194">
        <v>2.4088748019017434E-3</v>
      </c>
      <c r="BI31" s="194">
        <v>1.9703291608715811E-3</v>
      </c>
      <c r="BJ31" s="194">
        <v>1.0479907487713212E-3</v>
      </c>
      <c r="BK31" s="194">
        <v>5.9034043984950903E-3</v>
      </c>
      <c r="BL31" s="194">
        <v>2.3148853217995189E-3</v>
      </c>
      <c r="BM31" s="194">
        <v>3.787128712871287E-2</v>
      </c>
      <c r="BN31" s="194">
        <v>3.3165104542177363E-3</v>
      </c>
      <c r="BO31" s="195">
        <v>5.8530413279979281E-3</v>
      </c>
    </row>
    <row r="32" spans="1:67" s="138" customFormat="1" ht="10.9" customHeight="1" x14ac:dyDescent="0.2">
      <c r="A32" s="178" t="s">
        <v>259</v>
      </c>
      <c r="B32" s="189" t="s">
        <v>484</v>
      </c>
      <c r="C32" s="190">
        <v>2.4089831759723356E-3</v>
      </c>
      <c r="D32" s="190">
        <v>8.2658290626549838E-4</v>
      </c>
      <c r="E32" s="190">
        <v>3.1690698779908097E-4</v>
      </c>
      <c r="F32" s="190">
        <v>5.5574852379298365E-3</v>
      </c>
      <c r="G32" s="190">
        <v>8.063432334363661E-4</v>
      </c>
      <c r="H32" s="190">
        <v>1.192829948201768E-3</v>
      </c>
      <c r="I32" s="190">
        <v>0</v>
      </c>
      <c r="J32" s="190">
        <v>3.9988968560397131E-3</v>
      </c>
      <c r="K32" s="190">
        <v>2.3214212560254536E-4</v>
      </c>
      <c r="L32" s="190">
        <v>2.8913859376594514E-4</v>
      </c>
      <c r="M32" s="190">
        <v>4.7216582463761274E-5</v>
      </c>
      <c r="N32" s="190">
        <v>2.4840899950318203E-4</v>
      </c>
      <c r="O32" s="190">
        <v>2.8105677346824059E-4</v>
      </c>
      <c r="P32" s="190">
        <v>0</v>
      </c>
      <c r="Q32" s="190">
        <v>0</v>
      </c>
      <c r="R32" s="190">
        <v>4.5257772530499802E-3</v>
      </c>
      <c r="S32" s="190">
        <v>3.8955979742890534E-4</v>
      </c>
      <c r="T32" s="190">
        <v>7.5700227100681302E-4</v>
      </c>
      <c r="U32" s="190">
        <v>0</v>
      </c>
      <c r="V32" s="190">
        <v>0</v>
      </c>
      <c r="W32" s="190">
        <v>2.5329280648429586E-4</v>
      </c>
      <c r="X32" s="190">
        <v>9.5739588319770225E-4</v>
      </c>
      <c r="Y32" s="190">
        <v>2.1321961620469082E-4</v>
      </c>
      <c r="Z32" s="190">
        <v>7.1191267204556241E-4</v>
      </c>
      <c r="AA32" s="190">
        <v>0</v>
      </c>
      <c r="AB32" s="190">
        <v>8.1566068515497557E-4</v>
      </c>
      <c r="AC32" s="190">
        <v>5.8823529411764705E-2</v>
      </c>
      <c r="AD32" s="190">
        <v>0</v>
      </c>
      <c r="AE32" s="190">
        <v>1.4195723538284091E-3</v>
      </c>
      <c r="AF32" s="190">
        <v>0</v>
      </c>
      <c r="AG32" s="190">
        <v>8.158825129181398E-4</v>
      </c>
      <c r="AH32" s="190">
        <v>0</v>
      </c>
      <c r="AI32" s="190">
        <v>1.9838458268385999E-3</v>
      </c>
      <c r="AJ32" s="190">
        <v>8.7616822429906534E-3</v>
      </c>
      <c r="AK32" s="190">
        <v>5.4436581382689168E-3</v>
      </c>
      <c r="AL32" s="190">
        <v>1.2971000197277569E-2</v>
      </c>
      <c r="AM32" s="190">
        <v>5.219985085756898E-3</v>
      </c>
      <c r="AN32" s="190">
        <v>4.7694753577106515E-3</v>
      </c>
      <c r="AO32" s="190">
        <v>2.3548641797453977E-4</v>
      </c>
      <c r="AP32" s="190">
        <v>2.0539785564638706E-4</v>
      </c>
      <c r="AQ32" s="190">
        <v>1.9344504682109413E-3</v>
      </c>
      <c r="AR32" s="190">
        <v>3.1680824397716197E-3</v>
      </c>
      <c r="AS32" s="190">
        <v>0</v>
      </c>
      <c r="AT32" s="190">
        <v>1.290791012867573E-3</v>
      </c>
      <c r="AU32" s="190">
        <v>1.2078320358575135E-2</v>
      </c>
      <c r="AV32" s="190">
        <v>1.1732091180074565E-4</v>
      </c>
      <c r="AW32" s="190">
        <v>1.3888695990333467E-5</v>
      </c>
      <c r="AX32" s="190">
        <v>0</v>
      </c>
      <c r="AY32" s="190">
        <v>9.8521493421637775E-4</v>
      </c>
      <c r="AZ32" s="190">
        <v>2.8876696505919725E-4</v>
      </c>
      <c r="BA32" s="190">
        <v>2.0614960117981002E-4</v>
      </c>
      <c r="BB32" s="190">
        <v>0</v>
      </c>
      <c r="BC32" s="190">
        <v>1.495441315988358E-3</v>
      </c>
      <c r="BD32" s="190">
        <v>2.1958210059171599E-4</v>
      </c>
      <c r="BE32" s="190">
        <v>1.092705502093587E-3</v>
      </c>
      <c r="BF32" s="190">
        <v>1.4555378667273141E-3</v>
      </c>
      <c r="BG32" s="190">
        <v>7.7059869590989927E-3</v>
      </c>
      <c r="BH32" s="190">
        <v>1.0108053594582913E-2</v>
      </c>
      <c r="BI32" s="190">
        <v>1.2749188687992583E-3</v>
      </c>
      <c r="BJ32" s="190">
        <v>1.4455044810638914E-4</v>
      </c>
      <c r="BK32" s="190">
        <v>1.8046676658611935E-3</v>
      </c>
      <c r="BL32" s="190">
        <v>7.6147543480247328E-4</v>
      </c>
      <c r="BM32" s="190">
        <v>1.0643564356435644E-2</v>
      </c>
      <c r="BN32" s="190">
        <v>2.8839221341023794E-4</v>
      </c>
      <c r="BO32" s="191">
        <v>1.7646696896936873E-3</v>
      </c>
    </row>
    <row r="33" spans="1:67" s="138" customFormat="1" ht="10.9" customHeight="1" x14ac:dyDescent="0.2">
      <c r="A33" s="178" t="s">
        <v>260</v>
      </c>
      <c r="B33" s="189" t="s">
        <v>485</v>
      </c>
      <c r="C33" s="190">
        <v>1.1656370206317752E-4</v>
      </c>
      <c r="D33" s="190">
        <v>1.6531658125309968E-4</v>
      </c>
      <c r="E33" s="190">
        <v>0</v>
      </c>
      <c r="F33" s="190">
        <v>0</v>
      </c>
      <c r="G33" s="190">
        <v>1.3439053890606102E-4</v>
      </c>
      <c r="H33" s="190">
        <v>4.738639520253599E-4</v>
      </c>
      <c r="I33" s="190">
        <v>0</v>
      </c>
      <c r="J33" s="190">
        <v>4.8262548262548262E-3</v>
      </c>
      <c r="K33" s="190">
        <v>1.3655419153090904E-5</v>
      </c>
      <c r="L33" s="190">
        <v>2.2677536765956481E-5</v>
      </c>
      <c r="M33" s="190">
        <v>0</v>
      </c>
      <c r="N33" s="190">
        <v>3.5486999929025999E-5</v>
      </c>
      <c r="O33" s="190">
        <v>0</v>
      </c>
      <c r="P33" s="190">
        <v>0</v>
      </c>
      <c r="Q33" s="190">
        <v>0</v>
      </c>
      <c r="R33" s="190">
        <v>9.8386462022825665E-4</v>
      </c>
      <c r="S33" s="190">
        <v>2.9216984807167902E-4</v>
      </c>
      <c r="T33" s="190">
        <v>7.5700227100681302E-4</v>
      </c>
      <c r="U33" s="190">
        <v>0</v>
      </c>
      <c r="V33" s="190">
        <v>0</v>
      </c>
      <c r="W33" s="190">
        <v>2.5329280648429586E-4</v>
      </c>
      <c r="X33" s="190">
        <v>0</v>
      </c>
      <c r="Y33" s="190">
        <v>0</v>
      </c>
      <c r="Z33" s="190">
        <v>4.7460844803037496E-4</v>
      </c>
      <c r="AA33" s="190">
        <v>0</v>
      </c>
      <c r="AB33" s="190">
        <v>0</v>
      </c>
      <c r="AC33" s="190">
        <v>0</v>
      </c>
      <c r="AD33" s="190">
        <v>0.10280373831775701</v>
      </c>
      <c r="AE33" s="190">
        <v>2.6616981634282674E-4</v>
      </c>
      <c r="AF33" s="190">
        <v>0</v>
      </c>
      <c r="AG33" s="190">
        <v>0</v>
      </c>
      <c r="AH33" s="190">
        <v>0</v>
      </c>
      <c r="AI33" s="190">
        <v>2.8340654669122857E-4</v>
      </c>
      <c r="AJ33" s="190">
        <v>2.0615722924683893E-4</v>
      </c>
      <c r="AK33" s="190">
        <v>1.0887316276537834E-4</v>
      </c>
      <c r="AL33" s="190">
        <v>9.863878477017163E-5</v>
      </c>
      <c r="AM33" s="190">
        <v>2.9828486204325128E-3</v>
      </c>
      <c r="AN33" s="190">
        <v>0</v>
      </c>
      <c r="AO33" s="190">
        <v>0</v>
      </c>
      <c r="AP33" s="190">
        <v>4.1079571129277407E-5</v>
      </c>
      <c r="AQ33" s="190">
        <v>1.232134056185313E-5</v>
      </c>
      <c r="AR33" s="190">
        <v>3.4814092744743074E-5</v>
      </c>
      <c r="AS33" s="190">
        <v>3.8430498443564814E-5</v>
      </c>
      <c r="AT33" s="190">
        <v>1.0084304788027913E-3</v>
      </c>
      <c r="AU33" s="190">
        <v>1.4154281670205238E-4</v>
      </c>
      <c r="AV33" s="190">
        <v>9.9940035978412952E-5</v>
      </c>
      <c r="AW33" s="190">
        <v>1.6666435188400161E-4</v>
      </c>
      <c r="AX33" s="190">
        <v>0</v>
      </c>
      <c r="AY33" s="190">
        <v>4.7892392635518365E-5</v>
      </c>
      <c r="AZ33" s="190">
        <v>5.775339301183945E-4</v>
      </c>
      <c r="BA33" s="190">
        <v>2.6799448153375302E-3</v>
      </c>
      <c r="BB33" s="190">
        <v>1.0633772862611655E-4</v>
      </c>
      <c r="BC33" s="190">
        <v>1.4472012735371206E-4</v>
      </c>
      <c r="BD33" s="190">
        <v>4.3916420118343197E-4</v>
      </c>
      <c r="BE33" s="190">
        <v>4.1320796297656649E-5</v>
      </c>
      <c r="BF33" s="190">
        <v>4.5485558335228565E-5</v>
      </c>
      <c r="BG33" s="190">
        <v>2.5866249932639976E-3</v>
      </c>
      <c r="BH33" s="190">
        <v>1.5559717619939491E-4</v>
      </c>
      <c r="BI33" s="190">
        <v>3.4770514603616132E-4</v>
      </c>
      <c r="BJ33" s="190">
        <v>1.8068806013298643E-5</v>
      </c>
      <c r="BK33" s="190">
        <v>2.7528828801272445E-4</v>
      </c>
      <c r="BL33" s="190">
        <v>7.9193445219457226E-4</v>
      </c>
      <c r="BM33" s="190">
        <v>0</v>
      </c>
      <c r="BN33" s="190">
        <v>1.0814708002883922E-3</v>
      </c>
      <c r="BO33" s="191">
        <v>2.2648167140453741E-4</v>
      </c>
    </row>
    <row r="34" spans="1:67" s="138" customFormat="1" ht="10.9" customHeight="1" x14ac:dyDescent="0.2">
      <c r="A34" s="178" t="s">
        <v>261</v>
      </c>
      <c r="B34" s="189" t="s">
        <v>486</v>
      </c>
      <c r="C34" s="190">
        <v>1.4376189921125229E-3</v>
      </c>
      <c r="D34" s="190">
        <v>1.5705075219044469E-2</v>
      </c>
      <c r="E34" s="190">
        <v>9.507209633972429E-4</v>
      </c>
      <c r="F34" s="190">
        <v>4.1681139284473773E-3</v>
      </c>
      <c r="G34" s="190">
        <v>4.0317161671818305E-4</v>
      </c>
      <c r="H34" s="190">
        <v>4.9020408830209644E-5</v>
      </c>
      <c r="I34" s="190">
        <v>0</v>
      </c>
      <c r="J34" s="190">
        <v>0</v>
      </c>
      <c r="K34" s="190">
        <v>5.5987218527672712E-4</v>
      </c>
      <c r="L34" s="190">
        <v>9.5245654417017221E-4</v>
      </c>
      <c r="M34" s="190">
        <v>0</v>
      </c>
      <c r="N34" s="190">
        <v>6.62423998675152E-4</v>
      </c>
      <c r="O34" s="190">
        <v>1.0961214165261383E-2</v>
      </c>
      <c r="P34" s="190">
        <v>1.5346838551258441E-3</v>
      </c>
      <c r="Q34" s="190">
        <v>1.0989010989010989E-3</v>
      </c>
      <c r="R34" s="190">
        <v>9.8386462022825665E-4</v>
      </c>
      <c r="S34" s="190">
        <v>9.7389949357226335E-5</v>
      </c>
      <c r="T34" s="190">
        <v>1.7411052233156699E-2</v>
      </c>
      <c r="U34" s="190">
        <v>9.1687041564792176E-4</v>
      </c>
      <c r="V34" s="190">
        <v>0</v>
      </c>
      <c r="W34" s="190">
        <v>0</v>
      </c>
      <c r="X34" s="190">
        <v>1.9147917663954045E-3</v>
      </c>
      <c r="Y34" s="190">
        <v>2.345415778251599E-3</v>
      </c>
      <c r="Z34" s="190">
        <v>9.2548647365923113E-3</v>
      </c>
      <c r="AA34" s="190">
        <v>0</v>
      </c>
      <c r="AB34" s="190">
        <v>5.7096247960848291E-3</v>
      </c>
      <c r="AC34" s="190">
        <v>0</v>
      </c>
      <c r="AD34" s="190">
        <v>0</v>
      </c>
      <c r="AE34" s="190">
        <v>9.3957945169017829E-2</v>
      </c>
      <c r="AF34" s="190">
        <v>0</v>
      </c>
      <c r="AG34" s="190">
        <v>1.6317650258362796E-3</v>
      </c>
      <c r="AH34" s="190">
        <v>2.7237354085603113E-2</v>
      </c>
      <c r="AI34" s="190">
        <v>3.5425818336403572E-3</v>
      </c>
      <c r="AJ34" s="190">
        <v>2.2127542605827378E-2</v>
      </c>
      <c r="AK34" s="190">
        <v>9.4719651605879151E-3</v>
      </c>
      <c r="AL34" s="190">
        <v>2.638587492602091E-3</v>
      </c>
      <c r="AM34" s="190">
        <v>1.4168530947054437E-2</v>
      </c>
      <c r="AN34" s="190">
        <v>0</v>
      </c>
      <c r="AO34" s="190">
        <v>4.3689656605394027E-2</v>
      </c>
      <c r="AP34" s="190">
        <v>5.1924577907406649E-2</v>
      </c>
      <c r="AQ34" s="190">
        <v>4.5404139970428782E-2</v>
      </c>
      <c r="AR34" s="190">
        <v>3.8086617462748919E-2</v>
      </c>
      <c r="AS34" s="190">
        <v>2.8822873832673609E-5</v>
      </c>
      <c r="AT34" s="190">
        <v>4.114396353515389E-3</v>
      </c>
      <c r="AU34" s="190">
        <v>4.2462845010615713E-4</v>
      </c>
      <c r="AV34" s="190">
        <v>2.1291572882357543E-4</v>
      </c>
      <c r="AW34" s="190">
        <v>1.3888695990333467E-5</v>
      </c>
      <c r="AX34" s="190">
        <v>1.2536921233031277E-4</v>
      </c>
      <c r="AY34" s="190">
        <v>4.7892392635518365E-5</v>
      </c>
      <c r="AZ34" s="190">
        <v>0</v>
      </c>
      <c r="BA34" s="190">
        <v>0</v>
      </c>
      <c r="BB34" s="190">
        <v>0</v>
      </c>
      <c r="BC34" s="190">
        <v>1.0720009433608302E-4</v>
      </c>
      <c r="BD34" s="190">
        <v>2.6812130177514791E-3</v>
      </c>
      <c r="BE34" s="190">
        <v>7.4836553294644823E-4</v>
      </c>
      <c r="BF34" s="190">
        <v>7.7325449169888562E-4</v>
      </c>
      <c r="BG34" s="190">
        <v>4.8499218623699952E-4</v>
      </c>
      <c r="BH34" s="190">
        <v>9.2782019881861401E-4</v>
      </c>
      <c r="BI34" s="190">
        <v>1.7095503013444598E-3</v>
      </c>
      <c r="BJ34" s="190">
        <v>1.6442613472101764E-3</v>
      </c>
      <c r="BK34" s="190">
        <v>1.1929159147218058E-3</v>
      </c>
      <c r="BL34" s="190">
        <v>4.873442782735829E-4</v>
      </c>
      <c r="BM34" s="190">
        <v>5.1980198019801983E-3</v>
      </c>
      <c r="BN34" s="190">
        <v>4.686373467916366E-3</v>
      </c>
      <c r="BO34" s="191">
        <v>5.2513550209665411E-3</v>
      </c>
    </row>
    <row r="35" spans="1:67" s="138" customFormat="1" ht="10.9" customHeight="1" x14ac:dyDescent="0.2">
      <c r="A35" s="196" t="s">
        <v>262</v>
      </c>
      <c r="B35" s="197" t="s">
        <v>487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0.53793853685069348</v>
      </c>
      <c r="AH35" s="198">
        <v>0</v>
      </c>
      <c r="AI35" s="198">
        <v>-7.0851636672807138E-4</v>
      </c>
      <c r="AJ35" s="198">
        <v>-2.7487630566245191E-4</v>
      </c>
      <c r="AK35" s="198">
        <v>-1.0887316276537834E-4</v>
      </c>
      <c r="AL35" s="198">
        <v>2.4659696192542908E-5</v>
      </c>
      <c r="AM35" s="198">
        <v>0</v>
      </c>
      <c r="AN35" s="198">
        <v>0</v>
      </c>
      <c r="AO35" s="198">
        <v>0</v>
      </c>
      <c r="AP35" s="198">
        <v>-3.2863656903421926E-4</v>
      </c>
      <c r="AQ35" s="198">
        <v>-4.928536224741252E-5</v>
      </c>
      <c r="AR35" s="198">
        <v>-6.9628185489486148E-5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9">
        <v>7.3644290151708746E-4</v>
      </c>
    </row>
    <row r="36" spans="1:67" s="138" customFormat="1" ht="10.9" customHeight="1" x14ac:dyDescent="0.2">
      <c r="A36" s="178" t="s">
        <v>263</v>
      </c>
      <c r="B36" s="189" t="s">
        <v>488</v>
      </c>
      <c r="C36" s="190">
        <v>3.8854567354392509E-5</v>
      </c>
      <c r="D36" s="190">
        <v>0</v>
      </c>
      <c r="E36" s="190">
        <v>0</v>
      </c>
      <c r="F36" s="190">
        <v>0</v>
      </c>
      <c r="G36" s="190">
        <v>0</v>
      </c>
      <c r="H36" s="190">
        <v>1.6340136276736547E-4</v>
      </c>
      <c r="I36" s="190">
        <v>0</v>
      </c>
      <c r="J36" s="190">
        <v>8.2735797021511303E-4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3.9354584809130262E-4</v>
      </c>
      <c r="S36" s="190">
        <v>2.9216984807167902E-4</v>
      </c>
      <c r="T36" s="190">
        <v>2.5738077214231644E-2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1.6313213703099511E-3</v>
      </c>
      <c r="AC36" s="190">
        <v>4.9019607843137254E-3</v>
      </c>
      <c r="AD36" s="190">
        <v>0</v>
      </c>
      <c r="AE36" s="190">
        <v>1.6946144973826634E-2</v>
      </c>
      <c r="AF36" s="190">
        <v>0</v>
      </c>
      <c r="AG36" s="190">
        <v>6.9621974435681258E-2</v>
      </c>
      <c r="AH36" s="190">
        <v>0</v>
      </c>
      <c r="AI36" s="190">
        <v>0.2770298993906759</v>
      </c>
      <c r="AJ36" s="190">
        <v>4.6832050577240242E-2</v>
      </c>
      <c r="AK36" s="190">
        <v>5.1932498639085466E-2</v>
      </c>
      <c r="AL36" s="190">
        <v>6.7814164529493001E-2</v>
      </c>
      <c r="AM36" s="190">
        <v>8.948545861297539E-3</v>
      </c>
      <c r="AN36" s="190">
        <v>0</v>
      </c>
      <c r="AO36" s="190">
        <v>2.2260392569710907E-2</v>
      </c>
      <c r="AP36" s="190">
        <v>1.3063303619110216E-2</v>
      </c>
      <c r="AQ36" s="190">
        <v>2.3262690980778707E-2</v>
      </c>
      <c r="AR36" s="190">
        <v>4.6755326556189948E-2</v>
      </c>
      <c r="AS36" s="190">
        <v>0</v>
      </c>
      <c r="AT36" s="190">
        <v>4.0337219152111657E-5</v>
      </c>
      <c r="AU36" s="190">
        <v>0</v>
      </c>
      <c r="AV36" s="190">
        <v>0</v>
      </c>
      <c r="AW36" s="190">
        <v>0</v>
      </c>
      <c r="AX36" s="190">
        <v>0</v>
      </c>
      <c r="AY36" s="190">
        <v>6.1575933388523609E-5</v>
      </c>
      <c r="AZ36" s="190">
        <v>0</v>
      </c>
      <c r="BA36" s="190">
        <v>0</v>
      </c>
      <c r="BB36" s="190">
        <v>0</v>
      </c>
      <c r="BC36" s="190">
        <v>4.8240042451237355E-5</v>
      </c>
      <c r="BD36" s="190">
        <v>0</v>
      </c>
      <c r="BE36" s="190">
        <v>0</v>
      </c>
      <c r="BF36" s="190">
        <v>0</v>
      </c>
      <c r="BG36" s="190">
        <v>0</v>
      </c>
      <c r="BH36" s="190">
        <v>1.383086010661288E-4</v>
      </c>
      <c r="BI36" s="190">
        <v>2.8975428836346777E-5</v>
      </c>
      <c r="BJ36" s="190">
        <v>1.8068806013298643E-5</v>
      </c>
      <c r="BK36" s="190">
        <v>0</v>
      </c>
      <c r="BL36" s="190">
        <v>6.0918034784197863E-5</v>
      </c>
      <c r="BM36" s="190">
        <v>0</v>
      </c>
      <c r="BN36" s="190">
        <v>6.1283345349675555E-3</v>
      </c>
      <c r="BO36" s="191">
        <v>4.7342218712595136E-3</v>
      </c>
    </row>
    <row r="37" spans="1:67" s="138" customFormat="1" ht="10.9" customHeight="1" x14ac:dyDescent="0.2">
      <c r="A37" s="178" t="s">
        <v>264</v>
      </c>
      <c r="B37" s="189" t="s">
        <v>489</v>
      </c>
      <c r="C37" s="190">
        <v>0</v>
      </c>
      <c r="D37" s="190">
        <v>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3.6869631713345443E-4</v>
      </c>
      <c r="L37" s="190">
        <v>2.8913859376594514E-4</v>
      </c>
      <c r="M37" s="190">
        <v>0</v>
      </c>
      <c r="N37" s="190">
        <v>2.4012869951974261E-3</v>
      </c>
      <c r="O37" s="190">
        <v>3.6537380550871277E-3</v>
      </c>
      <c r="P37" s="190">
        <v>0</v>
      </c>
      <c r="Q37" s="190">
        <v>0</v>
      </c>
      <c r="R37" s="190">
        <v>0</v>
      </c>
      <c r="S37" s="190">
        <v>5.8433969614335804E-4</v>
      </c>
      <c r="T37" s="190">
        <v>7.5700227100681302E-3</v>
      </c>
      <c r="U37" s="190">
        <v>0</v>
      </c>
      <c r="V37" s="190">
        <v>0</v>
      </c>
      <c r="W37" s="190">
        <v>2.2796352583586625E-3</v>
      </c>
      <c r="X37" s="190">
        <v>0</v>
      </c>
      <c r="Y37" s="190">
        <v>3.1982942430703624E-3</v>
      </c>
      <c r="Z37" s="190">
        <v>2.3730422401518746E-3</v>
      </c>
      <c r="AA37" s="190">
        <v>0</v>
      </c>
      <c r="AB37" s="190">
        <v>3.2626427406199023E-3</v>
      </c>
      <c r="AC37" s="190">
        <v>0</v>
      </c>
      <c r="AD37" s="190">
        <v>0</v>
      </c>
      <c r="AE37" s="190">
        <v>5.8557359595421878E-3</v>
      </c>
      <c r="AF37" s="190">
        <v>0</v>
      </c>
      <c r="AG37" s="190">
        <v>1.6317650258362796E-3</v>
      </c>
      <c r="AH37" s="190">
        <v>0.48832684824902722</v>
      </c>
      <c r="AI37" s="190">
        <v>5.7531528978319396E-2</v>
      </c>
      <c r="AJ37" s="190">
        <v>3.6936503573391975E-2</v>
      </c>
      <c r="AK37" s="190">
        <v>6.1513336962438755E-2</v>
      </c>
      <c r="AL37" s="190">
        <v>2.3599329256263561E-2</v>
      </c>
      <c r="AM37" s="190">
        <v>3.2065622669649518E-2</v>
      </c>
      <c r="AN37" s="190">
        <v>0</v>
      </c>
      <c r="AO37" s="190">
        <v>6.6213239877547063E-3</v>
      </c>
      <c r="AP37" s="190">
        <v>5.2992646756767859E-3</v>
      </c>
      <c r="AQ37" s="190">
        <v>1.798915722030557E-3</v>
      </c>
      <c r="AR37" s="190">
        <v>2.2629160284082996E-2</v>
      </c>
      <c r="AS37" s="190">
        <v>1.1240920794742708E-3</v>
      </c>
      <c r="AT37" s="190">
        <v>1.2101165745633496E-4</v>
      </c>
      <c r="AU37" s="190">
        <v>0</v>
      </c>
      <c r="AV37" s="190">
        <v>1.7380875822332687E-5</v>
      </c>
      <c r="AW37" s="190">
        <v>0</v>
      </c>
      <c r="AX37" s="190">
        <v>0</v>
      </c>
      <c r="AY37" s="190">
        <v>1.3683540753005248E-5</v>
      </c>
      <c r="AZ37" s="190">
        <v>0</v>
      </c>
      <c r="BA37" s="190">
        <v>0</v>
      </c>
      <c r="BB37" s="190">
        <v>2.6584432156529137E-4</v>
      </c>
      <c r="BC37" s="190">
        <v>2.6800023584020756E-4</v>
      </c>
      <c r="BD37" s="190">
        <v>1.1556952662721893E-5</v>
      </c>
      <c r="BE37" s="190">
        <v>1.4003158745316976E-3</v>
      </c>
      <c r="BF37" s="190">
        <v>3.6388446668182852E-4</v>
      </c>
      <c r="BG37" s="190">
        <v>2.155520827719998E-4</v>
      </c>
      <c r="BH37" s="190">
        <v>4.3797723670940786E-4</v>
      </c>
      <c r="BI37" s="190">
        <v>5.5053314789058874E-4</v>
      </c>
      <c r="BJ37" s="190">
        <v>3.2523850823937554E-4</v>
      </c>
      <c r="BK37" s="190">
        <v>0</v>
      </c>
      <c r="BL37" s="190">
        <v>5.1780329566568177E-4</v>
      </c>
      <c r="BM37" s="190">
        <v>9.9009900990099011E-4</v>
      </c>
      <c r="BN37" s="190">
        <v>3.8211968276856524E-3</v>
      </c>
      <c r="BO37" s="191">
        <v>2.2195203797644664E-3</v>
      </c>
    </row>
    <row r="38" spans="1:67" s="138" customFormat="1" ht="10.9" customHeight="1" x14ac:dyDescent="0.2">
      <c r="A38" s="178" t="s">
        <v>265</v>
      </c>
      <c r="B38" s="189" t="s">
        <v>490</v>
      </c>
      <c r="C38" s="190">
        <v>1.8650192330108403E-3</v>
      </c>
      <c r="D38" s="190">
        <v>1.6531658125309968E-4</v>
      </c>
      <c r="E38" s="190">
        <v>6.7342734907304704E-4</v>
      </c>
      <c r="F38" s="190">
        <v>0</v>
      </c>
      <c r="G38" s="190">
        <v>9.4073377234242712E-4</v>
      </c>
      <c r="H38" s="190">
        <v>1.4052517197993431E-3</v>
      </c>
      <c r="I38" s="190">
        <v>0</v>
      </c>
      <c r="J38" s="190">
        <v>3.6403750689464977E-2</v>
      </c>
      <c r="K38" s="190">
        <v>3.5094427223443625E-3</v>
      </c>
      <c r="L38" s="190">
        <v>6.1569512319571851E-3</v>
      </c>
      <c r="M38" s="190">
        <v>4.7216582463761274E-5</v>
      </c>
      <c r="N38" s="190">
        <v>2.803472994393054E-3</v>
      </c>
      <c r="O38" s="190">
        <v>4.7498594716132658E-2</v>
      </c>
      <c r="P38" s="190">
        <v>1.2277470841006752E-3</v>
      </c>
      <c r="Q38" s="190">
        <v>0</v>
      </c>
      <c r="R38" s="190">
        <v>3.5419126328217238E-3</v>
      </c>
      <c r="S38" s="190">
        <v>5.1616673159329959E-3</v>
      </c>
      <c r="T38" s="190">
        <v>3.4822104466313397E-2</v>
      </c>
      <c r="U38" s="190">
        <v>1.528117359413203E-3</v>
      </c>
      <c r="V38" s="190">
        <v>1.7574692442882249E-3</v>
      </c>
      <c r="W38" s="190">
        <v>7.5987841945288754E-4</v>
      </c>
      <c r="X38" s="190">
        <v>0</v>
      </c>
      <c r="Y38" s="190">
        <v>3.8379530916844351E-3</v>
      </c>
      <c r="Z38" s="190">
        <v>1.5662078785002372E-2</v>
      </c>
      <c r="AA38" s="190">
        <v>7.776049766718507E-4</v>
      </c>
      <c r="AB38" s="190">
        <v>1.6313213703099511E-3</v>
      </c>
      <c r="AC38" s="190">
        <v>2.4509803921568627E-2</v>
      </c>
      <c r="AD38" s="190">
        <v>1.4018691588785047E-2</v>
      </c>
      <c r="AE38" s="190">
        <v>6.8760535888563569E-3</v>
      </c>
      <c r="AF38" s="190">
        <v>0</v>
      </c>
      <c r="AG38" s="190">
        <v>5.4392167527875983E-4</v>
      </c>
      <c r="AH38" s="190">
        <v>1.9455252918287938E-3</v>
      </c>
      <c r="AI38" s="190">
        <v>6.5325209012328189E-2</v>
      </c>
      <c r="AJ38" s="190">
        <v>2.1749587685541506E-2</v>
      </c>
      <c r="AK38" s="190">
        <v>1.905280348394121E-2</v>
      </c>
      <c r="AL38" s="190">
        <v>1.171335569145788E-2</v>
      </c>
      <c r="AM38" s="190">
        <v>3.5048471290082026E-2</v>
      </c>
      <c r="AN38" s="190">
        <v>0</v>
      </c>
      <c r="AO38" s="190">
        <v>8.9235500270116772E-2</v>
      </c>
      <c r="AP38" s="190">
        <v>0.15478782401511729</v>
      </c>
      <c r="AQ38" s="190">
        <v>3.6840808279940858E-2</v>
      </c>
      <c r="AR38" s="190">
        <v>6.7365269461077848E-2</v>
      </c>
      <c r="AS38" s="190">
        <v>4.2273548287921294E-4</v>
      </c>
      <c r="AT38" s="190">
        <v>8.874188213464564E-4</v>
      </c>
      <c r="AU38" s="190">
        <v>1.4154281670205238E-4</v>
      </c>
      <c r="AV38" s="190">
        <v>3.3762351284881247E-3</v>
      </c>
      <c r="AW38" s="190">
        <v>1.2499826391300121E-4</v>
      </c>
      <c r="AX38" s="190">
        <v>5.466097657601637E-4</v>
      </c>
      <c r="AY38" s="190">
        <v>1.1973098158879591E-3</v>
      </c>
      <c r="AZ38" s="190">
        <v>0</v>
      </c>
      <c r="BA38" s="190">
        <v>5.3916049539334929E-4</v>
      </c>
      <c r="BB38" s="190">
        <v>3.1901318587834965E-4</v>
      </c>
      <c r="BC38" s="190">
        <v>5.2742446413352843E-3</v>
      </c>
      <c r="BD38" s="190">
        <v>1.9646819526627219E-4</v>
      </c>
      <c r="BE38" s="190">
        <v>2.6169837655182546E-4</v>
      </c>
      <c r="BF38" s="190">
        <v>4.7759836251989993E-4</v>
      </c>
      <c r="BG38" s="190">
        <v>2.6944010346499972E-3</v>
      </c>
      <c r="BH38" s="190">
        <v>1.2908802766172021E-3</v>
      </c>
      <c r="BI38" s="190">
        <v>8.9823829392675011E-4</v>
      </c>
      <c r="BJ38" s="190">
        <v>2.5838392599017057E-3</v>
      </c>
      <c r="BK38" s="190">
        <v>1.835255253418163E-4</v>
      </c>
      <c r="BL38" s="190">
        <v>4.0510493131491578E-3</v>
      </c>
      <c r="BM38" s="190">
        <v>2.4752475247524753E-4</v>
      </c>
      <c r="BN38" s="190">
        <v>5.839942321557318E-3</v>
      </c>
      <c r="BO38" s="191">
        <v>8.458712957507131E-3</v>
      </c>
    </row>
    <row r="39" spans="1:67" s="138" customFormat="1" ht="10.9" customHeight="1" x14ac:dyDescent="0.2">
      <c r="A39" s="178" t="s">
        <v>266</v>
      </c>
      <c r="B39" s="189" t="s">
        <v>491</v>
      </c>
      <c r="C39" s="190">
        <v>0</v>
      </c>
      <c r="D39" s="190">
        <v>0</v>
      </c>
      <c r="E39" s="190">
        <v>0</v>
      </c>
      <c r="F39" s="190">
        <v>1.5630427231677665E-3</v>
      </c>
      <c r="G39" s="190">
        <v>2.6878107781212203E-4</v>
      </c>
      <c r="H39" s="190">
        <v>1.6340136276736548E-5</v>
      </c>
      <c r="I39" s="190">
        <v>0</v>
      </c>
      <c r="J39" s="190">
        <v>6.8946497517926092E-3</v>
      </c>
      <c r="K39" s="190">
        <v>0</v>
      </c>
      <c r="L39" s="190">
        <v>5.6693841914891203E-6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1.9477989871445267E-4</v>
      </c>
      <c r="T39" s="190">
        <v>9.0840272520817562E-3</v>
      </c>
      <c r="U39" s="190">
        <v>0</v>
      </c>
      <c r="V39" s="190">
        <v>0</v>
      </c>
      <c r="W39" s="190">
        <v>5.0658561296859173E-4</v>
      </c>
      <c r="X39" s="190">
        <v>0</v>
      </c>
      <c r="Y39" s="190">
        <v>0</v>
      </c>
      <c r="Z39" s="190">
        <v>0</v>
      </c>
      <c r="AA39" s="190">
        <v>0</v>
      </c>
      <c r="AB39" s="190">
        <v>2.4469820554649264E-3</v>
      </c>
      <c r="AC39" s="190">
        <v>0</v>
      </c>
      <c r="AD39" s="190">
        <v>0</v>
      </c>
      <c r="AE39" s="190">
        <v>1.6857421701712359E-3</v>
      </c>
      <c r="AF39" s="190">
        <v>0</v>
      </c>
      <c r="AG39" s="190">
        <v>0</v>
      </c>
      <c r="AH39" s="190">
        <v>0</v>
      </c>
      <c r="AI39" s="190">
        <v>2.4089556468754429E-3</v>
      </c>
      <c r="AJ39" s="190">
        <v>0.22378367234744365</v>
      </c>
      <c r="AK39" s="190">
        <v>0.2714207947740882</v>
      </c>
      <c r="AL39" s="190">
        <v>2.806273426711383E-2</v>
      </c>
      <c r="AM39" s="190">
        <v>1.6405667412378821E-2</v>
      </c>
      <c r="AN39" s="190">
        <v>0</v>
      </c>
      <c r="AO39" s="190">
        <v>9.1839703010070505E-3</v>
      </c>
      <c r="AP39" s="190">
        <v>9.8590970710265777E-4</v>
      </c>
      <c r="AQ39" s="190">
        <v>3.0433711187777229E-3</v>
      </c>
      <c r="AR39" s="190">
        <v>6.6494917142459267E-3</v>
      </c>
      <c r="AS39" s="190">
        <v>0</v>
      </c>
      <c r="AT39" s="190">
        <v>1.1455770239199709E-2</v>
      </c>
      <c r="AU39" s="190">
        <v>4.7180938900684121E-5</v>
      </c>
      <c r="AV39" s="190">
        <v>1.0645786441178771E-3</v>
      </c>
      <c r="AW39" s="190">
        <v>5.5554783961333869E-5</v>
      </c>
      <c r="AX39" s="190">
        <v>0</v>
      </c>
      <c r="AY39" s="190">
        <v>1.9841134091857609E-4</v>
      </c>
      <c r="AZ39" s="190">
        <v>1.4438348252959862E-4</v>
      </c>
      <c r="BA39" s="190">
        <v>6.0259114191021392E-4</v>
      </c>
      <c r="BB39" s="190">
        <v>2.1799234368353893E-3</v>
      </c>
      <c r="BC39" s="190">
        <v>8.6724876317891154E-3</v>
      </c>
      <c r="BD39" s="190">
        <v>2.6580991124260355E-4</v>
      </c>
      <c r="BE39" s="190">
        <v>1.135862778226695E-2</v>
      </c>
      <c r="BF39" s="190">
        <v>1.2281100750511711E-3</v>
      </c>
      <c r="BG39" s="190">
        <v>0</v>
      </c>
      <c r="BH39" s="190">
        <v>3.4767324592998125E-2</v>
      </c>
      <c r="BI39" s="190">
        <v>2.8975428836346777E-5</v>
      </c>
      <c r="BJ39" s="190">
        <v>0</v>
      </c>
      <c r="BK39" s="190">
        <v>4.1599119077478357E-3</v>
      </c>
      <c r="BL39" s="190">
        <v>4.5688526088148398E-4</v>
      </c>
      <c r="BM39" s="190">
        <v>6.856435643564357E-2</v>
      </c>
      <c r="BN39" s="190">
        <v>0</v>
      </c>
      <c r="BO39" s="191">
        <v>8.5693115070430131E-3</v>
      </c>
    </row>
    <row r="40" spans="1:67" s="138" customFormat="1" ht="10.9" customHeight="1" x14ac:dyDescent="0.2">
      <c r="A40" s="178" t="s">
        <v>267</v>
      </c>
      <c r="B40" s="189" t="s">
        <v>492</v>
      </c>
      <c r="C40" s="190">
        <v>0</v>
      </c>
      <c r="D40" s="190">
        <v>0</v>
      </c>
      <c r="E40" s="190">
        <v>7.9226746949770242E-5</v>
      </c>
      <c r="F40" s="190">
        <v>0</v>
      </c>
      <c r="G40" s="190">
        <v>1.3439053890606102E-4</v>
      </c>
      <c r="H40" s="190">
        <v>1.5359728100132356E-3</v>
      </c>
      <c r="I40" s="190">
        <v>0</v>
      </c>
      <c r="J40" s="190">
        <v>1.3789299503585219E-4</v>
      </c>
      <c r="K40" s="190">
        <v>2.7310838306181807E-5</v>
      </c>
      <c r="L40" s="190">
        <v>1.700815257446736E-5</v>
      </c>
      <c r="M40" s="190">
        <v>0</v>
      </c>
      <c r="N40" s="190">
        <v>2.3657999952684E-5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7.5700227100681302E-4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0</v>
      </c>
      <c r="AC40" s="190">
        <v>0</v>
      </c>
      <c r="AD40" s="190">
        <v>0</v>
      </c>
      <c r="AE40" s="190">
        <v>4.4361636057137784E-5</v>
      </c>
      <c r="AF40" s="190">
        <v>0</v>
      </c>
      <c r="AG40" s="190">
        <v>0</v>
      </c>
      <c r="AH40" s="190">
        <v>0</v>
      </c>
      <c r="AI40" s="190">
        <v>1.2753294601105286E-3</v>
      </c>
      <c r="AJ40" s="190">
        <v>2.0169048927982408E-2</v>
      </c>
      <c r="AK40" s="190">
        <v>9.0909090909090912E-2</v>
      </c>
      <c r="AL40" s="190">
        <v>2.3278753205760505E-2</v>
      </c>
      <c r="AM40" s="190">
        <v>4.4742729306487695E-3</v>
      </c>
      <c r="AN40" s="190">
        <v>0</v>
      </c>
      <c r="AO40" s="190">
        <v>1.1247939493842722E-2</v>
      </c>
      <c r="AP40" s="190">
        <v>6.8602883785893274E-3</v>
      </c>
      <c r="AQ40" s="190">
        <v>2.9694430754066041E-3</v>
      </c>
      <c r="AR40" s="190">
        <v>1.2776772037320708E-2</v>
      </c>
      <c r="AS40" s="190">
        <v>1.9215249221782407E-5</v>
      </c>
      <c r="AT40" s="190">
        <v>2.0168609576055828E-4</v>
      </c>
      <c r="AU40" s="190">
        <v>4.7180938900684121E-5</v>
      </c>
      <c r="AV40" s="190">
        <v>5.6053324527022914E-4</v>
      </c>
      <c r="AW40" s="190">
        <v>1.3888695990333467E-4</v>
      </c>
      <c r="AX40" s="190">
        <v>8.0236295891400176E-5</v>
      </c>
      <c r="AY40" s="190">
        <v>4.3103153371966532E-4</v>
      </c>
      <c r="AZ40" s="190">
        <v>0</v>
      </c>
      <c r="BA40" s="190">
        <v>1.9029193955059386E-4</v>
      </c>
      <c r="BB40" s="190">
        <v>6.9119523606975752E-4</v>
      </c>
      <c r="BC40" s="190">
        <v>5.4886448300074508E-3</v>
      </c>
      <c r="BD40" s="190">
        <v>7.974297337278106E-4</v>
      </c>
      <c r="BE40" s="190">
        <v>1.0559759053845589E-4</v>
      </c>
      <c r="BF40" s="190">
        <v>2.2742779167614282E-5</v>
      </c>
      <c r="BG40" s="190">
        <v>1.077760413859999E-4</v>
      </c>
      <c r="BH40" s="190">
        <v>8.9727704941651061E-3</v>
      </c>
      <c r="BI40" s="190">
        <v>8.692628650904033E-5</v>
      </c>
      <c r="BJ40" s="190">
        <v>1.9875686614628506E-4</v>
      </c>
      <c r="BK40" s="190">
        <v>1.0093903893799896E-3</v>
      </c>
      <c r="BL40" s="190">
        <v>1.2183606956839573E-4</v>
      </c>
      <c r="BM40" s="190">
        <v>0</v>
      </c>
      <c r="BN40" s="190">
        <v>1.1535688536409518E-3</v>
      </c>
      <c r="BO40" s="191">
        <v>2.6683315585977916E-3</v>
      </c>
    </row>
    <row r="41" spans="1:67" s="138" customFormat="1" ht="10.9" customHeight="1" x14ac:dyDescent="0.2">
      <c r="A41" s="192" t="s">
        <v>268</v>
      </c>
      <c r="B41" s="193" t="s">
        <v>493</v>
      </c>
      <c r="C41" s="194">
        <v>0</v>
      </c>
      <c r="D41" s="194">
        <v>0</v>
      </c>
      <c r="E41" s="194">
        <v>0</v>
      </c>
      <c r="F41" s="194">
        <v>0</v>
      </c>
      <c r="G41" s="194">
        <v>0</v>
      </c>
      <c r="H41" s="194">
        <v>4.060523864769032E-2</v>
      </c>
      <c r="I41" s="194">
        <v>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4">
        <v>0</v>
      </c>
      <c r="P41" s="194">
        <v>0</v>
      </c>
      <c r="Q41" s="194">
        <v>0</v>
      </c>
      <c r="R41" s="194">
        <v>0</v>
      </c>
      <c r="S41" s="194">
        <v>0</v>
      </c>
      <c r="T41" s="194">
        <v>0</v>
      </c>
      <c r="U41" s="194">
        <v>0</v>
      </c>
      <c r="V41" s="194">
        <v>0</v>
      </c>
      <c r="W41" s="194">
        <v>0</v>
      </c>
      <c r="X41" s="194">
        <v>0</v>
      </c>
      <c r="Y41" s="194">
        <v>0</v>
      </c>
      <c r="Z41" s="194">
        <v>0</v>
      </c>
      <c r="AA41" s="194">
        <v>0</v>
      </c>
      <c r="AB41" s="194">
        <v>0</v>
      </c>
      <c r="AC41" s="194">
        <v>0</v>
      </c>
      <c r="AD41" s="194">
        <v>0</v>
      </c>
      <c r="AE41" s="194">
        <v>0</v>
      </c>
      <c r="AF41" s="194">
        <v>0</v>
      </c>
      <c r="AG41" s="194">
        <v>0</v>
      </c>
      <c r="AH41" s="194">
        <v>0</v>
      </c>
      <c r="AI41" s="194">
        <v>0</v>
      </c>
      <c r="AJ41" s="194">
        <v>6.8719076415612977E-5</v>
      </c>
      <c r="AK41" s="194">
        <v>0</v>
      </c>
      <c r="AL41" s="194">
        <v>0.38873545077924637</v>
      </c>
      <c r="AM41" s="194">
        <v>0</v>
      </c>
      <c r="AN41" s="194">
        <v>0</v>
      </c>
      <c r="AO41" s="194">
        <v>0</v>
      </c>
      <c r="AP41" s="194">
        <v>0</v>
      </c>
      <c r="AQ41" s="194">
        <v>0</v>
      </c>
      <c r="AR41" s="194">
        <v>0</v>
      </c>
      <c r="AS41" s="194">
        <v>0</v>
      </c>
      <c r="AT41" s="194">
        <v>0</v>
      </c>
      <c r="AU41" s="194">
        <v>0</v>
      </c>
      <c r="AV41" s="194">
        <v>0</v>
      </c>
      <c r="AW41" s="194">
        <v>0</v>
      </c>
      <c r="AX41" s="194">
        <v>0</v>
      </c>
      <c r="AY41" s="194">
        <v>3.0753757842379294E-2</v>
      </c>
      <c r="AZ41" s="194">
        <v>0</v>
      </c>
      <c r="BA41" s="194">
        <v>0</v>
      </c>
      <c r="BB41" s="194">
        <v>0</v>
      </c>
      <c r="BC41" s="194">
        <v>6.2068854620592065E-3</v>
      </c>
      <c r="BD41" s="194">
        <v>6.9341715976331363E-5</v>
      </c>
      <c r="BE41" s="194">
        <v>0</v>
      </c>
      <c r="BF41" s="194">
        <v>0</v>
      </c>
      <c r="BG41" s="194">
        <v>0</v>
      </c>
      <c r="BH41" s="194">
        <v>3.7037890793833739E-2</v>
      </c>
      <c r="BI41" s="194">
        <v>0</v>
      </c>
      <c r="BJ41" s="194">
        <v>0</v>
      </c>
      <c r="BK41" s="194">
        <v>0</v>
      </c>
      <c r="BL41" s="194">
        <v>1.2183606956839573E-4</v>
      </c>
      <c r="BM41" s="194">
        <v>0</v>
      </c>
      <c r="BN41" s="194">
        <v>0</v>
      </c>
      <c r="BO41" s="195">
        <v>1.1452800653475115E-2</v>
      </c>
    </row>
    <row r="42" spans="1:67" s="138" customFormat="1" ht="10.9" customHeight="1" x14ac:dyDescent="0.2">
      <c r="A42" s="178" t="s">
        <v>269</v>
      </c>
      <c r="B42" s="189" t="s">
        <v>494</v>
      </c>
      <c r="C42" s="190">
        <v>1.1656370206317752E-4</v>
      </c>
      <c r="D42" s="190">
        <v>0</v>
      </c>
      <c r="E42" s="190">
        <v>1.1884012042465536E-4</v>
      </c>
      <c r="F42" s="190">
        <v>3.4734282737061478E-4</v>
      </c>
      <c r="G42" s="190">
        <v>2.6878107781212203E-4</v>
      </c>
      <c r="H42" s="190">
        <v>8.9870749522051006E-3</v>
      </c>
      <c r="I42" s="190">
        <v>0</v>
      </c>
      <c r="J42" s="190">
        <v>2.206287920573635E-3</v>
      </c>
      <c r="K42" s="190">
        <v>1.2289877237781814E-4</v>
      </c>
      <c r="L42" s="190">
        <v>2.8346920957445605E-4</v>
      </c>
      <c r="M42" s="190">
        <v>0</v>
      </c>
      <c r="N42" s="190">
        <v>3.31211999337576E-4</v>
      </c>
      <c r="O42" s="190">
        <v>2.5295109612141651E-3</v>
      </c>
      <c r="P42" s="190">
        <v>0</v>
      </c>
      <c r="Q42" s="190">
        <v>0</v>
      </c>
      <c r="R42" s="190">
        <v>1.8890200708382526E-2</v>
      </c>
      <c r="S42" s="190">
        <v>8.76509544215037E-4</v>
      </c>
      <c r="T42" s="190">
        <v>8.3270249810749441E-3</v>
      </c>
      <c r="U42" s="190">
        <v>3.0562347188264059E-4</v>
      </c>
      <c r="V42" s="190">
        <v>0</v>
      </c>
      <c r="W42" s="190">
        <v>0</v>
      </c>
      <c r="X42" s="190">
        <v>0</v>
      </c>
      <c r="Y42" s="190">
        <v>0</v>
      </c>
      <c r="Z42" s="190">
        <v>0</v>
      </c>
      <c r="AA42" s="190">
        <v>0</v>
      </c>
      <c r="AB42" s="190">
        <v>0</v>
      </c>
      <c r="AC42" s="190">
        <v>0</v>
      </c>
      <c r="AD42" s="190">
        <v>0</v>
      </c>
      <c r="AE42" s="190">
        <v>5.7670126874279125E-4</v>
      </c>
      <c r="AF42" s="190">
        <v>0</v>
      </c>
      <c r="AG42" s="190">
        <v>1.3598041881968997E-3</v>
      </c>
      <c r="AH42" s="190">
        <v>0</v>
      </c>
      <c r="AI42" s="190">
        <v>1.4170327334561429E-4</v>
      </c>
      <c r="AJ42" s="190">
        <v>4.4667399670148434E-4</v>
      </c>
      <c r="AK42" s="190">
        <v>9.7985846488840502E-4</v>
      </c>
      <c r="AL42" s="190">
        <v>4.6853422765831526E-4</v>
      </c>
      <c r="AM42" s="190">
        <v>3.7285607755406416E-2</v>
      </c>
      <c r="AN42" s="190">
        <v>0</v>
      </c>
      <c r="AO42" s="190">
        <v>1.1497278054051058E-3</v>
      </c>
      <c r="AP42" s="190">
        <v>4.0668775417984637E-3</v>
      </c>
      <c r="AQ42" s="190">
        <v>2.7353376047313947E-3</v>
      </c>
      <c r="AR42" s="190">
        <v>2.819941512324189E-3</v>
      </c>
      <c r="AS42" s="190">
        <v>9.6076246108912034E-6</v>
      </c>
      <c r="AT42" s="190">
        <v>6.857327255858981E-4</v>
      </c>
      <c r="AU42" s="190">
        <v>5.1899032790752534E-4</v>
      </c>
      <c r="AV42" s="190">
        <v>3.9106970600248544E-4</v>
      </c>
      <c r="AW42" s="190">
        <v>1.8055304787433507E-4</v>
      </c>
      <c r="AX42" s="190">
        <v>1.0029536986425022E-5</v>
      </c>
      <c r="AY42" s="190">
        <v>1.7104425941256559E-4</v>
      </c>
      <c r="AZ42" s="190">
        <v>0</v>
      </c>
      <c r="BA42" s="190">
        <v>1.2686129303372924E-3</v>
      </c>
      <c r="BB42" s="190">
        <v>7.177796682262867E-3</v>
      </c>
      <c r="BC42" s="190">
        <v>8.7368076883907655E-4</v>
      </c>
      <c r="BD42" s="190">
        <v>3.9640347633136093E-3</v>
      </c>
      <c r="BE42" s="190">
        <v>6.1062954528759276E-4</v>
      </c>
      <c r="BF42" s="190">
        <v>1.682965658403457E-3</v>
      </c>
      <c r="BG42" s="190">
        <v>4.5265937382119956E-3</v>
      </c>
      <c r="BH42" s="190">
        <v>5.2211496902463623E-3</v>
      </c>
      <c r="BI42" s="190">
        <v>1.8834028743625407E-3</v>
      </c>
      <c r="BJ42" s="190">
        <v>2.0417750795027464E-3</v>
      </c>
      <c r="BK42" s="190">
        <v>6.7904444376472028E-3</v>
      </c>
      <c r="BL42" s="190">
        <v>6.579147756693369E-3</v>
      </c>
      <c r="BM42" s="190">
        <v>0.15321782178217822</v>
      </c>
      <c r="BN42" s="190">
        <v>5.0468637346791638E-4</v>
      </c>
      <c r="BO42" s="191">
        <v>1.7752388343592325E-3</v>
      </c>
    </row>
    <row r="43" spans="1:67" s="138" customFormat="1" ht="10.9" customHeight="1" x14ac:dyDescent="0.2">
      <c r="A43" s="178" t="s">
        <v>271</v>
      </c>
      <c r="B43" s="189" t="s">
        <v>495</v>
      </c>
      <c r="C43" s="190">
        <v>6.2167307767028014E-4</v>
      </c>
      <c r="D43" s="190">
        <v>6.612663250123987E-4</v>
      </c>
      <c r="E43" s="190">
        <v>3.3275233718903503E-3</v>
      </c>
      <c r="F43" s="190">
        <v>0</v>
      </c>
      <c r="G43" s="190">
        <v>2.2846391614030374E-3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7.0264193367060145E-3</v>
      </c>
      <c r="P43" s="190">
        <v>1.841620626151013E-3</v>
      </c>
      <c r="Q43" s="190">
        <v>0</v>
      </c>
      <c r="R43" s="190">
        <v>0</v>
      </c>
      <c r="S43" s="190">
        <v>9.4468250876509549E-3</v>
      </c>
      <c r="T43" s="190">
        <v>0</v>
      </c>
      <c r="U43" s="190">
        <v>2.047677261613692E-2</v>
      </c>
      <c r="V43" s="190">
        <v>0</v>
      </c>
      <c r="W43" s="190">
        <v>0</v>
      </c>
      <c r="X43" s="190">
        <v>2.3934897079942556E-2</v>
      </c>
      <c r="Y43" s="190">
        <v>4.2643923240938164E-4</v>
      </c>
      <c r="Z43" s="190">
        <v>0</v>
      </c>
      <c r="AA43" s="190">
        <v>7.776049766718507E-4</v>
      </c>
      <c r="AB43" s="190">
        <v>8.1566068515497557E-4</v>
      </c>
      <c r="AC43" s="190">
        <v>0</v>
      </c>
      <c r="AD43" s="190">
        <v>0</v>
      </c>
      <c r="AE43" s="190">
        <v>2.3511667110283027E-3</v>
      </c>
      <c r="AF43" s="190">
        <v>0</v>
      </c>
      <c r="AG43" s="190">
        <v>4.079412564590699E-3</v>
      </c>
      <c r="AH43" s="190">
        <v>4.4747081712062257E-2</v>
      </c>
      <c r="AI43" s="190">
        <v>0</v>
      </c>
      <c r="AJ43" s="190">
        <v>3.4359538207806489E-5</v>
      </c>
      <c r="AK43" s="190">
        <v>0</v>
      </c>
      <c r="AL43" s="190">
        <v>2.4659696192542909E-4</v>
      </c>
      <c r="AM43" s="190">
        <v>0</v>
      </c>
      <c r="AN43" s="190">
        <v>0</v>
      </c>
      <c r="AO43" s="190">
        <v>0</v>
      </c>
      <c r="AP43" s="190">
        <v>0</v>
      </c>
      <c r="AQ43" s="190">
        <v>2.4642681123706261E-4</v>
      </c>
      <c r="AR43" s="190">
        <v>0</v>
      </c>
      <c r="AS43" s="190">
        <v>4.1216709580723264E-3</v>
      </c>
      <c r="AT43" s="190">
        <v>4.114396353515389E-3</v>
      </c>
      <c r="AU43" s="190">
        <v>0</v>
      </c>
      <c r="AV43" s="190">
        <v>0</v>
      </c>
      <c r="AW43" s="190">
        <v>0</v>
      </c>
      <c r="AX43" s="190">
        <v>0</v>
      </c>
      <c r="AY43" s="190">
        <v>1.9841134091857609E-4</v>
      </c>
      <c r="AZ43" s="190">
        <v>0</v>
      </c>
      <c r="BA43" s="190">
        <v>0</v>
      </c>
      <c r="BB43" s="190">
        <v>0</v>
      </c>
      <c r="BC43" s="190">
        <v>0</v>
      </c>
      <c r="BD43" s="190">
        <v>0</v>
      </c>
      <c r="BE43" s="190">
        <v>0</v>
      </c>
      <c r="BF43" s="190">
        <v>0</v>
      </c>
      <c r="BG43" s="190">
        <v>0</v>
      </c>
      <c r="BH43" s="190">
        <v>0</v>
      </c>
      <c r="BI43" s="190">
        <v>0</v>
      </c>
      <c r="BJ43" s="190">
        <v>7.2275224053194571E-5</v>
      </c>
      <c r="BK43" s="190">
        <v>0</v>
      </c>
      <c r="BL43" s="190">
        <v>0</v>
      </c>
      <c r="BM43" s="190">
        <v>0</v>
      </c>
      <c r="BN43" s="190">
        <v>0</v>
      </c>
      <c r="BO43" s="191">
        <v>3.9860774167198586E-4</v>
      </c>
    </row>
    <row r="44" spans="1:67" s="138" customFormat="1" ht="10.9" customHeight="1" x14ac:dyDescent="0.2">
      <c r="A44" s="178" t="s">
        <v>273</v>
      </c>
      <c r="B44" s="189" t="s">
        <v>496</v>
      </c>
      <c r="C44" s="190">
        <v>0</v>
      </c>
      <c r="D44" s="190">
        <v>0</v>
      </c>
      <c r="E44" s="190">
        <v>0</v>
      </c>
      <c r="F44" s="190">
        <v>0</v>
      </c>
      <c r="G44" s="190">
        <v>0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0">
        <v>0</v>
      </c>
      <c r="W44" s="190">
        <v>0</v>
      </c>
      <c r="X44" s="190">
        <v>0</v>
      </c>
      <c r="Y44" s="190">
        <v>0</v>
      </c>
      <c r="Z44" s="190">
        <v>0</v>
      </c>
      <c r="AA44" s="190">
        <v>0</v>
      </c>
      <c r="AB44" s="190">
        <v>0</v>
      </c>
      <c r="AC44" s="190">
        <v>0</v>
      </c>
      <c r="AD44" s="190">
        <v>0</v>
      </c>
      <c r="AE44" s="190">
        <v>0</v>
      </c>
      <c r="AF44" s="190">
        <v>0</v>
      </c>
      <c r="AG44" s="190">
        <v>0</v>
      </c>
      <c r="AH44" s="190">
        <v>0</v>
      </c>
      <c r="AI44" s="190">
        <v>0</v>
      </c>
      <c r="AJ44" s="190">
        <v>0</v>
      </c>
      <c r="AK44" s="190">
        <v>0</v>
      </c>
      <c r="AL44" s="190">
        <v>0</v>
      </c>
      <c r="AM44" s="190">
        <v>0</v>
      </c>
      <c r="AN44" s="190">
        <v>0</v>
      </c>
      <c r="AO44" s="190">
        <v>0</v>
      </c>
      <c r="AP44" s="190">
        <v>0</v>
      </c>
      <c r="AQ44" s="190">
        <v>0</v>
      </c>
      <c r="AR44" s="190">
        <v>0</v>
      </c>
      <c r="AS44" s="190">
        <v>0</v>
      </c>
      <c r="AT44" s="190">
        <v>0</v>
      </c>
      <c r="AU44" s="190">
        <v>0</v>
      </c>
      <c r="AV44" s="190">
        <v>0</v>
      </c>
      <c r="AW44" s="190">
        <v>0</v>
      </c>
      <c r="AX44" s="190">
        <v>0</v>
      </c>
      <c r="AY44" s="190">
        <v>0</v>
      </c>
      <c r="AZ44" s="190">
        <v>0</v>
      </c>
      <c r="BA44" s="190">
        <v>0</v>
      </c>
      <c r="BB44" s="190">
        <v>0</v>
      </c>
      <c r="BC44" s="190">
        <v>0</v>
      </c>
      <c r="BD44" s="190">
        <v>0</v>
      </c>
      <c r="BE44" s="190">
        <v>0</v>
      </c>
      <c r="BF44" s="190">
        <v>0</v>
      </c>
      <c r="BG44" s="190">
        <v>0</v>
      </c>
      <c r="BH44" s="190">
        <v>0</v>
      </c>
      <c r="BI44" s="190">
        <v>0</v>
      </c>
      <c r="BJ44" s="190">
        <v>0</v>
      </c>
      <c r="BK44" s="190">
        <v>0</v>
      </c>
      <c r="BL44" s="190">
        <v>0</v>
      </c>
      <c r="BM44" s="190">
        <v>0</v>
      </c>
      <c r="BN44" s="190">
        <v>0</v>
      </c>
      <c r="BO44" s="191">
        <v>0</v>
      </c>
    </row>
    <row r="45" spans="1:67" s="138" customFormat="1" ht="10.9" customHeight="1" x14ac:dyDescent="0.2">
      <c r="A45" s="196" t="s">
        <v>274</v>
      </c>
      <c r="B45" s="197" t="s">
        <v>497</v>
      </c>
      <c r="C45" s="198">
        <v>1.6318918288844855E-3</v>
      </c>
      <c r="D45" s="198">
        <v>4.6288642750867909E-3</v>
      </c>
      <c r="E45" s="198">
        <v>6.3381397559816193E-4</v>
      </c>
      <c r="F45" s="198">
        <v>6.9468565474122956E-4</v>
      </c>
      <c r="G45" s="198">
        <v>9.4073377234242712E-4</v>
      </c>
      <c r="H45" s="198">
        <v>2.2876190787431166E-4</v>
      </c>
      <c r="I45" s="198">
        <v>0</v>
      </c>
      <c r="J45" s="198">
        <v>3.3094318808604521E-3</v>
      </c>
      <c r="K45" s="198">
        <v>6.1449386188909072E-4</v>
      </c>
      <c r="L45" s="198">
        <v>1.1338768382978241E-4</v>
      </c>
      <c r="M45" s="198">
        <v>2.3608291231880636E-4</v>
      </c>
      <c r="N45" s="198">
        <v>3.31211999337576E-4</v>
      </c>
      <c r="O45" s="198">
        <v>2.8105677346824059E-4</v>
      </c>
      <c r="P45" s="198">
        <v>0</v>
      </c>
      <c r="Q45" s="198">
        <v>3.2967032967032967E-3</v>
      </c>
      <c r="R45" s="198">
        <v>1.9677292404565133E-3</v>
      </c>
      <c r="S45" s="198">
        <v>5.8433969614335804E-4</v>
      </c>
      <c r="T45" s="198">
        <v>1.514004542013626E-3</v>
      </c>
      <c r="U45" s="198">
        <v>2.139364303178484E-3</v>
      </c>
      <c r="V45" s="198">
        <v>1.7574692442882249E-3</v>
      </c>
      <c r="W45" s="198">
        <v>1.0131712259371835E-3</v>
      </c>
      <c r="X45" s="198">
        <v>4.7869794159885112E-4</v>
      </c>
      <c r="Y45" s="198">
        <v>1.2793176972281451E-3</v>
      </c>
      <c r="Z45" s="198">
        <v>9.4921689606074992E-4</v>
      </c>
      <c r="AA45" s="198">
        <v>0</v>
      </c>
      <c r="AB45" s="198">
        <v>2.4469820554649264E-3</v>
      </c>
      <c r="AC45" s="198">
        <v>0</v>
      </c>
      <c r="AD45" s="198">
        <v>0</v>
      </c>
      <c r="AE45" s="198">
        <v>2.5729748913139918E-3</v>
      </c>
      <c r="AF45" s="198">
        <v>0</v>
      </c>
      <c r="AG45" s="198">
        <v>1.9037258634756595E-3</v>
      </c>
      <c r="AH45" s="198">
        <v>1.9455252918287938E-3</v>
      </c>
      <c r="AI45" s="198">
        <v>2.2672523735298286E-3</v>
      </c>
      <c r="AJ45" s="198">
        <v>1.8210555250137439E-3</v>
      </c>
      <c r="AK45" s="198">
        <v>1.0887316276537834E-3</v>
      </c>
      <c r="AL45" s="198">
        <v>5.6717301242848687E-4</v>
      </c>
      <c r="AM45" s="198">
        <v>1.4914243102162564E-3</v>
      </c>
      <c r="AN45" s="198">
        <v>0</v>
      </c>
      <c r="AO45" s="198">
        <v>5.4023354711806178E-4</v>
      </c>
      <c r="AP45" s="198">
        <v>3.6971614016349672E-4</v>
      </c>
      <c r="AQ45" s="198">
        <v>3.4499753573188761E-4</v>
      </c>
      <c r="AR45" s="198">
        <v>2.4369864921320149E-4</v>
      </c>
      <c r="AS45" s="198">
        <v>6.9078820952307753E-3</v>
      </c>
      <c r="AT45" s="198">
        <v>2.3758622080593764E-2</v>
      </c>
      <c r="AU45" s="198">
        <v>1.2738853503184713E-3</v>
      </c>
      <c r="AV45" s="198">
        <v>2.6462383439501518E-3</v>
      </c>
      <c r="AW45" s="198">
        <v>1.6527548228496827E-3</v>
      </c>
      <c r="AX45" s="198">
        <v>9.3776170823073948E-3</v>
      </c>
      <c r="AY45" s="198">
        <v>2.5177714985529656E-3</v>
      </c>
      <c r="AZ45" s="198">
        <v>1.4438348252959862E-3</v>
      </c>
      <c r="BA45" s="198">
        <v>3.1715323258432312E-3</v>
      </c>
      <c r="BB45" s="198">
        <v>1.2760527435133986E-3</v>
      </c>
      <c r="BC45" s="198">
        <v>2.127921872571248E-3</v>
      </c>
      <c r="BD45" s="198">
        <v>3.6288831360946744E-3</v>
      </c>
      <c r="BE45" s="198">
        <v>1.7630206420333504E-3</v>
      </c>
      <c r="BF45" s="198">
        <v>9.0971116670457127E-4</v>
      </c>
      <c r="BG45" s="198">
        <v>1.5088645794039985E-3</v>
      </c>
      <c r="BH45" s="198">
        <v>9.7968592421841241E-4</v>
      </c>
      <c r="BI45" s="198">
        <v>1.043115438108484E-3</v>
      </c>
      <c r="BJ45" s="198">
        <v>1.1564035848511131E-3</v>
      </c>
      <c r="BK45" s="198">
        <v>2.9364084054690608E-3</v>
      </c>
      <c r="BL45" s="198">
        <v>1.7361639913496391E-3</v>
      </c>
      <c r="BM45" s="198">
        <v>0</v>
      </c>
      <c r="BN45" s="198">
        <v>0</v>
      </c>
      <c r="BO45" s="199">
        <v>2.5120592053286608E-3</v>
      </c>
    </row>
    <row r="46" spans="1:67" s="138" customFormat="1" ht="10.9" customHeight="1" x14ac:dyDescent="0.2">
      <c r="A46" s="178" t="s">
        <v>275</v>
      </c>
      <c r="B46" s="189" t="s">
        <v>498</v>
      </c>
      <c r="C46" s="190">
        <v>0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0</v>
      </c>
      <c r="AR46" s="190">
        <v>0</v>
      </c>
      <c r="AS46" s="190">
        <v>0</v>
      </c>
      <c r="AT46" s="190">
        <v>0</v>
      </c>
      <c r="AU46" s="190">
        <v>0</v>
      </c>
      <c r="AV46" s="190">
        <v>0</v>
      </c>
      <c r="AW46" s="190">
        <v>0</v>
      </c>
      <c r="AX46" s="190">
        <v>0</v>
      </c>
      <c r="AY46" s="190">
        <v>0</v>
      </c>
      <c r="AZ46" s="190">
        <v>0</v>
      </c>
      <c r="BA46" s="190">
        <v>0</v>
      </c>
      <c r="BB46" s="190">
        <v>0</v>
      </c>
      <c r="BC46" s="190">
        <v>0</v>
      </c>
      <c r="BD46" s="190">
        <v>0</v>
      </c>
      <c r="BE46" s="190">
        <v>0</v>
      </c>
      <c r="BF46" s="190">
        <v>0</v>
      </c>
      <c r="BG46" s="190">
        <v>0</v>
      </c>
      <c r="BH46" s="190">
        <v>0</v>
      </c>
      <c r="BI46" s="190">
        <v>0</v>
      </c>
      <c r="BJ46" s="190">
        <v>0</v>
      </c>
      <c r="BK46" s="190">
        <v>0</v>
      </c>
      <c r="BL46" s="190">
        <v>0</v>
      </c>
      <c r="BM46" s="190">
        <v>0</v>
      </c>
      <c r="BN46" s="190">
        <v>0</v>
      </c>
      <c r="BO46" s="191">
        <v>0</v>
      </c>
    </row>
    <row r="47" spans="1:67" s="138" customFormat="1" ht="10.9" customHeight="1" x14ac:dyDescent="0.2">
      <c r="A47" s="178" t="s">
        <v>276</v>
      </c>
      <c r="B47" s="189" t="s">
        <v>499</v>
      </c>
      <c r="C47" s="190">
        <v>0</v>
      </c>
      <c r="D47" s="190">
        <v>0</v>
      </c>
      <c r="E47" s="190">
        <v>0</v>
      </c>
      <c r="F47" s="190">
        <v>0</v>
      </c>
      <c r="G47" s="190">
        <v>0</v>
      </c>
      <c r="H47" s="190">
        <v>0</v>
      </c>
      <c r="I47" s="190">
        <v>0</v>
      </c>
      <c r="J47" s="190">
        <v>0</v>
      </c>
      <c r="K47" s="190">
        <v>0</v>
      </c>
      <c r="L47" s="190">
        <v>0</v>
      </c>
      <c r="M47" s="190">
        <v>0</v>
      </c>
      <c r="N47" s="190">
        <v>0</v>
      </c>
      <c r="O47" s="190">
        <v>0</v>
      </c>
      <c r="P47" s="190">
        <v>0</v>
      </c>
      <c r="Q47" s="190">
        <v>0</v>
      </c>
      <c r="R47" s="190">
        <v>0</v>
      </c>
      <c r="S47" s="190">
        <v>0</v>
      </c>
      <c r="T47" s="190">
        <v>0</v>
      </c>
      <c r="U47" s="190">
        <v>0</v>
      </c>
      <c r="V47" s="190">
        <v>0</v>
      </c>
      <c r="W47" s="190">
        <v>0</v>
      </c>
      <c r="X47" s="190">
        <v>0</v>
      </c>
      <c r="Y47" s="190">
        <v>0</v>
      </c>
      <c r="Z47" s="190">
        <v>0</v>
      </c>
      <c r="AA47" s="190">
        <v>0</v>
      </c>
      <c r="AB47" s="190">
        <v>0</v>
      </c>
      <c r="AC47" s="190">
        <v>0</v>
      </c>
      <c r="AD47" s="190">
        <v>0</v>
      </c>
      <c r="AE47" s="190">
        <v>0</v>
      </c>
      <c r="AF47" s="190">
        <v>0</v>
      </c>
      <c r="AG47" s="190">
        <v>0</v>
      </c>
      <c r="AH47" s="190">
        <v>0</v>
      </c>
      <c r="AI47" s="190">
        <v>0</v>
      </c>
      <c r="AJ47" s="190">
        <v>0</v>
      </c>
      <c r="AK47" s="190">
        <v>0</v>
      </c>
      <c r="AL47" s="190">
        <v>0</v>
      </c>
      <c r="AM47" s="190">
        <v>0</v>
      </c>
      <c r="AN47" s="190">
        <v>0</v>
      </c>
      <c r="AO47" s="190">
        <v>0</v>
      </c>
      <c r="AP47" s="190">
        <v>0</v>
      </c>
      <c r="AQ47" s="190">
        <v>0</v>
      </c>
      <c r="AR47" s="190">
        <v>0</v>
      </c>
      <c r="AS47" s="190">
        <v>0</v>
      </c>
      <c r="AT47" s="190">
        <v>0</v>
      </c>
      <c r="AU47" s="190">
        <v>0</v>
      </c>
      <c r="AV47" s="190">
        <v>0</v>
      </c>
      <c r="AW47" s="190">
        <v>0</v>
      </c>
      <c r="AX47" s="190">
        <v>0</v>
      </c>
      <c r="AY47" s="190">
        <v>0</v>
      </c>
      <c r="AZ47" s="190">
        <v>0</v>
      </c>
      <c r="BA47" s="190">
        <v>0</v>
      </c>
      <c r="BB47" s="190">
        <v>0</v>
      </c>
      <c r="BC47" s="190">
        <v>0</v>
      </c>
      <c r="BD47" s="190">
        <v>0</v>
      </c>
      <c r="BE47" s="190">
        <v>0</v>
      </c>
      <c r="BF47" s="190">
        <v>0</v>
      </c>
      <c r="BG47" s="190">
        <v>0</v>
      </c>
      <c r="BH47" s="190">
        <v>0</v>
      </c>
      <c r="BI47" s="190">
        <v>0</v>
      </c>
      <c r="BJ47" s="190">
        <v>0</v>
      </c>
      <c r="BK47" s="190">
        <v>0</v>
      </c>
      <c r="BL47" s="190">
        <v>0</v>
      </c>
      <c r="BM47" s="190">
        <v>0</v>
      </c>
      <c r="BN47" s="190">
        <v>0</v>
      </c>
      <c r="BO47" s="191">
        <v>0</v>
      </c>
    </row>
    <row r="48" spans="1:67" s="138" customFormat="1" ht="10.9" customHeight="1" x14ac:dyDescent="0.2">
      <c r="A48" s="178" t="s">
        <v>277</v>
      </c>
      <c r="B48" s="189" t="s">
        <v>500</v>
      </c>
      <c r="C48" s="190">
        <v>6.2167307767028012E-3</v>
      </c>
      <c r="D48" s="190">
        <v>1.0084311456439081E-2</v>
      </c>
      <c r="E48" s="190">
        <v>9.8637299952463956E-3</v>
      </c>
      <c r="F48" s="190">
        <v>4.1507467870788468E-2</v>
      </c>
      <c r="G48" s="190">
        <v>3.4941540115575862E-3</v>
      </c>
      <c r="H48" s="190">
        <v>2.6144218042778475E-3</v>
      </c>
      <c r="I48" s="190">
        <v>0</v>
      </c>
      <c r="J48" s="190">
        <v>3.9988968560397131E-2</v>
      </c>
      <c r="K48" s="190">
        <v>7.1554396362196338E-3</v>
      </c>
      <c r="L48" s="190">
        <v>9.1787330060208866E-3</v>
      </c>
      <c r="M48" s="190">
        <v>5.9965059728976818E-3</v>
      </c>
      <c r="N48" s="190">
        <v>1.330762497338475E-2</v>
      </c>
      <c r="O48" s="190">
        <v>7.8695896571107371E-3</v>
      </c>
      <c r="P48" s="190">
        <v>1.0435850214855739E-2</v>
      </c>
      <c r="Q48" s="190">
        <v>2.7472527472527472E-2</v>
      </c>
      <c r="R48" s="190">
        <v>1.8693427784336875E-2</v>
      </c>
      <c r="S48" s="190">
        <v>1.5874561745227892E-2</v>
      </c>
      <c r="T48" s="190">
        <v>1.2869038607115822E-2</v>
      </c>
      <c r="U48" s="190">
        <v>0.11124694376528117</v>
      </c>
      <c r="V48" s="190">
        <v>8.7873462214411256E-3</v>
      </c>
      <c r="W48" s="190">
        <v>2.0516717325227963E-2</v>
      </c>
      <c r="X48" s="190">
        <v>1.9626615605552896E-2</v>
      </c>
      <c r="Y48" s="190">
        <v>5.8635394456289978E-2</v>
      </c>
      <c r="Z48" s="190">
        <v>1.1153298528713811E-2</v>
      </c>
      <c r="AA48" s="190">
        <v>8.553654743390357E-3</v>
      </c>
      <c r="AB48" s="190">
        <v>3.0179445350734094E-2</v>
      </c>
      <c r="AC48" s="190">
        <v>2.4509803921568627E-2</v>
      </c>
      <c r="AD48" s="190">
        <v>9.3457943925233638E-3</v>
      </c>
      <c r="AE48" s="190">
        <v>4.2454085706680862E-2</v>
      </c>
      <c r="AF48" s="190">
        <v>0</v>
      </c>
      <c r="AG48" s="190">
        <v>3.0187652977971172E-2</v>
      </c>
      <c r="AH48" s="190">
        <v>2.7237354085603113E-2</v>
      </c>
      <c r="AI48" s="190">
        <v>1.5303953521326342E-2</v>
      </c>
      <c r="AJ48" s="190">
        <v>1.8829026937877955E-2</v>
      </c>
      <c r="AK48" s="190">
        <v>7.4033750680457264E-3</v>
      </c>
      <c r="AL48" s="190">
        <v>8.8528309331229044E-3</v>
      </c>
      <c r="AM48" s="190">
        <v>7.4571215510812828E-3</v>
      </c>
      <c r="AN48" s="190">
        <v>3.2326444091149972E-2</v>
      </c>
      <c r="AO48" s="190">
        <v>2.7427241622916985E-3</v>
      </c>
      <c r="AP48" s="190">
        <v>9.4483013597338047E-4</v>
      </c>
      <c r="AQ48" s="190">
        <v>1.7865943814687037E-3</v>
      </c>
      <c r="AR48" s="190">
        <v>3.3769669962400782E-3</v>
      </c>
      <c r="AS48" s="190">
        <v>0.11429230237116175</v>
      </c>
      <c r="AT48" s="190">
        <v>4.5016336573756602E-2</v>
      </c>
      <c r="AU48" s="190">
        <v>4.4538806322245814E-2</v>
      </c>
      <c r="AV48" s="190">
        <v>1.9801162780592515E-2</v>
      </c>
      <c r="AW48" s="190">
        <v>3.5277287815447009E-3</v>
      </c>
      <c r="AX48" s="190">
        <v>5.2604921493799237E-3</v>
      </c>
      <c r="AY48" s="190">
        <v>9.6332126901156941E-3</v>
      </c>
      <c r="AZ48" s="190">
        <v>5.775339301183945E-3</v>
      </c>
      <c r="BA48" s="190">
        <v>9.4987393159004768E-3</v>
      </c>
      <c r="BB48" s="190">
        <v>3.1369629944704379E-3</v>
      </c>
      <c r="BC48" s="190">
        <v>1.0114328900609433E-2</v>
      </c>
      <c r="BD48" s="190">
        <v>2.7274408284023669E-2</v>
      </c>
      <c r="BE48" s="190">
        <v>8.4753544406082418E-3</v>
      </c>
      <c r="BF48" s="190">
        <v>1.1348646804639527E-2</v>
      </c>
      <c r="BG48" s="190">
        <v>3.071617179500997E-3</v>
      </c>
      <c r="BH48" s="190">
        <v>4.6967295778706239E-3</v>
      </c>
      <c r="BI48" s="190">
        <v>4.2883634677793228E-2</v>
      </c>
      <c r="BJ48" s="190">
        <v>1.9189071986123157E-2</v>
      </c>
      <c r="BK48" s="190">
        <v>3.768390787018628E-2</v>
      </c>
      <c r="BL48" s="190">
        <v>2.7991836983338916E-2</v>
      </c>
      <c r="BM48" s="190">
        <v>0</v>
      </c>
      <c r="BN48" s="190">
        <v>5.1189617880317232E-3</v>
      </c>
      <c r="BO48" s="191">
        <v>1.610246936741027E-2</v>
      </c>
    </row>
    <row r="49" spans="1:67" s="138" customFormat="1" ht="10.9" customHeight="1" x14ac:dyDescent="0.2">
      <c r="A49" s="178" t="s">
        <v>278</v>
      </c>
      <c r="B49" s="189" t="s">
        <v>501</v>
      </c>
      <c r="C49" s="190">
        <v>3.8854567354392509E-5</v>
      </c>
      <c r="D49" s="190">
        <v>1.6531658125309968E-4</v>
      </c>
      <c r="E49" s="190">
        <v>1.2280145777214388E-3</v>
      </c>
      <c r="F49" s="190">
        <v>1.7367141368530739E-3</v>
      </c>
      <c r="G49" s="190">
        <v>1.3439053890606102E-4</v>
      </c>
      <c r="H49" s="190">
        <v>9.8040817660419288E-5</v>
      </c>
      <c r="I49" s="190">
        <v>0</v>
      </c>
      <c r="J49" s="190">
        <v>4.1367898510755651E-3</v>
      </c>
      <c r="K49" s="190">
        <v>2.9359151179145443E-3</v>
      </c>
      <c r="L49" s="190">
        <v>1.7178234100212035E-3</v>
      </c>
      <c r="M49" s="190">
        <v>1.2276311440577931E-3</v>
      </c>
      <c r="N49" s="190">
        <v>4.4713619910572763E-3</v>
      </c>
      <c r="O49" s="190">
        <v>3.6537380550871277E-3</v>
      </c>
      <c r="P49" s="190">
        <v>1.2277470841006752E-3</v>
      </c>
      <c r="Q49" s="190">
        <v>2.1978021978021978E-3</v>
      </c>
      <c r="R49" s="190">
        <v>2.3612750885478157E-3</v>
      </c>
      <c r="S49" s="190">
        <v>1.0712894429294898E-3</v>
      </c>
      <c r="T49" s="190">
        <v>7.5700227100681302E-4</v>
      </c>
      <c r="U49" s="190">
        <v>6.1124694376528121E-3</v>
      </c>
      <c r="V49" s="190">
        <v>1.7574692442882249E-3</v>
      </c>
      <c r="W49" s="190">
        <v>1.0131712259371835E-3</v>
      </c>
      <c r="X49" s="190">
        <v>4.3082814743896601E-3</v>
      </c>
      <c r="Y49" s="190">
        <v>2.5586353944562902E-3</v>
      </c>
      <c r="Z49" s="190">
        <v>3.559563360227812E-3</v>
      </c>
      <c r="AA49" s="190">
        <v>7.776049766718507E-4</v>
      </c>
      <c r="AB49" s="190">
        <v>5.7096247960848291E-3</v>
      </c>
      <c r="AC49" s="190">
        <v>4.9019607843137254E-3</v>
      </c>
      <c r="AD49" s="190">
        <v>0</v>
      </c>
      <c r="AE49" s="190">
        <v>2.2624434389140274E-3</v>
      </c>
      <c r="AF49" s="190">
        <v>0</v>
      </c>
      <c r="AG49" s="190">
        <v>2.9915692140331791E-3</v>
      </c>
      <c r="AH49" s="190">
        <v>1.9455252918287938E-3</v>
      </c>
      <c r="AI49" s="190">
        <v>2.5506589202210573E-3</v>
      </c>
      <c r="AJ49" s="190">
        <v>2.3020890599230346E-3</v>
      </c>
      <c r="AK49" s="190">
        <v>8.7098530212302669E-4</v>
      </c>
      <c r="AL49" s="190">
        <v>2.5892681002170053E-3</v>
      </c>
      <c r="AM49" s="190">
        <v>2.2371364653243847E-3</v>
      </c>
      <c r="AN49" s="190">
        <v>7.4191838897721251E-3</v>
      </c>
      <c r="AO49" s="190">
        <v>1.3298056544444599E-3</v>
      </c>
      <c r="AP49" s="190">
        <v>2.7112516945323093E-3</v>
      </c>
      <c r="AQ49" s="190">
        <v>1.145884672252341E-3</v>
      </c>
      <c r="AR49" s="190">
        <v>1.427377802534466E-3</v>
      </c>
      <c r="AS49" s="190">
        <v>1.4795741900772454E-3</v>
      </c>
      <c r="AT49" s="190">
        <v>4.5621394861038278E-2</v>
      </c>
      <c r="AU49" s="190">
        <v>1.8589289926869545E-2</v>
      </c>
      <c r="AV49" s="190">
        <v>9.0076388949239146E-3</v>
      </c>
      <c r="AW49" s="190">
        <v>2.8055165900473604E-3</v>
      </c>
      <c r="AX49" s="190">
        <v>1.1032490685067523E-3</v>
      </c>
      <c r="AY49" s="190">
        <v>2.7367081506010494E-3</v>
      </c>
      <c r="AZ49" s="190">
        <v>1.2994513427663876E-3</v>
      </c>
      <c r="BA49" s="190">
        <v>6.2162033586527334E-3</v>
      </c>
      <c r="BB49" s="190">
        <v>1.3292216078264569E-3</v>
      </c>
      <c r="BC49" s="190">
        <v>4.5560040092835286E-3</v>
      </c>
      <c r="BD49" s="190">
        <v>1.8271542159763312E-2</v>
      </c>
      <c r="BE49" s="190">
        <v>6.7903841915815761E-3</v>
      </c>
      <c r="BF49" s="190">
        <v>1.2917898567204912E-2</v>
      </c>
      <c r="BG49" s="190">
        <v>4.5265937382119956E-3</v>
      </c>
      <c r="BH49" s="190">
        <v>2.3166690678576574E-3</v>
      </c>
      <c r="BI49" s="190">
        <v>2.6454566527584607E-2</v>
      </c>
      <c r="BJ49" s="190">
        <v>2.3525585429314832E-2</v>
      </c>
      <c r="BK49" s="190">
        <v>1.2265622610344721E-2</v>
      </c>
      <c r="BL49" s="190">
        <v>1.9767902287472206E-2</v>
      </c>
      <c r="BM49" s="190">
        <v>0</v>
      </c>
      <c r="BN49" s="190">
        <v>2.6676279740447009E-3</v>
      </c>
      <c r="BO49" s="191">
        <v>5.6450556597580949E-3</v>
      </c>
    </row>
    <row r="50" spans="1:67" s="138" customFormat="1" ht="10.9" customHeight="1" x14ac:dyDescent="0.2">
      <c r="A50" s="178" t="s">
        <v>279</v>
      </c>
      <c r="B50" s="189" t="s">
        <v>502</v>
      </c>
      <c r="C50" s="190">
        <v>0</v>
      </c>
      <c r="D50" s="190">
        <v>0</v>
      </c>
      <c r="E50" s="190">
        <v>1.7033750594200603E-3</v>
      </c>
      <c r="F50" s="190">
        <v>2.0840569642236887E-3</v>
      </c>
      <c r="G50" s="190">
        <v>0</v>
      </c>
      <c r="H50" s="190">
        <v>0</v>
      </c>
      <c r="I50" s="190">
        <v>0</v>
      </c>
      <c r="J50" s="190">
        <v>1.6547159404302261E-3</v>
      </c>
      <c r="K50" s="190">
        <v>1.5430623642992722E-3</v>
      </c>
      <c r="L50" s="190">
        <v>2.4945290442552129E-4</v>
      </c>
      <c r="M50" s="190">
        <v>0</v>
      </c>
      <c r="N50" s="190">
        <v>1.6915469966169059E-3</v>
      </c>
      <c r="O50" s="190">
        <v>2.8105677346824059E-4</v>
      </c>
      <c r="P50" s="190">
        <v>1.2277470841006752E-3</v>
      </c>
      <c r="Q50" s="190">
        <v>0</v>
      </c>
      <c r="R50" s="190">
        <v>1.9677292404565131E-4</v>
      </c>
      <c r="S50" s="190">
        <v>3.8955979742890534E-4</v>
      </c>
      <c r="T50" s="190">
        <v>0</v>
      </c>
      <c r="U50" s="190">
        <v>9.1687041564792176E-4</v>
      </c>
      <c r="V50" s="190">
        <v>0</v>
      </c>
      <c r="W50" s="190">
        <v>5.0658561296859173E-4</v>
      </c>
      <c r="X50" s="190">
        <v>3.829583532790809E-3</v>
      </c>
      <c r="Y50" s="190">
        <v>3.6247334754797443E-3</v>
      </c>
      <c r="Z50" s="190">
        <v>1.6611295681063123E-3</v>
      </c>
      <c r="AA50" s="190">
        <v>0</v>
      </c>
      <c r="AB50" s="190">
        <v>0</v>
      </c>
      <c r="AC50" s="190">
        <v>0</v>
      </c>
      <c r="AD50" s="190">
        <v>0</v>
      </c>
      <c r="AE50" s="190">
        <v>4.0369088811995383E-3</v>
      </c>
      <c r="AF50" s="190">
        <v>0</v>
      </c>
      <c r="AG50" s="190">
        <v>0</v>
      </c>
      <c r="AH50" s="190">
        <v>0</v>
      </c>
      <c r="AI50" s="190">
        <v>1.4170327334561429E-4</v>
      </c>
      <c r="AJ50" s="190">
        <v>4.8103353490929081E-4</v>
      </c>
      <c r="AK50" s="190">
        <v>2.1774632553075667E-4</v>
      </c>
      <c r="AL50" s="190">
        <v>6.4115210100611556E-4</v>
      </c>
      <c r="AM50" s="190">
        <v>0</v>
      </c>
      <c r="AN50" s="190">
        <v>0</v>
      </c>
      <c r="AO50" s="190">
        <v>4.0171212478009726E-4</v>
      </c>
      <c r="AP50" s="190">
        <v>0</v>
      </c>
      <c r="AQ50" s="190">
        <v>3.1049778215869886E-3</v>
      </c>
      <c r="AR50" s="190">
        <v>5.3265561899456899E-3</v>
      </c>
      <c r="AS50" s="190">
        <v>2.3692402290457708E-2</v>
      </c>
      <c r="AT50" s="190">
        <v>1.4924771086281311E-3</v>
      </c>
      <c r="AU50" s="190">
        <v>0</v>
      </c>
      <c r="AV50" s="190">
        <v>1.6077310135657736E-3</v>
      </c>
      <c r="AW50" s="190">
        <v>2.7777391980666937E-3</v>
      </c>
      <c r="AX50" s="190">
        <v>2.5073842466062554E-5</v>
      </c>
      <c r="AY50" s="190">
        <v>3.9887521295010296E-3</v>
      </c>
      <c r="AZ50" s="190">
        <v>1.5882183078255846E-3</v>
      </c>
      <c r="BA50" s="190">
        <v>9.3243050379790988E-3</v>
      </c>
      <c r="BB50" s="190">
        <v>6.9119523606975752E-4</v>
      </c>
      <c r="BC50" s="190">
        <v>1.5377853532511108E-2</v>
      </c>
      <c r="BD50" s="190">
        <v>8.4943602071005913E-3</v>
      </c>
      <c r="BE50" s="190">
        <v>3.6959156688459562E-3</v>
      </c>
      <c r="BF50" s="190">
        <v>4.2301569251762565E-3</v>
      </c>
      <c r="BG50" s="190">
        <v>5.3888020692999949E-5</v>
      </c>
      <c r="BH50" s="190">
        <v>5.3018297075349378E-4</v>
      </c>
      <c r="BI50" s="190">
        <v>4.4013676402410759E-2</v>
      </c>
      <c r="BJ50" s="190">
        <v>1.7490604220873084E-2</v>
      </c>
      <c r="BK50" s="190">
        <v>1.4651454439788334E-2</v>
      </c>
      <c r="BL50" s="190">
        <v>1.7848984191769973E-2</v>
      </c>
      <c r="BM50" s="190">
        <v>0</v>
      </c>
      <c r="BN50" s="190">
        <v>1.7664023071377072E-2</v>
      </c>
      <c r="BO50" s="191">
        <v>5.186430275163907E-3</v>
      </c>
    </row>
    <row r="51" spans="1:67" s="138" customFormat="1" ht="10.9" customHeight="1" x14ac:dyDescent="0.2">
      <c r="A51" s="192" t="s">
        <v>280</v>
      </c>
      <c r="B51" s="193" t="s">
        <v>503</v>
      </c>
      <c r="C51" s="194">
        <v>0.10459649531802463</v>
      </c>
      <c r="D51" s="194">
        <v>9.3238551826748228E-2</v>
      </c>
      <c r="E51" s="194">
        <v>4.7813341784186343E-2</v>
      </c>
      <c r="F51" s="194">
        <v>6.9815908301493576E-2</v>
      </c>
      <c r="G51" s="194">
        <v>1.3976616046230345E-2</v>
      </c>
      <c r="H51" s="194">
        <v>6.3514109707674959E-2</v>
      </c>
      <c r="I51" s="194">
        <v>0</v>
      </c>
      <c r="J51" s="194">
        <v>3.8747931605074462E-2</v>
      </c>
      <c r="K51" s="194">
        <v>4.7343338203766162E-2</v>
      </c>
      <c r="L51" s="194">
        <v>5.5299173403784881E-2</v>
      </c>
      <c r="M51" s="194">
        <v>3.5223570517965909E-2</v>
      </c>
      <c r="N51" s="194">
        <v>8.1419006837161981E-2</v>
      </c>
      <c r="O51" s="194">
        <v>3.9066891512085443E-2</v>
      </c>
      <c r="P51" s="194">
        <v>8.1338244321669737E-2</v>
      </c>
      <c r="Q51" s="194">
        <v>5.1648351648351645E-2</v>
      </c>
      <c r="R51" s="194">
        <v>7.4970484061393158E-2</v>
      </c>
      <c r="S51" s="194">
        <v>5.2785352551616677E-2</v>
      </c>
      <c r="T51" s="194">
        <v>7.1915215745647243E-2</v>
      </c>
      <c r="U51" s="194">
        <v>5.0733496332518335E-2</v>
      </c>
      <c r="V51" s="194">
        <v>6.8541300527240778E-2</v>
      </c>
      <c r="W51" s="194">
        <v>5.8763931104356633E-2</v>
      </c>
      <c r="X51" s="194">
        <v>2.4413595021541407E-2</v>
      </c>
      <c r="Y51" s="194">
        <v>1.279317697228145E-2</v>
      </c>
      <c r="Z51" s="194">
        <v>3.7494067394399623E-2</v>
      </c>
      <c r="AA51" s="194">
        <v>8.553654743390357E-3</v>
      </c>
      <c r="AB51" s="194">
        <v>4.4861337683523655E-2</v>
      </c>
      <c r="AC51" s="194">
        <v>4.4117647058823532E-2</v>
      </c>
      <c r="AD51" s="194">
        <v>7.0093457943925228E-2</v>
      </c>
      <c r="AE51" s="194">
        <v>2.5907195457368467E-2</v>
      </c>
      <c r="AF51" s="194">
        <v>0</v>
      </c>
      <c r="AG51" s="194">
        <v>7.8868642915420183E-3</v>
      </c>
      <c r="AH51" s="194">
        <v>4.2801556420233464E-2</v>
      </c>
      <c r="AI51" s="194">
        <v>3.7551367436587782E-2</v>
      </c>
      <c r="AJ51" s="194">
        <v>3.4874931280923588E-2</v>
      </c>
      <c r="AK51" s="194">
        <v>4.7359825802939577E-2</v>
      </c>
      <c r="AL51" s="194">
        <v>3.6718287630696393E-2</v>
      </c>
      <c r="AM51" s="194">
        <v>7.4571215510812833E-2</v>
      </c>
      <c r="AN51" s="194">
        <v>6.3593004769475362E-3</v>
      </c>
      <c r="AO51" s="194">
        <v>7.0562812538959144E-2</v>
      </c>
      <c r="AP51" s="194">
        <v>7.4559421599638506E-2</v>
      </c>
      <c r="AQ51" s="194">
        <v>3.6064563824544107E-2</v>
      </c>
      <c r="AR51" s="194">
        <v>3.5614816877872164E-2</v>
      </c>
      <c r="AS51" s="194">
        <v>9.0599900080704041E-3</v>
      </c>
      <c r="AT51" s="194">
        <v>2.049130732927272E-2</v>
      </c>
      <c r="AU51" s="194">
        <v>2.1372965322009909E-2</v>
      </c>
      <c r="AV51" s="194">
        <v>1.4161068576245557E-2</v>
      </c>
      <c r="AW51" s="194">
        <v>5.4165914362300522E-3</v>
      </c>
      <c r="AX51" s="194">
        <v>1.8755234164614791E-3</v>
      </c>
      <c r="AY51" s="194">
        <v>9.4279595788206161E-3</v>
      </c>
      <c r="AZ51" s="194">
        <v>6.2084897487727402E-3</v>
      </c>
      <c r="BA51" s="194">
        <v>5.1061670446076023E-3</v>
      </c>
      <c r="BB51" s="194">
        <v>2.3341131433432583E-2</v>
      </c>
      <c r="BC51" s="194">
        <v>1.0527049263803353E-2</v>
      </c>
      <c r="BD51" s="194">
        <v>1.471200073964497E-2</v>
      </c>
      <c r="BE51" s="194">
        <v>4.9603320355542498E-2</v>
      </c>
      <c r="BF51" s="194">
        <v>2.0809642938367068E-2</v>
      </c>
      <c r="BG51" s="194">
        <v>4.5858705609742957E-2</v>
      </c>
      <c r="BH51" s="194">
        <v>2.5287422561590549E-2</v>
      </c>
      <c r="BI51" s="194">
        <v>5.6531061659712563E-2</v>
      </c>
      <c r="BJ51" s="194">
        <v>0.10976799653078924</v>
      </c>
      <c r="BK51" s="194">
        <v>2.7437066038601535E-2</v>
      </c>
      <c r="BL51" s="194">
        <v>3.3809509305229815E-2</v>
      </c>
      <c r="BM51" s="194">
        <v>0.20742574257425742</v>
      </c>
      <c r="BN51" s="194">
        <v>1.1679884643114636E-2</v>
      </c>
      <c r="BO51" s="195">
        <v>3.2612983212801046E-2</v>
      </c>
    </row>
    <row r="52" spans="1:67" s="138" customFormat="1" ht="10.9" customHeight="1" x14ac:dyDescent="0.2">
      <c r="A52" s="178" t="s">
        <v>281</v>
      </c>
      <c r="B52" s="189" t="s">
        <v>504</v>
      </c>
      <c r="C52" s="190">
        <v>6.6052764502467264E-3</v>
      </c>
      <c r="D52" s="190">
        <v>5.4554471813522895E-3</v>
      </c>
      <c r="E52" s="190">
        <v>4.9912850578355253E-3</v>
      </c>
      <c r="F52" s="190">
        <v>8.3362278568947547E-3</v>
      </c>
      <c r="G52" s="190">
        <v>1.2095148501545491E-2</v>
      </c>
      <c r="H52" s="190">
        <v>7.0752790078269252E-3</v>
      </c>
      <c r="I52" s="190">
        <v>0</v>
      </c>
      <c r="J52" s="190">
        <v>4.8262548262548263E-2</v>
      </c>
      <c r="K52" s="190">
        <v>3.2090235009763625E-3</v>
      </c>
      <c r="L52" s="190">
        <v>2.3244475185105395E-3</v>
      </c>
      <c r="M52" s="190">
        <v>1.0387648142027479E-3</v>
      </c>
      <c r="N52" s="190">
        <v>4.7079419905841158E-3</v>
      </c>
      <c r="O52" s="190">
        <v>6.4643057897695337E-3</v>
      </c>
      <c r="P52" s="190">
        <v>3.0693677102516881E-3</v>
      </c>
      <c r="Q52" s="190">
        <v>1.3186813186813187E-2</v>
      </c>
      <c r="R52" s="190">
        <v>1.5545060999606454E-2</v>
      </c>
      <c r="S52" s="190">
        <v>6.2329567588624854E-3</v>
      </c>
      <c r="T52" s="190">
        <v>1.514004542013626E-2</v>
      </c>
      <c r="U52" s="190">
        <v>6.4180929095354524E-3</v>
      </c>
      <c r="V52" s="190">
        <v>7.0298769771528994E-3</v>
      </c>
      <c r="W52" s="190">
        <v>8.1053698074974676E-3</v>
      </c>
      <c r="X52" s="190">
        <v>6.2230732407850646E-3</v>
      </c>
      <c r="Y52" s="190">
        <v>4.0511727078891254E-3</v>
      </c>
      <c r="Z52" s="190">
        <v>9.7294731846226858E-3</v>
      </c>
      <c r="AA52" s="190">
        <v>3.1104199066874028E-3</v>
      </c>
      <c r="AB52" s="190">
        <v>2.4469820554649264E-3</v>
      </c>
      <c r="AC52" s="190">
        <v>4.9019607843137254E-3</v>
      </c>
      <c r="AD52" s="190">
        <v>1.4018691588785047E-2</v>
      </c>
      <c r="AE52" s="190">
        <v>8.5174341229704558E-3</v>
      </c>
      <c r="AF52" s="190">
        <v>0</v>
      </c>
      <c r="AG52" s="190">
        <v>2.9915692140331791E-3</v>
      </c>
      <c r="AH52" s="190">
        <v>9.727626459143969E-3</v>
      </c>
      <c r="AI52" s="190">
        <v>1.0344338954229843E-2</v>
      </c>
      <c r="AJ52" s="190">
        <v>5.2226498075865864E-3</v>
      </c>
      <c r="AK52" s="190">
        <v>5.2259118127381604E-3</v>
      </c>
      <c r="AL52" s="190">
        <v>3.4030380745709212E-3</v>
      </c>
      <c r="AM52" s="190">
        <v>2.8337061894108874E-2</v>
      </c>
      <c r="AN52" s="190">
        <v>2.1197668256491787E-3</v>
      </c>
      <c r="AO52" s="190">
        <v>1.1358756631713094E-2</v>
      </c>
      <c r="AP52" s="190">
        <v>6.9424475208478822E-3</v>
      </c>
      <c r="AQ52" s="190">
        <v>1.5783637259733859E-2</v>
      </c>
      <c r="AR52" s="190">
        <v>1.3020470686533909E-2</v>
      </c>
      <c r="AS52" s="190">
        <v>2.2491449214096307E-2</v>
      </c>
      <c r="AT52" s="190">
        <v>5.4051873663829618E-3</v>
      </c>
      <c r="AU52" s="190">
        <v>7.4545883463080914E-3</v>
      </c>
      <c r="AV52" s="190">
        <v>1.517784981185202E-2</v>
      </c>
      <c r="AW52" s="190">
        <v>2.8124609380425273E-2</v>
      </c>
      <c r="AX52" s="190">
        <v>7.794956145849527E-2</v>
      </c>
      <c r="AY52" s="190">
        <v>1.311567381175553E-2</v>
      </c>
      <c r="AZ52" s="190">
        <v>8.6630089517759164E-4</v>
      </c>
      <c r="BA52" s="190">
        <v>6.3747799749448945E-3</v>
      </c>
      <c r="BB52" s="190">
        <v>3.934495959166312E-3</v>
      </c>
      <c r="BC52" s="190">
        <v>2.5701222617075904E-2</v>
      </c>
      <c r="BD52" s="190">
        <v>4.6227810650887572E-4</v>
      </c>
      <c r="BE52" s="190">
        <v>5.0916403437890256E-3</v>
      </c>
      <c r="BF52" s="190">
        <v>4.5258130543552426E-3</v>
      </c>
      <c r="BG52" s="190">
        <v>1.7944710890768982E-2</v>
      </c>
      <c r="BH52" s="190">
        <v>7.9296931277913849E-3</v>
      </c>
      <c r="BI52" s="190">
        <v>1.3676402410755678E-2</v>
      </c>
      <c r="BJ52" s="190">
        <v>5.0954032957502169E-3</v>
      </c>
      <c r="BK52" s="190">
        <v>8.5033493408374888E-3</v>
      </c>
      <c r="BL52" s="190">
        <v>3.7160001218360696E-3</v>
      </c>
      <c r="BM52" s="190">
        <v>0</v>
      </c>
      <c r="BN52" s="190">
        <v>3.8211968276856524E-3</v>
      </c>
      <c r="BO52" s="191">
        <v>1.5522298819162313E-2</v>
      </c>
    </row>
    <row r="53" spans="1:67" s="138" customFormat="1" ht="10.9" customHeight="1" x14ac:dyDescent="0.2">
      <c r="A53" s="178" t="s">
        <v>282</v>
      </c>
      <c r="B53" s="189" t="s">
        <v>505</v>
      </c>
      <c r="C53" s="190">
        <v>0</v>
      </c>
      <c r="D53" s="190">
        <v>8.2658290626549838E-4</v>
      </c>
      <c r="E53" s="190">
        <v>0</v>
      </c>
      <c r="F53" s="190">
        <v>1.2851684612712747E-2</v>
      </c>
      <c r="G53" s="190">
        <v>6.7195269453030509E-4</v>
      </c>
      <c r="H53" s="190">
        <v>4.738639520253599E-4</v>
      </c>
      <c r="I53" s="190">
        <v>0</v>
      </c>
      <c r="J53" s="190">
        <v>6.7567567567567571E-3</v>
      </c>
      <c r="K53" s="190">
        <v>2.0756237112698173E-3</v>
      </c>
      <c r="L53" s="190">
        <v>1.3096277482339868E-3</v>
      </c>
      <c r="M53" s="190">
        <v>2.5969120355068698E-3</v>
      </c>
      <c r="N53" s="190">
        <v>3.737963992524072E-3</v>
      </c>
      <c r="O53" s="190">
        <v>2.2484541877459247E-3</v>
      </c>
      <c r="P53" s="190">
        <v>9.2081031307550648E-4</v>
      </c>
      <c r="Q53" s="190">
        <v>2.1978021978021978E-3</v>
      </c>
      <c r="R53" s="190">
        <v>4.329004329004329E-3</v>
      </c>
      <c r="S53" s="190">
        <v>1.5582391897156214E-3</v>
      </c>
      <c r="T53" s="190">
        <v>6.8130204390613172E-3</v>
      </c>
      <c r="U53" s="190">
        <v>2.139364303178484E-3</v>
      </c>
      <c r="V53" s="190">
        <v>1.7574692442882249E-3</v>
      </c>
      <c r="W53" s="190">
        <v>4.8125633232016215E-3</v>
      </c>
      <c r="X53" s="190">
        <v>9.5739588319770225E-4</v>
      </c>
      <c r="Y53" s="190">
        <v>2.1321961620469083E-3</v>
      </c>
      <c r="Z53" s="190">
        <v>3.3222591362126247E-3</v>
      </c>
      <c r="AA53" s="190">
        <v>7.776049766718507E-4</v>
      </c>
      <c r="AB53" s="190">
        <v>2.4469820554649264E-3</v>
      </c>
      <c r="AC53" s="190">
        <v>4.9019607843137254E-3</v>
      </c>
      <c r="AD53" s="190">
        <v>4.6728971962616819E-3</v>
      </c>
      <c r="AE53" s="190">
        <v>4.0369088811995383E-3</v>
      </c>
      <c r="AF53" s="190">
        <v>0</v>
      </c>
      <c r="AG53" s="190">
        <v>1.0878433505575197E-3</v>
      </c>
      <c r="AH53" s="190">
        <v>1.9455252918287938E-3</v>
      </c>
      <c r="AI53" s="190">
        <v>5.5264276604789567E-3</v>
      </c>
      <c r="AJ53" s="190">
        <v>1.9584936778449698E-3</v>
      </c>
      <c r="AK53" s="190">
        <v>2.9395753946652148E-3</v>
      </c>
      <c r="AL53" s="190">
        <v>5.6717301242848687E-4</v>
      </c>
      <c r="AM53" s="190">
        <v>2.2371364653243847E-3</v>
      </c>
      <c r="AN53" s="190">
        <v>5.2994170641229468E-4</v>
      </c>
      <c r="AO53" s="190">
        <v>6.3581332853125732E-3</v>
      </c>
      <c r="AP53" s="190">
        <v>2.423694696627367E-3</v>
      </c>
      <c r="AQ53" s="190">
        <v>1.5524889107934943E-3</v>
      </c>
      <c r="AR53" s="190">
        <v>2.4021723993872721E-3</v>
      </c>
      <c r="AS53" s="190">
        <v>7.407478574997118E-3</v>
      </c>
      <c r="AT53" s="190">
        <v>3.0656286555604856E-3</v>
      </c>
      <c r="AU53" s="190">
        <v>1.9344184949280491E-3</v>
      </c>
      <c r="AV53" s="190">
        <v>3.4262051464773312E-2</v>
      </c>
      <c r="AW53" s="190">
        <v>1.7013652588158498E-2</v>
      </c>
      <c r="AX53" s="190">
        <v>4.1040865348451187E-2</v>
      </c>
      <c r="AY53" s="190">
        <v>1.9854817632610613E-2</v>
      </c>
      <c r="AZ53" s="190">
        <v>1.3716430840311869E-2</v>
      </c>
      <c r="BA53" s="190">
        <v>9.9586115031477466E-3</v>
      </c>
      <c r="BB53" s="190">
        <v>3.4772437260740113E-2</v>
      </c>
      <c r="BC53" s="190">
        <v>2.9319225800918704E-3</v>
      </c>
      <c r="BD53" s="190">
        <v>2.6580991124260356E-3</v>
      </c>
      <c r="BE53" s="190">
        <v>1.5959009770072724E-2</v>
      </c>
      <c r="BF53" s="190">
        <v>9.551967250397999E-3</v>
      </c>
      <c r="BG53" s="190">
        <v>2.2956296815217977E-2</v>
      </c>
      <c r="BH53" s="190">
        <v>8.9554819190318397E-3</v>
      </c>
      <c r="BI53" s="190">
        <v>1.3415623551228557E-2</v>
      </c>
      <c r="BJ53" s="190">
        <v>1.1545967042497832E-2</v>
      </c>
      <c r="BK53" s="190">
        <v>9.3292142048756622E-3</v>
      </c>
      <c r="BL53" s="190">
        <v>2.6499345131126069E-2</v>
      </c>
      <c r="BM53" s="190">
        <v>0</v>
      </c>
      <c r="BN53" s="190">
        <v>3.3309300648882482E-2</v>
      </c>
      <c r="BO53" s="191">
        <v>1.2776208553382296E-2</v>
      </c>
    </row>
    <row r="54" spans="1:67" s="138" customFormat="1" ht="10.9" customHeight="1" x14ac:dyDescent="0.2">
      <c r="A54" s="178" t="s">
        <v>283</v>
      </c>
      <c r="B54" s="189" t="s">
        <v>506</v>
      </c>
      <c r="C54" s="190">
        <v>1.9155301705715506E-2</v>
      </c>
      <c r="D54" s="190">
        <v>2.3144321375433957E-2</v>
      </c>
      <c r="E54" s="190">
        <v>5.1418158770400887E-2</v>
      </c>
      <c r="F54" s="190">
        <v>1.6325112886418896E-2</v>
      </c>
      <c r="G54" s="190">
        <v>4.4348877839000135E-2</v>
      </c>
      <c r="H54" s="190">
        <v>2.1667020702952663E-2</v>
      </c>
      <c r="I54" s="190">
        <v>0</v>
      </c>
      <c r="J54" s="190">
        <v>2.7302813017098731E-2</v>
      </c>
      <c r="K54" s="190">
        <v>2.4088159386052355E-2</v>
      </c>
      <c r="L54" s="190">
        <v>3.2513918338190104E-2</v>
      </c>
      <c r="M54" s="190">
        <v>6.4875584305207984E-2</v>
      </c>
      <c r="N54" s="190">
        <v>3.0708083938583833E-2</v>
      </c>
      <c r="O54" s="190">
        <v>1.8268690275435637E-2</v>
      </c>
      <c r="P54" s="190">
        <v>6.230816451810927E-2</v>
      </c>
      <c r="Q54" s="190">
        <v>1.7582417582417582E-2</v>
      </c>
      <c r="R54" s="190">
        <v>1.790633608815427E-2</v>
      </c>
      <c r="S54" s="190">
        <v>4.6552395792754185E-2</v>
      </c>
      <c r="T54" s="190">
        <v>3.1794095382286149E-2</v>
      </c>
      <c r="U54" s="190">
        <v>3.3618581907090467E-2</v>
      </c>
      <c r="V54" s="190">
        <v>3.6906854130052721E-2</v>
      </c>
      <c r="W54" s="190">
        <v>2.1783181357649443E-2</v>
      </c>
      <c r="X54" s="190">
        <v>2.1541407371948301E-2</v>
      </c>
      <c r="Y54" s="190">
        <v>3.0277185501066096E-2</v>
      </c>
      <c r="Z54" s="190">
        <v>2.6103464641670623E-2</v>
      </c>
      <c r="AA54" s="190">
        <v>2.4883359253499222E-2</v>
      </c>
      <c r="AB54" s="190">
        <v>1.7128874388254486E-2</v>
      </c>
      <c r="AC54" s="190">
        <v>1.4705882352941176E-2</v>
      </c>
      <c r="AD54" s="190">
        <v>2.336448598130841E-2</v>
      </c>
      <c r="AE54" s="190">
        <v>5.8512997959364745E-2</v>
      </c>
      <c r="AF54" s="190">
        <v>0</v>
      </c>
      <c r="AG54" s="190">
        <v>6.2550992657057387E-3</v>
      </c>
      <c r="AH54" s="190">
        <v>2.5291828793774319E-2</v>
      </c>
      <c r="AI54" s="190">
        <v>2.18223040952246E-2</v>
      </c>
      <c r="AJ54" s="190">
        <v>1.5083837273227048E-2</v>
      </c>
      <c r="AK54" s="190">
        <v>2.1339139902014154E-2</v>
      </c>
      <c r="AL54" s="190">
        <v>1.2428486881041626E-2</v>
      </c>
      <c r="AM54" s="190">
        <v>2.3862788963460103E-2</v>
      </c>
      <c r="AN54" s="190">
        <v>0.45998940116587178</v>
      </c>
      <c r="AO54" s="190">
        <v>3.5225997700544388E-2</v>
      </c>
      <c r="AP54" s="190">
        <v>3.3356611756973256E-2</v>
      </c>
      <c r="AQ54" s="190">
        <v>3.3883686545096103E-2</v>
      </c>
      <c r="AR54" s="190">
        <v>4.19509817574154E-2</v>
      </c>
      <c r="AS54" s="190">
        <v>1.1375427539295185E-2</v>
      </c>
      <c r="AT54" s="190">
        <v>2.2629179944334638E-2</v>
      </c>
      <c r="AU54" s="190">
        <v>3.7508846426043879E-2</v>
      </c>
      <c r="AV54" s="190">
        <v>1.8675751071096473E-2</v>
      </c>
      <c r="AW54" s="190">
        <v>2.1791364008833209E-2</v>
      </c>
      <c r="AX54" s="190">
        <v>8.2743680138006427E-4</v>
      </c>
      <c r="AY54" s="190">
        <v>0.15096366335753039</v>
      </c>
      <c r="AZ54" s="190">
        <v>0.10828761189719896</v>
      </c>
      <c r="BA54" s="190">
        <v>1.1068647817192877E-2</v>
      </c>
      <c r="BB54" s="190">
        <v>2.9668226286686517E-2</v>
      </c>
      <c r="BC54" s="190">
        <v>2.1584738994570314E-2</v>
      </c>
      <c r="BD54" s="190">
        <v>2.1981323964497042E-2</v>
      </c>
      <c r="BE54" s="190">
        <v>1.1661646955116433E-2</v>
      </c>
      <c r="BF54" s="190">
        <v>5.6174664544007278E-3</v>
      </c>
      <c r="BG54" s="190">
        <v>3.066228377431697E-2</v>
      </c>
      <c r="BH54" s="190">
        <v>1.3214234260193056E-2</v>
      </c>
      <c r="BI54" s="190">
        <v>3.9580435790449696E-2</v>
      </c>
      <c r="BJ54" s="190">
        <v>2.5151777970511709E-2</v>
      </c>
      <c r="BK54" s="190">
        <v>1.4192640626433793E-2</v>
      </c>
      <c r="BL54" s="190">
        <v>1.8823672748317141E-2</v>
      </c>
      <c r="BM54" s="190">
        <v>5.396039603960396E-2</v>
      </c>
      <c r="BN54" s="190">
        <v>9.6539293439077148E-2</v>
      </c>
      <c r="BO54" s="191">
        <v>2.9176123849237189E-2</v>
      </c>
    </row>
    <row r="55" spans="1:67" s="138" customFormat="1" ht="10.9" customHeight="1" x14ac:dyDescent="0.2">
      <c r="A55" s="196" t="s">
        <v>284</v>
      </c>
      <c r="B55" s="197" t="s">
        <v>507</v>
      </c>
      <c r="C55" s="198">
        <v>1.1656370206317752E-4</v>
      </c>
      <c r="D55" s="198">
        <v>1.6531658125309968E-4</v>
      </c>
      <c r="E55" s="198">
        <v>1.1884012042465536E-4</v>
      </c>
      <c r="F55" s="198">
        <v>3.4734282737061478E-4</v>
      </c>
      <c r="G55" s="198">
        <v>1.3439053890606102E-4</v>
      </c>
      <c r="H55" s="198">
        <v>2.777823167045213E-4</v>
      </c>
      <c r="I55" s="198">
        <v>0</v>
      </c>
      <c r="J55" s="198">
        <v>5.5157198014340876E-4</v>
      </c>
      <c r="K55" s="198">
        <v>8.1932514918545425E-5</v>
      </c>
      <c r="L55" s="198">
        <v>6.2363226106380322E-5</v>
      </c>
      <c r="M55" s="198">
        <v>0</v>
      </c>
      <c r="N55" s="198">
        <v>1.41947999716104E-4</v>
      </c>
      <c r="O55" s="198">
        <v>0</v>
      </c>
      <c r="P55" s="198">
        <v>0</v>
      </c>
      <c r="Q55" s="198">
        <v>0</v>
      </c>
      <c r="R55" s="198">
        <v>1.9677292404565131E-4</v>
      </c>
      <c r="S55" s="198">
        <v>9.7389949357226335E-5</v>
      </c>
      <c r="T55" s="198">
        <v>0</v>
      </c>
      <c r="U55" s="198">
        <v>3.0562347188264059E-4</v>
      </c>
      <c r="V55" s="198">
        <v>0</v>
      </c>
      <c r="W55" s="198">
        <v>2.5329280648429586E-4</v>
      </c>
      <c r="X55" s="198">
        <v>0</v>
      </c>
      <c r="Y55" s="198">
        <v>0</v>
      </c>
      <c r="Z55" s="198">
        <v>4.7460844803037496E-4</v>
      </c>
      <c r="AA55" s="198">
        <v>0</v>
      </c>
      <c r="AB55" s="198">
        <v>0</v>
      </c>
      <c r="AC55" s="198">
        <v>0</v>
      </c>
      <c r="AD55" s="198">
        <v>0</v>
      </c>
      <c r="AE55" s="198">
        <v>1.7744654422855114E-4</v>
      </c>
      <c r="AF55" s="198">
        <v>0</v>
      </c>
      <c r="AG55" s="198">
        <v>0</v>
      </c>
      <c r="AH55" s="198">
        <v>0</v>
      </c>
      <c r="AI55" s="198">
        <v>1.4170327334561429E-4</v>
      </c>
      <c r="AJ55" s="198">
        <v>1.0307861462341947E-4</v>
      </c>
      <c r="AK55" s="198">
        <v>1.0887316276537834E-4</v>
      </c>
      <c r="AL55" s="198">
        <v>2.2193726573288618E-4</v>
      </c>
      <c r="AM55" s="198">
        <v>0</v>
      </c>
      <c r="AN55" s="198">
        <v>1.0598834128245894E-3</v>
      </c>
      <c r="AO55" s="198">
        <v>2.6319070244213268E-4</v>
      </c>
      <c r="AP55" s="198">
        <v>1.4788645606539869E-3</v>
      </c>
      <c r="AQ55" s="198">
        <v>5.298176441596846E-4</v>
      </c>
      <c r="AR55" s="198">
        <v>5.5702548391588919E-4</v>
      </c>
      <c r="AS55" s="198">
        <v>2.7477806387148839E-3</v>
      </c>
      <c r="AT55" s="198">
        <v>1.6134887660844662E-3</v>
      </c>
      <c r="AU55" s="198">
        <v>8.0207596131163009E-4</v>
      </c>
      <c r="AV55" s="198">
        <v>1.7554684580556015E-3</v>
      </c>
      <c r="AW55" s="198">
        <v>9.1526506576297545E-3</v>
      </c>
      <c r="AX55" s="198">
        <v>3.7109286849772578E-4</v>
      </c>
      <c r="AY55" s="198">
        <v>7.6627828216829384E-4</v>
      </c>
      <c r="AZ55" s="198">
        <v>0</v>
      </c>
      <c r="BA55" s="198">
        <v>9.6890312554510707E-3</v>
      </c>
      <c r="BB55" s="198">
        <v>1.967247979583156E-3</v>
      </c>
      <c r="BC55" s="198">
        <v>6.4588056837490016E-3</v>
      </c>
      <c r="BD55" s="198">
        <v>1.941568047337278E-3</v>
      </c>
      <c r="BE55" s="198">
        <v>9.3660471608021743E-4</v>
      </c>
      <c r="BF55" s="198">
        <v>1.4555378667273141E-3</v>
      </c>
      <c r="BG55" s="198">
        <v>4.957697903755995E-3</v>
      </c>
      <c r="BH55" s="198">
        <v>1.0776545166402535E-3</v>
      </c>
      <c r="BI55" s="198">
        <v>1.2749188687992583E-3</v>
      </c>
      <c r="BJ55" s="198">
        <v>1.3551604509973981E-3</v>
      </c>
      <c r="BK55" s="198">
        <v>8.5645245159514274E-4</v>
      </c>
      <c r="BL55" s="198">
        <v>2.2235082696232221E-3</v>
      </c>
      <c r="BM55" s="198">
        <v>0</v>
      </c>
      <c r="BN55" s="198">
        <v>8.6517664023071377E-4</v>
      </c>
      <c r="BO55" s="199">
        <v>1.733339725149393E-3</v>
      </c>
    </row>
    <row r="56" spans="1:67" s="138" customFormat="1" ht="10.9" customHeight="1" x14ac:dyDescent="0.2">
      <c r="A56" s="178" t="s">
        <v>285</v>
      </c>
      <c r="B56" s="189" t="s">
        <v>508</v>
      </c>
      <c r="C56" s="190">
        <v>2.7198197148074754E-4</v>
      </c>
      <c r="D56" s="190">
        <v>3.3063316250619935E-4</v>
      </c>
      <c r="E56" s="190">
        <v>1.5845349389954048E-4</v>
      </c>
      <c r="F56" s="190">
        <v>2.0840569642236887E-3</v>
      </c>
      <c r="G56" s="190">
        <v>5.3756215562424407E-4</v>
      </c>
      <c r="H56" s="190">
        <v>2.6961224856615305E-3</v>
      </c>
      <c r="I56" s="190">
        <v>0</v>
      </c>
      <c r="J56" s="190">
        <v>1.2410369553226695E-3</v>
      </c>
      <c r="K56" s="190">
        <v>3.6869631713345443E-4</v>
      </c>
      <c r="L56" s="190">
        <v>3.9685689340423846E-4</v>
      </c>
      <c r="M56" s="190">
        <v>1.4164974739128383E-4</v>
      </c>
      <c r="N56" s="190">
        <v>4.7315999905368002E-4</v>
      </c>
      <c r="O56" s="190">
        <v>0</v>
      </c>
      <c r="P56" s="190">
        <v>3.0693677102516879E-4</v>
      </c>
      <c r="Q56" s="190">
        <v>1.0989010989010989E-3</v>
      </c>
      <c r="R56" s="190">
        <v>9.8386462022825665E-4</v>
      </c>
      <c r="S56" s="190">
        <v>3.8955979742890534E-4</v>
      </c>
      <c r="T56" s="190">
        <v>7.5700227100681302E-4</v>
      </c>
      <c r="U56" s="190">
        <v>3.0562347188264059E-4</v>
      </c>
      <c r="V56" s="190">
        <v>0</v>
      </c>
      <c r="W56" s="190">
        <v>1.0131712259371835E-3</v>
      </c>
      <c r="X56" s="190">
        <v>0</v>
      </c>
      <c r="Y56" s="190">
        <v>2.1321961620469082E-4</v>
      </c>
      <c r="Z56" s="190">
        <v>4.7460844803037493E-3</v>
      </c>
      <c r="AA56" s="190">
        <v>0</v>
      </c>
      <c r="AB56" s="190">
        <v>0</v>
      </c>
      <c r="AC56" s="190">
        <v>0</v>
      </c>
      <c r="AD56" s="190">
        <v>0</v>
      </c>
      <c r="AE56" s="190">
        <v>4.4361636057137785E-4</v>
      </c>
      <c r="AF56" s="190">
        <v>0</v>
      </c>
      <c r="AG56" s="190">
        <v>2.7196083763937991E-4</v>
      </c>
      <c r="AH56" s="190">
        <v>0</v>
      </c>
      <c r="AI56" s="190">
        <v>7.0851636672807138E-4</v>
      </c>
      <c r="AJ56" s="190">
        <v>6.1847168774051677E-4</v>
      </c>
      <c r="AK56" s="190">
        <v>6.5323897659227005E-4</v>
      </c>
      <c r="AL56" s="190">
        <v>4.6853422765831526E-4</v>
      </c>
      <c r="AM56" s="190">
        <v>7.4571215510812821E-4</v>
      </c>
      <c r="AN56" s="190">
        <v>5.2994170641229468E-4</v>
      </c>
      <c r="AO56" s="190">
        <v>5.9564211605324759E-4</v>
      </c>
      <c r="AP56" s="190">
        <v>1.1502279916197676E-2</v>
      </c>
      <c r="AQ56" s="190">
        <v>3.215869886643667E-3</v>
      </c>
      <c r="AR56" s="190">
        <v>3.5858515527085362E-3</v>
      </c>
      <c r="AS56" s="190">
        <v>1.7293724299604165E-4</v>
      </c>
      <c r="AT56" s="190">
        <v>1.2101165745633496E-3</v>
      </c>
      <c r="AU56" s="190">
        <v>2.7836753951403633E-3</v>
      </c>
      <c r="AV56" s="190">
        <v>1.1514830232295405E-2</v>
      </c>
      <c r="AW56" s="190">
        <v>1.0555408952653436E-2</v>
      </c>
      <c r="AX56" s="190">
        <v>1.5445486959094533E-3</v>
      </c>
      <c r="AY56" s="190">
        <v>3.3661510252392911E-3</v>
      </c>
      <c r="AZ56" s="190">
        <v>3.1764366156511693E-3</v>
      </c>
      <c r="BA56" s="190">
        <v>0.14985490239609267</v>
      </c>
      <c r="BB56" s="190">
        <v>1.3026371756699276E-2</v>
      </c>
      <c r="BC56" s="190">
        <v>9.9588887638221123E-3</v>
      </c>
      <c r="BD56" s="190">
        <v>1.6179733727810651E-3</v>
      </c>
      <c r="BE56" s="190">
        <v>2.1808198045985454E-3</v>
      </c>
      <c r="BF56" s="190">
        <v>1.9558790084148285E-3</v>
      </c>
      <c r="BG56" s="190">
        <v>1.3741445276714986E-2</v>
      </c>
      <c r="BH56" s="190">
        <v>1.8602506843394324E-2</v>
      </c>
      <c r="BI56" s="190">
        <v>6.7802503477051457E-3</v>
      </c>
      <c r="BJ56" s="190">
        <v>1.0805145995952588E-2</v>
      </c>
      <c r="BK56" s="190">
        <v>3.7010980943932952E-3</v>
      </c>
      <c r="BL56" s="190">
        <v>8.3153117480430083E-3</v>
      </c>
      <c r="BM56" s="190">
        <v>0</v>
      </c>
      <c r="BN56" s="190">
        <v>4.6503244412400863E-2</v>
      </c>
      <c r="BO56" s="191">
        <v>8.7104850822185085E-3</v>
      </c>
    </row>
    <row r="57" spans="1:67" s="138" customFormat="1" ht="10.9" customHeight="1" x14ac:dyDescent="0.2">
      <c r="A57" s="178" t="s">
        <v>287</v>
      </c>
      <c r="B57" s="189" t="s">
        <v>509</v>
      </c>
      <c r="C57" s="190">
        <v>1.7484555309476629E-3</v>
      </c>
      <c r="D57" s="190">
        <v>8.2658290626549838E-4</v>
      </c>
      <c r="E57" s="190">
        <v>1.7429884328949454E-3</v>
      </c>
      <c r="F57" s="190">
        <v>7.1205279610976032E-3</v>
      </c>
      <c r="G57" s="190">
        <v>1.209514850154549E-3</v>
      </c>
      <c r="H57" s="190">
        <v>2.1568979885292243E-3</v>
      </c>
      <c r="I57" s="190">
        <v>0</v>
      </c>
      <c r="J57" s="190">
        <v>4.8262548262548262E-3</v>
      </c>
      <c r="K57" s="190">
        <v>2.7174284114650899E-3</v>
      </c>
      <c r="L57" s="190">
        <v>2.1713741453403333E-3</v>
      </c>
      <c r="M57" s="190">
        <v>7.5546531942018039E-4</v>
      </c>
      <c r="N57" s="190">
        <v>3.8562539922874922E-3</v>
      </c>
      <c r="O57" s="190">
        <v>3.0916245081506464E-3</v>
      </c>
      <c r="P57" s="190">
        <v>2.4554941682013503E-3</v>
      </c>
      <c r="Q57" s="190">
        <v>2.1978021978021978E-3</v>
      </c>
      <c r="R57" s="190">
        <v>5.1160960251869347E-3</v>
      </c>
      <c r="S57" s="190">
        <v>2.8243085313595638E-3</v>
      </c>
      <c r="T57" s="190">
        <v>6.8130204390613172E-3</v>
      </c>
      <c r="U57" s="190">
        <v>4.5843520782396091E-3</v>
      </c>
      <c r="V57" s="190">
        <v>3.5149384885764497E-3</v>
      </c>
      <c r="W57" s="190">
        <v>6.0790273556231003E-3</v>
      </c>
      <c r="X57" s="190">
        <v>1.0531354715174725E-2</v>
      </c>
      <c r="Y57" s="190">
        <v>2.1321961620469083E-3</v>
      </c>
      <c r="Z57" s="190">
        <v>8.3056478405315621E-3</v>
      </c>
      <c r="AA57" s="190">
        <v>7.776049766718507E-4</v>
      </c>
      <c r="AB57" s="190">
        <v>3.2626427406199023E-3</v>
      </c>
      <c r="AC57" s="190">
        <v>9.8039215686274508E-3</v>
      </c>
      <c r="AD57" s="190">
        <v>4.6728971962616819E-3</v>
      </c>
      <c r="AE57" s="190">
        <v>3.0165912518853697E-3</v>
      </c>
      <c r="AF57" s="190">
        <v>0</v>
      </c>
      <c r="AG57" s="190">
        <v>1.3598041881968997E-3</v>
      </c>
      <c r="AH57" s="190">
        <v>1.9455252918287938E-3</v>
      </c>
      <c r="AI57" s="190">
        <v>3.9676916536771998E-3</v>
      </c>
      <c r="AJ57" s="190">
        <v>6.3565145684442003E-3</v>
      </c>
      <c r="AK57" s="190">
        <v>1.2084921066956996E-2</v>
      </c>
      <c r="AL57" s="190">
        <v>2.7372262773722629E-3</v>
      </c>
      <c r="AM57" s="190">
        <v>5.9656972408650257E-3</v>
      </c>
      <c r="AN57" s="190">
        <v>2.1197668256491787E-3</v>
      </c>
      <c r="AO57" s="190">
        <v>3.5322962696180964E-3</v>
      </c>
      <c r="AP57" s="190">
        <v>3.2452861192129156E-3</v>
      </c>
      <c r="AQ57" s="190">
        <v>3.7087235091177919E-3</v>
      </c>
      <c r="AR57" s="190">
        <v>4.247319314858655E-3</v>
      </c>
      <c r="AS57" s="190">
        <v>8.7717612697436678E-3</v>
      </c>
      <c r="AT57" s="190">
        <v>3.1987414787624541E-2</v>
      </c>
      <c r="AU57" s="190">
        <v>4.6237320122670443E-3</v>
      </c>
      <c r="AV57" s="190">
        <v>1.9835924532237179E-2</v>
      </c>
      <c r="AW57" s="190">
        <v>3.1374564242163304E-2</v>
      </c>
      <c r="AX57" s="190">
        <v>1.5144600849501782E-3</v>
      </c>
      <c r="AY57" s="190">
        <v>6.308112287135419E-3</v>
      </c>
      <c r="AZ57" s="190">
        <v>1.1839445567427087E-2</v>
      </c>
      <c r="BA57" s="190">
        <v>6.0798274686414744E-2</v>
      </c>
      <c r="BB57" s="190">
        <v>5.4019566142067203E-2</v>
      </c>
      <c r="BC57" s="190">
        <v>1.3362491758992748E-2</v>
      </c>
      <c r="BD57" s="190">
        <v>1.0343472633136095E-2</v>
      </c>
      <c r="BE57" s="190">
        <v>9.0584367883640646E-3</v>
      </c>
      <c r="BF57" s="190">
        <v>3.297702979304071E-3</v>
      </c>
      <c r="BG57" s="190">
        <v>4.9846419141024952E-2</v>
      </c>
      <c r="BH57" s="190">
        <v>2.4186716611439275E-2</v>
      </c>
      <c r="BI57" s="190">
        <v>1.1677097821047751E-2</v>
      </c>
      <c r="BJ57" s="190">
        <v>3.830586874819312E-3</v>
      </c>
      <c r="BK57" s="190">
        <v>2.376655553176521E-2</v>
      </c>
      <c r="BL57" s="190">
        <v>9.2290822698059757E-3</v>
      </c>
      <c r="BM57" s="190">
        <v>0</v>
      </c>
      <c r="BN57" s="190">
        <v>2.227829848594088E-2</v>
      </c>
      <c r="BO57" s="191">
        <v>1.1373154599031187E-2</v>
      </c>
    </row>
    <row r="58" spans="1:67" s="138" customFormat="1" ht="10.9" customHeight="1" x14ac:dyDescent="0.2">
      <c r="A58" s="178" t="s">
        <v>288</v>
      </c>
      <c r="B58" s="189" t="s">
        <v>510</v>
      </c>
      <c r="C58" s="190">
        <v>0</v>
      </c>
      <c r="D58" s="190">
        <v>0</v>
      </c>
      <c r="E58" s="190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0">
        <v>0</v>
      </c>
      <c r="W58" s="190">
        <v>0</v>
      </c>
      <c r="X58" s="190">
        <v>0</v>
      </c>
      <c r="Y58" s="190">
        <v>0</v>
      </c>
      <c r="Z58" s="190">
        <v>0</v>
      </c>
      <c r="AA58" s="190">
        <v>0</v>
      </c>
      <c r="AB58" s="190">
        <v>0</v>
      </c>
      <c r="AC58" s="190">
        <v>0</v>
      </c>
      <c r="AD58" s="190">
        <v>0</v>
      </c>
      <c r="AE58" s="190">
        <v>0</v>
      </c>
      <c r="AF58" s="190">
        <v>0</v>
      </c>
      <c r="AG58" s="190">
        <v>0</v>
      </c>
      <c r="AH58" s="190">
        <v>0</v>
      </c>
      <c r="AI58" s="190">
        <v>0</v>
      </c>
      <c r="AJ58" s="190">
        <v>0</v>
      </c>
      <c r="AK58" s="190">
        <v>0</v>
      </c>
      <c r="AL58" s="190">
        <v>0</v>
      </c>
      <c r="AM58" s="190">
        <v>0</v>
      </c>
      <c r="AN58" s="190">
        <v>0</v>
      </c>
      <c r="AO58" s="190">
        <v>0</v>
      </c>
      <c r="AP58" s="190">
        <v>0</v>
      </c>
      <c r="AQ58" s="190">
        <v>0</v>
      </c>
      <c r="AR58" s="190">
        <v>0</v>
      </c>
      <c r="AS58" s="190">
        <v>0</v>
      </c>
      <c r="AT58" s="190">
        <v>0</v>
      </c>
      <c r="AU58" s="190">
        <v>0</v>
      </c>
      <c r="AV58" s="190">
        <v>0</v>
      </c>
      <c r="AW58" s="190">
        <v>0</v>
      </c>
      <c r="AX58" s="190">
        <v>0</v>
      </c>
      <c r="AY58" s="190">
        <v>0</v>
      </c>
      <c r="AZ58" s="190">
        <v>0</v>
      </c>
      <c r="BA58" s="190">
        <v>0</v>
      </c>
      <c r="BB58" s="190">
        <v>0</v>
      </c>
      <c r="BC58" s="190">
        <v>0</v>
      </c>
      <c r="BD58" s="190">
        <v>0</v>
      </c>
      <c r="BE58" s="190">
        <v>0</v>
      </c>
      <c r="BF58" s="190">
        <v>0</v>
      </c>
      <c r="BG58" s="190">
        <v>0</v>
      </c>
      <c r="BH58" s="190">
        <v>0</v>
      </c>
      <c r="BI58" s="190">
        <v>0</v>
      </c>
      <c r="BJ58" s="190">
        <v>0</v>
      </c>
      <c r="BK58" s="190">
        <v>0</v>
      </c>
      <c r="BL58" s="190">
        <v>0</v>
      </c>
      <c r="BM58" s="190">
        <v>0</v>
      </c>
      <c r="BN58" s="190">
        <v>0.13460706560922855</v>
      </c>
      <c r="BO58" s="191">
        <v>7.0473546752045221E-4</v>
      </c>
    </row>
    <row r="59" spans="1:67" s="138" customFormat="1" ht="10.9" customHeight="1" x14ac:dyDescent="0.2">
      <c r="A59" s="178" t="s">
        <v>290</v>
      </c>
      <c r="B59" s="189" t="s">
        <v>511</v>
      </c>
      <c r="C59" s="190">
        <v>0</v>
      </c>
      <c r="D59" s="190">
        <v>0</v>
      </c>
      <c r="E59" s="190">
        <v>0</v>
      </c>
      <c r="F59" s="190">
        <v>1.7367141368530739E-4</v>
      </c>
      <c r="G59" s="190">
        <v>1.3439053890606102E-4</v>
      </c>
      <c r="H59" s="190">
        <v>0</v>
      </c>
      <c r="I59" s="190">
        <v>0</v>
      </c>
      <c r="J59" s="190">
        <v>1.3789299503585219E-4</v>
      </c>
      <c r="K59" s="190">
        <v>4.0966257459272713E-5</v>
      </c>
      <c r="L59" s="190">
        <v>3.1181613053190161E-4</v>
      </c>
      <c r="M59" s="190">
        <v>4.7216582463761274E-5</v>
      </c>
      <c r="N59" s="190">
        <v>2.24750999550498E-4</v>
      </c>
      <c r="O59" s="190">
        <v>0</v>
      </c>
      <c r="P59" s="190">
        <v>0</v>
      </c>
      <c r="Q59" s="190">
        <v>0</v>
      </c>
      <c r="R59" s="190">
        <v>0</v>
      </c>
      <c r="S59" s="190">
        <v>9.7389949357226335E-5</v>
      </c>
      <c r="T59" s="190">
        <v>0</v>
      </c>
      <c r="U59" s="190">
        <v>0</v>
      </c>
      <c r="V59" s="190">
        <v>0</v>
      </c>
      <c r="W59" s="190">
        <v>0</v>
      </c>
      <c r="X59" s="190">
        <v>0</v>
      </c>
      <c r="Y59" s="190">
        <v>2.1321961620469082E-4</v>
      </c>
      <c r="Z59" s="190">
        <v>2.3730422401518748E-4</v>
      </c>
      <c r="AA59" s="190">
        <v>0</v>
      </c>
      <c r="AB59" s="190">
        <v>0</v>
      </c>
      <c r="AC59" s="190">
        <v>0</v>
      </c>
      <c r="AD59" s="190">
        <v>0</v>
      </c>
      <c r="AE59" s="190">
        <v>2.2180818028568893E-4</v>
      </c>
      <c r="AF59" s="190">
        <v>0</v>
      </c>
      <c r="AG59" s="190">
        <v>0</v>
      </c>
      <c r="AH59" s="190">
        <v>0</v>
      </c>
      <c r="AI59" s="190">
        <v>4.2510982003684286E-4</v>
      </c>
      <c r="AJ59" s="190">
        <v>7.5590984057174267E-4</v>
      </c>
      <c r="AK59" s="190">
        <v>1.633097441480675E-3</v>
      </c>
      <c r="AL59" s="190">
        <v>9.863878477017163E-5</v>
      </c>
      <c r="AM59" s="190">
        <v>0</v>
      </c>
      <c r="AN59" s="190">
        <v>0</v>
      </c>
      <c r="AO59" s="190">
        <v>1.5237356457176103E-4</v>
      </c>
      <c r="AP59" s="190">
        <v>4.1079571129277407E-5</v>
      </c>
      <c r="AQ59" s="190">
        <v>8.6249383932971902E-5</v>
      </c>
      <c r="AR59" s="190">
        <v>1.0444227823422922E-4</v>
      </c>
      <c r="AS59" s="190">
        <v>3.6508973521386573E-4</v>
      </c>
      <c r="AT59" s="190">
        <v>1.2101165745633496E-4</v>
      </c>
      <c r="AU59" s="190">
        <v>1.4154281670205238E-4</v>
      </c>
      <c r="AV59" s="190">
        <v>2.4333226151265763E-4</v>
      </c>
      <c r="AW59" s="190">
        <v>2.2221913584533548E-4</v>
      </c>
      <c r="AX59" s="190">
        <v>0</v>
      </c>
      <c r="AY59" s="190">
        <v>4.4471507447267053E-4</v>
      </c>
      <c r="AZ59" s="190">
        <v>2.8876696505919725E-4</v>
      </c>
      <c r="BA59" s="190">
        <v>3.8851270991579583E-3</v>
      </c>
      <c r="BB59" s="190">
        <v>3.4028073160357296E-3</v>
      </c>
      <c r="BC59" s="190">
        <v>1.5008013207051623E-4</v>
      </c>
      <c r="BD59" s="190">
        <v>0</v>
      </c>
      <c r="BE59" s="190">
        <v>9.1823991772570338E-5</v>
      </c>
      <c r="BF59" s="190">
        <v>2.2742779167614282E-5</v>
      </c>
      <c r="BG59" s="190">
        <v>0</v>
      </c>
      <c r="BH59" s="190">
        <v>3.9187436968736493E-4</v>
      </c>
      <c r="BI59" s="190">
        <v>1.7385257301808066E-4</v>
      </c>
      <c r="BJ59" s="190">
        <v>4.1558253830586875E-4</v>
      </c>
      <c r="BK59" s="190">
        <v>2.1411311289878569E-4</v>
      </c>
      <c r="BL59" s="190">
        <v>5.4826231305778075E-4</v>
      </c>
      <c r="BM59" s="190">
        <v>0</v>
      </c>
      <c r="BN59" s="190">
        <v>1.4419610670511897E-4</v>
      </c>
      <c r="BO59" s="191">
        <v>3.0952495091953445E-4</v>
      </c>
    </row>
    <row r="60" spans="1:67" s="138" customFormat="1" ht="10.9" customHeight="1" x14ac:dyDescent="0.2">
      <c r="A60" s="178" t="s">
        <v>291</v>
      </c>
      <c r="B60" s="189" t="s">
        <v>512</v>
      </c>
      <c r="C60" s="190">
        <v>0</v>
      </c>
      <c r="D60" s="190">
        <v>0</v>
      </c>
      <c r="E60" s="190">
        <v>0</v>
      </c>
      <c r="F60" s="190">
        <v>1.9103855505383813E-3</v>
      </c>
      <c r="G60" s="190">
        <v>0</v>
      </c>
      <c r="H60" s="190">
        <v>0</v>
      </c>
      <c r="I60" s="190">
        <v>0</v>
      </c>
      <c r="J60" s="190"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0">
        <v>0</v>
      </c>
      <c r="W60" s="190">
        <v>0</v>
      </c>
      <c r="X60" s="190">
        <v>0</v>
      </c>
      <c r="Y60" s="190">
        <v>0</v>
      </c>
      <c r="Z60" s="190">
        <v>0</v>
      </c>
      <c r="AA60" s="190">
        <v>0</v>
      </c>
      <c r="AB60" s="190">
        <v>0</v>
      </c>
      <c r="AC60" s="190">
        <v>0</v>
      </c>
      <c r="AD60" s="190">
        <v>0</v>
      </c>
      <c r="AE60" s="190">
        <v>0</v>
      </c>
      <c r="AF60" s="190">
        <v>0</v>
      </c>
      <c r="AG60" s="190">
        <v>0</v>
      </c>
      <c r="AH60" s="190">
        <v>0</v>
      </c>
      <c r="AI60" s="190">
        <v>0</v>
      </c>
      <c r="AJ60" s="190">
        <v>0</v>
      </c>
      <c r="AK60" s="190">
        <v>0</v>
      </c>
      <c r="AL60" s="190">
        <v>0</v>
      </c>
      <c r="AM60" s="190">
        <v>0</v>
      </c>
      <c r="AN60" s="190">
        <v>0</v>
      </c>
      <c r="AO60" s="190">
        <v>0</v>
      </c>
      <c r="AP60" s="190">
        <v>0</v>
      </c>
      <c r="AQ60" s="190">
        <v>0</v>
      </c>
      <c r="AR60" s="190">
        <v>0</v>
      </c>
      <c r="AS60" s="190">
        <v>0</v>
      </c>
      <c r="AT60" s="190">
        <v>1.2101165745633496E-4</v>
      </c>
      <c r="AU60" s="190">
        <v>0</v>
      </c>
      <c r="AV60" s="190">
        <v>2.1726094777915861E-5</v>
      </c>
      <c r="AW60" s="190">
        <v>9.7220871932334271E-5</v>
      </c>
      <c r="AX60" s="190">
        <v>5.014768493212511E-6</v>
      </c>
      <c r="AY60" s="190">
        <v>9.0995546007484893E-4</v>
      </c>
      <c r="AZ60" s="190">
        <v>0</v>
      </c>
      <c r="BA60" s="190">
        <v>7.2945243494394317E-4</v>
      </c>
      <c r="BB60" s="190">
        <v>1.0633772862611655E-4</v>
      </c>
      <c r="BC60" s="190">
        <v>1.6080014150412452E-5</v>
      </c>
      <c r="BD60" s="190">
        <v>1.1556952662721893E-5</v>
      </c>
      <c r="BE60" s="190">
        <v>1.6298758539631236E-2</v>
      </c>
      <c r="BF60" s="190">
        <v>1.5465089833977712E-3</v>
      </c>
      <c r="BG60" s="190">
        <v>0</v>
      </c>
      <c r="BH60" s="190">
        <v>4.0340008644287566E-5</v>
      </c>
      <c r="BI60" s="190">
        <v>0</v>
      </c>
      <c r="BJ60" s="190">
        <v>7.2275224053194571E-5</v>
      </c>
      <c r="BK60" s="190">
        <v>9.1762762670908151E-5</v>
      </c>
      <c r="BL60" s="190">
        <v>3.0459017392098931E-5</v>
      </c>
      <c r="BM60" s="190">
        <v>0</v>
      </c>
      <c r="BN60" s="190">
        <v>1.8745493871665465E-3</v>
      </c>
      <c r="BO60" s="191">
        <v>1.4611842500116073E-3</v>
      </c>
    </row>
    <row r="61" spans="1:67" s="138" customFormat="1" ht="10.9" customHeight="1" x14ac:dyDescent="0.2">
      <c r="A61" s="192" t="s">
        <v>292</v>
      </c>
      <c r="B61" s="201" t="s">
        <v>513</v>
      </c>
      <c r="C61" s="194">
        <v>0</v>
      </c>
      <c r="D61" s="194">
        <v>0</v>
      </c>
      <c r="E61" s="194">
        <v>0</v>
      </c>
      <c r="F61" s="194">
        <v>0</v>
      </c>
      <c r="G61" s="194">
        <v>0</v>
      </c>
      <c r="H61" s="194">
        <v>0</v>
      </c>
      <c r="I61" s="194">
        <v>0</v>
      </c>
      <c r="J61" s="194">
        <v>0</v>
      </c>
      <c r="K61" s="194">
        <v>0</v>
      </c>
      <c r="L61" s="194">
        <v>0</v>
      </c>
      <c r="M61" s="194">
        <v>0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</v>
      </c>
      <c r="Z61" s="194">
        <v>0</v>
      </c>
      <c r="AA61" s="194">
        <v>0</v>
      </c>
      <c r="AB61" s="194">
        <v>0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0</v>
      </c>
      <c r="AK61" s="194">
        <v>0</v>
      </c>
      <c r="AL61" s="194">
        <v>0</v>
      </c>
      <c r="AM61" s="194">
        <v>0</v>
      </c>
      <c r="AN61" s="194">
        <v>0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</v>
      </c>
      <c r="AW61" s="194">
        <v>0</v>
      </c>
      <c r="AX61" s="194">
        <v>0</v>
      </c>
      <c r="AY61" s="194">
        <v>0</v>
      </c>
      <c r="AZ61" s="194">
        <v>0</v>
      </c>
      <c r="BA61" s="194">
        <v>0</v>
      </c>
      <c r="BB61" s="194">
        <v>0</v>
      </c>
      <c r="BC61" s="194">
        <v>0</v>
      </c>
      <c r="BD61" s="194">
        <v>0</v>
      </c>
      <c r="BE61" s="194">
        <v>0</v>
      </c>
      <c r="BF61" s="194">
        <v>0</v>
      </c>
      <c r="BG61" s="194">
        <v>0</v>
      </c>
      <c r="BH61" s="194">
        <v>0</v>
      </c>
      <c r="BI61" s="194">
        <v>0</v>
      </c>
      <c r="BJ61" s="194">
        <v>0</v>
      </c>
      <c r="BK61" s="194">
        <v>0</v>
      </c>
      <c r="BL61" s="194">
        <v>0</v>
      </c>
      <c r="BM61" s="194">
        <v>0</v>
      </c>
      <c r="BN61" s="194">
        <v>0</v>
      </c>
      <c r="BO61" s="195">
        <v>0</v>
      </c>
    </row>
    <row r="62" spans="1:67" s="138" customFormat="1" ht="10.9" customHeight="1" x14ac:dyDescent="0.2">
      <c r="A62" s="178" t="s">
        <v>294</v>
      </c>
      <c r="B62" s="346" t="s">
        <v>514</v>
      </c>
      <c r="C62" s="190">
        <v>0</v>
      </c>
      <c r="D62" s="190">
        <v>0</v>
      </c>
      <c r="E62" s="190">
        <v>0</v>
      </c>
      <c r="F62" s="190">
        <v>6.9468565474122956E-4</v>
      </c>
      <c r="G62" s="190">
        <v>1.3439053890606102E-4</v>
      </c>
      <c r="H62" s="190">
        <v>1.1062272259350643E-2</v>
      </c>
      <c r="I62" s="190">
        <v>0</v>
      </c>
      <c r="J62" s="190">
        <v>4.2746828461114172E-3</v>
      </c>
      <c r="K62" s="190">
        <v>1.720582813289454E-3</v>
      </c>
      <c r="L62" s="190">
        <v>5.8961595591486857E-4</v>
      </c>
      <c r="M62" s="190">
        <v>9.9154823173898681E-4</v>
      </c>
      <c r="N62" s="190">
        <v>1.514111996971776E-3</v>
      </c>
      <c r="O62" s="190">
        <v>3.6537380550871277E-3</v>
      </c>
      <c r="P62" s="190">
        <v>5.2179251074278695E-3</v>
      </c>
      <c r="Q62" s="190">
        <v>0</v>
      </c>
      <c r="R62" s="190">
        <v>9.8386462022825665E-4</v>
      </c>
      <c r="S62" s="190">
        <v>1.3634592910011687E-3</v>
      </c>
      <c r="T62" s="190">
        <v>4.5420136260408781E-3</v>
      </c>
      <c r="U62" s="190">
        <v>2.139364303178484E-3</v>
      </c>
      <c r="V62" s="190">
        <v>1.7574692442882249E-3</v>
      </c>
      <c r="W62" s="190">
        <v>1.2664640324214793E-3</v>
      </c>
      <c r="X62" s="190">
        <v>1.4360938247965534E-3</v>
      </c>
      <c r="Y62" s="190">
        <v>3.1982942430703624E-3</v>
      </c>
      <c r="Z62" s="190">
        <v>6.1699098243948739E-3</v>
      </c>
      <c r="AA62" s="190">
        <v>0</v>
      </c>
      <c r="AB62" s="190">
        <v>1.6313213703099511E-3</v>
      </c>
      <c r="AC62" s="190">
        <v>0</v>
      </c>
      <c r="AD62" s="190">
        <v>0</v>
      </c>
      <c r="AE62" s="190">
        <v>3.2827610682281965E-3</v>
      </c>
      <c r="AF62" s="190">
        <v>0</v>
      </c>
      <c r="AG62" s="190">
        <v>8.158825129181398E-4</v>
      </c>
      <c r="AH62" s="190">
        <v>0</v>
      </c>
      <c r="AI62" s="190">
        <v>1.2753294601105286E-3</v>
      </c>
      <c r="AJ62" s="190">
        <v>1.5805387575590984E-3</v>
      </c>
      <c r="AK62" s="190">
        <v>9.7985846488840502E-4</v>
      </c>
      <c r="AL62" s="190">
        <v>2.71256658117972E-4</v>
      </c>
      <c r="AM62" s="190">
        <v>1.4914243102162564E-3</v>
      </c>
      <c r="AN62" s="190">
        <v>2.6497085320614732E-3</v>
      </c>
      <c r="AO62" s="190">
        <v>9.2809352966436256E-4</v>
      </c>
      <c r="AP62" s="190">
        <v>5.668980815840283E-3</v>
      </c>
      <c r="AQ62" s="190">
        <v>2.0946278955150319E-3</v>
      </c>
      <c r="AR62" s="190">
        <v>1.4970059880239522E-3</v>
      </c>
      <c r="AS62" s="190">
        <v>2.8150340109911226E-3</v>
      </c>
      <c r="AT62" s="190">
        <v>7.5430599814448789E-3</v>
      </c>
      <c r="AU62" s="190">
        <v>3.9160179287567824E-3</v>
      </c>
      <c r="AV62" s="190">
        <v>1.1254117094960416E-3</v>
      </c>
      <c r="AW62" s="190">
        <v>4.5416035888390443E-3</v>
      </c>
      <c r="AX62" s="190">
        <v>5.9675745069228878E-4</v>
      </c>
      <c r="AY62" s="190">
        <v>2.1551576685983264E-3</v>
      </c>
      <c r="AZ62" s="190">
        <v>1.4438348252959862E-4</v>
      </c>
      <c r="BA62" s="190">
        <v>2.0932113350565326E-3</v>
      </c>
      <c r="BB62" s="190">
        <v>3.5091450446618458E-3</v>
      </c>
      <c r="BC62" s="190">
        <v>5.3600047168041512E-6</v>
      </c>
      <c r="BD62" s="190">
        <v>1.4908468934911243E-3</v>
      </c>
      <c r="BE62" s="190">
        <v>1.3819510761771837E-3</v>
      </c>
      <c r="BF62" s="190">
        <v>5.0034114168751422E-4</v>
      </c>
      <c r="BG62" s="190">
        <v>0</v>
      </c>
      <c r="BH62" s="190">
        <v>3.5268693271862843E-3</v>
      </c>
      <c r="BI62" s="190">
        <v>2.9554937413073714E-3</v>
      </c>
      <c r="BJ62" s="190">
        <v>2.1140503035559409E-3</v>
      </c>
      <c r="BK62" s="190">
        <v>1.7404337319915579E-2</v>
      </c>
      <c r="BL62" s="190">
        <v>3.6246230696597727E-3</v>
      </c>
      <c r="BM62" s="190">
        <v>0</v>
      </c>
      <c r="BN62" s="190">
        <v>8.2912761355443398E-3</v>
      </c>
      <c r="BO62" s="191">
        <v>2.1334573446307424E-3</v>
      </c>
    </row>
    <row r="63" spans="1:67" s="138" customFormat="1" ht="10.9" customHeight="1" x14ac:dyDescent="0.2">
      <c r="A63" s="178" t="s">
        <v>295</v>
      </c>
      <c r="B63" s="189" t="s">
        <v>515</v>
      </c>
      <c r="C63" s="190">
        <v>3.2832109414461672E-2</v>
      </c>
      <c r="D63" s="190">
        <v>7.5219044470160354E-2</v>
      </c>
      <c r="E63" s="190">
        <v>1.4062747583584218E-2</v>
      </c>
      <c r="F63" s="190">
        <v>3.9076068079194164E-2</v>
      </c>
      <c r="G63" s="190">
        <v>2.6743717242306141E-2</v>
      </c>
      <c r="H63" s="190">
        <v>9.5753198581676174E-3</v>
      </c>
      <c r="I63" s="190">
        <v>0</v>
      </c>
      <c r="J63" s="190">
        <v>3.1025923883066742E-2</v>
      </c>
      <c r="K63" s="190">
        <v>1.7765700318171266E-2</v>
      </c>
      <c r="L63" s="190">
        <v>8.9122719490208977E-3</v>
      </c>
      <c r="M63" s="190">
        <v>5.5715567307238305E-3</v>
      </c>
      <c r="N63" s="190">
        <v>2.637866994724266E-2</v>
      </c>
      <c r="O63" s="190">
        <v>3.2040472175379427E-2</v>
      </c>
      <c r="P63" s="190">
        <v>7.6734192756292207E-3</v>
      </c>
      <c r="Q63" s="190">
        <v>1.8681318681318681E-2</v>
      </c>
      <c r="R63" s="190">
        <v>3.5812672176308541E-2</v>
      </c>
      <c r="S63" s="190">
        <v>1.7530190884300741E-2</v>
      </c>
      <c r="T63" s="190">
        <v>2.8009084027252083E-2</v>
      </c>
      <c r="U63" s="190">
        <v>1.4058679706601468E-2</v>
      </c>
      <c r="V63" s="190">
        <v>1.2302284710017574E-2</v>
      </c>
      <c r="W63" s="190">
        <v>2.5582573454913882E-2</v>
      </c>
      <c r="X63" s="190">
        <v>2.1062709430349449E-2</v>
      </c>
      <c r="Y63" s="190">
        <v>1.8336886993603412E-2</v>
      </c>
      <c r="Z63" s="190">
        <v>3.274798291409587E-2</v>
      </c>
      <c r="AA63" s="190">
        <v>4.6656298600311046E-3</v>
      </c>
      <c r="AB63" s="190">
        <v>2.6916802610114192E-2</v>
      </c>
      <c r="AC63" s="190">
        <v>3.4313725490196081E-2</v>
      </c>
      <c r="AD63" s="190">
        <v>2.336448598130841E-2</v>
      </c>
      <c r="AE63" s="190">
        <v>3.6953242835595777E-2</v>
      </c>
      <c r="AF63" s="190">
        <v>0</v>
      </c>
      <c r="AG63" s="190">
        <v>8.158825129181398E-3</v>
      </c>
      <c r="AH63" s="190">
        <v>1.7509727626459144E-2</v>
      </c>
      <c r="AI63" s="190">
        <v>2.2105710641915827E-2</v>
      </c>
      <c r="AJ63" s="190">
        <v>3.147333699835074E-2</v>
      </c>
      <c r="AK63" s="190">
        <v>3.9303211758301579E-2</v>
      </c>
      <c r="AL63" s="190">
        <v>2.0886762675083843E-2</v>
      </c>
      <c r="AM63" s="190">
        <v>2.0879940343027592E-2</v>
      </c>
      <c r="AN63" s="190">
        <v>0.10598834128245893</v>
      </c>
      <c r="AO63" s="190">
        <v>9.0274410937651511E-2</v>
      </c>
      <c r="AP63" s="190">
        <v>5.8702707143737418E-2</v>
      </c>
      <c r="AQ63" s="190">
        <v>0.17390340068999507</v>
      </c>
      <c r="AR63" s="190">
        <v>0.11300654504943601</v>
      </c>
      <c r="AS63" s="190">
        <v>9.3088274854924866E-2</v>
      </c>
      <c r="AT63" s="190">
        <v>0.11484006292606187</v>
      </c>
      <c r="AU63" s="190">
        <v>6.7751828261382402E-2</v>
      </c>
      <c r="AV63" s="190">
        <v>6.9623443325309162E-2</v>
      </c>
      <c r="AW63" s="190">
        <v>0.10006805461035263</v>
      </c>
      <c r="AX63" s="190">
        <v>3.6301909122365368E-2</v>
      </c>
      <c r="AY63" s="190">
        <v>9.7071038101819232E-2</v>
      </c>
      <c r="AZ63" s="190">
        <v>1.0684377707190298E-2</v>
      </c>
      <c r="BA63" s="190">
        <v>0.12519623856266154</v>
      </c>
      <c r="BB63" s="190">
        <v>0.13855806039982985</v>
      </c>
      <c r="BC63" s="190">
        <v>8.157927178975917E-2</v>
      </c>
      <c r="BD63" s="190">
        <v>5.6259245562130175E-2</v>
      </c>
      <c r="BE63" s="190">
        <v>5.2358040108719604E-2</v>
      </c>
      <c r="BF63" s="190">
        <v>3.9754377984989764E-2</v>
      </c>
      <c r="BG63" s="190">
        <v>6.5797273266152936E-2</v>
      </c>
      <c r="BH63" s="190">
        <v>0.12429332949142775</v>
      </c>
      <c r="BI63" s="190">
        <v>7.9885257301808066E-2</v>
      </c>
      <c r="BJ63" s="190">
        <v>3.1042208730847065E-2</v>
      </c>
      <c r="BK63" s="190">
        <v>4.6860184137277092E-2</v>
      </c>
      <c r="BL63" s="190">
        <v>5.2602723036154854E-2</v>
      </c>
      <c r="BM63" s="190">
        <v>0</v>
      </c>
      <c r="BN63" s="190">
        <v>7.6279740447007929E-2</v>
      </c>
      <c r="BO63" s="191">
        <v>6.4867370445878245E-2</v>
      </c>
    </row>
    <row r="64" spans="1:67" s="138" customFormat="1" ht="10.9" customHeight="1" x14ac:dyDescent="0.2">
      <c r="A64" s="178" t="s">
        <v>296</v>
      </c>
      <c r="B64" s="189" t="s">
        <v>516</v>
      </c>
      <c r="C64" s="190">
        <v>0</v>
      </c>
      <c r="D64" s="190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0</v>
      </c>
      <c r="K64" s="190">
        <v>0</v>
      </c>
      <c r="L64" s="190">
        <v>0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  <c r="AA64" s="190">
        <v>0</v>
      </c>
      <c r="AB64" s="190">
        <v>0</v>
      </c>
      <c r="AC64" s="190">
        <v>0</v>
      </c>
      <c r="AD64" s="190">
        <v>0</v>
      </c>
      <c r="AE64" s="190">
        <v>0</v>
      </c>
      <c r="AF64" s="190">
        <v>0</v>
      </c>
      <c r="AG64" s="190">
        <v>0</v>
      </c>
      <c r="AH64" s="190">
        <v>0</v>
      </c>
      <c r="AI64" s="190">
        <v>0</v>
      </c>
      <c r="AJ64" s="190">
        <v>0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0">
        <v>0</v>
      </c>
      <c r="AW64" s="190">
        <v>0</v>
      </c>
      <c r="AX64" s="190">
        <v>0</v>
      </c>
      <c r="AY64" s="190">
        <v>0</v>
      </c>
      <c r="AZ64" s="190">
        <v>0</v>
      </c>
      <c r="BA64" s="190">
        <v>0</v>
      </c>
      <c r="BB64" s="190">
        <v>0</v>
      </c>
      <c r="BC64" s="190">
        <v>0</v>
      </c>
      <c r="BD64" s="190">
        <v>0</v>
      </c>
      <c r="BE64" s="190">
        <v>0</v>
      </c>
      <c r="BF64" s="190">
        <v>0</v>
      </c>
      <c r="BG64" s="190">
        <v>0</v>
      </c>
      <c r="BH64" s="190">
        <v>0</v>
      </c>
      <c r="BI64" s="190">
        <v>0</v>
      </c>
      <c r="BJ64" s="190">
        <v>0</v>
      </c>
      <c r="BK64" s="190">
        <v>0</v>
      </c>
      <c r="BL64" s="190">
        <v>0</v>
      </c>
      <c r="BM64" s="190">
        <v>0</v>
      </c>
      <c r="BN64" s="190">
        <v>0</v>
      </c>
      <c r="BO64" s="191">
        <v>0</v>
      </c>
    </row>
    <row r="65" spans="1:97" s="138" customFormat="1" ht="10.9" customHeight="1" x14ac:dyDescent="0.2">
      <c r="A65" s="196" t="s">
        <v>297</v>
      </c>
      <c r="B65" s="189" t="s">
        <v>517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1.7104289940828403E-3</v>
      </c>
      <c r="BE65" s="198">
        <v>1.6390582531403805E-3</v>
      </c>
      <c r="BF65" s="198">
        <v>5.2763247668865133E-3</v>
      </c>
      <c r="BG65" s="198">
        <v>0</v>
      </c>
      <c r="BH65" s="198">
        <v>0</v>
      </c>
      <c r="BI65" s="198">
        <v>1.4255910987482615E-2</v>
      </c>
      <c r="BJ65" s="198">
        <v>6.9564903151199771E-3</v>
      </c>
      <c r="BK65" s="198">
        <v>0</v>
      </c>
      <c r="BL65" s="198">
        <v>0</v>
      </c>
      <c r="BM65" s="198">
        <v>0</v>
      </c>
      <c r="BN65" s="198">
        <v>0</v>
      </c>
      <c r="BO65" s="199">
        <v>6.0923569607820567E-4</v>
      </c>
    </row>
    <row r="66" spans="1:97" s="138" customFormat="1" ht="10.9" customHeight="1" x14ac:dyDescent="0.2">
      <c r="A66" s="178" t="s">
        <v>298</v>
      </c>
      <c r="B66" s="193" t="s">
        <v>518</v>
      </c>
      <c r="C66" s="190">
        <v>0</v>
      </c>
      <c r="D66" s="190">
        <v>0</v>
      </c>
      <c r="E66" s="190">
        <v>0</v>
      </c>
      <c r="F66" s="190">
        <v>0</v>
      </c>
      <c r="G66" s="190">
        <v>0</v>
      </c>
      <c r="H66" s="190">
        <v>0</v>
      </c>
      <c r="I66" s="190">
        <v>0</v>
      </c>
      <c r="J66" s="190">
        <v>0</v>
      </c>
      <c r="K66" s="190">
        <v>0</v>
      </c>
      <c r="L66" s="190">
        <v>0</v>
      </c>
      <c r="M66" s="190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0">
        <v>0</v>
      </c>
      <c r="W66" s="190">
        <v>0</v>
      </c>
      <c r="X66" s="190">
        <v>0</v>
      </c>
      <c r="Y66" s="190">
        <v>0</v>
      </c>
      <c r="Z66" s="190">
        <v>0</v>
      </c>
      <c r="AA66" s="190">
        <v>0</v>
      </c>
      <c r="AB66" s="190">
        <v>0</v>
      </c>
      <c r="AC66" s="190">
        <v>0</v>
      </c>
      <c r="AD66" s="190">
        <v>0</v>
      </c>
      <c r="AE66" s="190">
        <v>0</v>
      </c>
      <c r="AF66" s="190">
        <v>0</v>
      </c>
      <c r="AG66" s="190">
        <v>0</v>
      </c>
      <c r="AH66" s="190">
        <v>0</v>
      </c>
      <c r="AI66" s="190">
        <v>0</v>
      </c>
      <c r="AJ66" s="190">
        <v>0</v>
      </c>
      <c r="AK66" s="190">
        <v>0</v>
      </c>
      <c r="AL66" s="190">
        <v>0</v>
      </c>
      <c r="AM66" s="190">
        <v>0</v>
      </c>
      <c r="AN66" s="190">
        <v>0</v>
      </c>
      <c r="AO66" s="190">
        <v>0</v>
      </c>
      <c r="AP66" s="190">
        <v>0</v>
      </c>
      <c r="AQ66" s="190">
        <v>0</v>
      </c>
      <c r="AR66" s="190">
        <v>0</v>
      </c>
      <c r="AS66" s="190">
        <v>0</v>
      </c>
      <c r="AT66" s="190">
        <v>0</v>
      </c>
      <c r="AU66" s="190">
        <v>0</v>
      </c>
      <c r="AV66" s="190">
        <v>2.1726094777915861E-5</v>
      </c>
      <c r="AW66" s="190">
        <v>0</v>
      </c>
      <c r="AX66" s="190">
        <v>0</v>
      </c>
      <c r="AY66" s="190">
        <v>0</v>
      </c>
      <c r="AZ66" s="190">
        <v>0</v>
      </c>
      <c r="BA66" s="190">
        <v>5.0585940597199534E-3</v>
      </c>
      <c r="BB66" s="190">
        <v>9.9425776265418975E-3</v>
      </c>
      <c r="BC66" s="190">
        <v>0</v>
      </c>
      <c r="BD66" s="190">
        <v>4.6227810650887573E-5</v>
      </c>
      <c r="BE66" s="190">
        <v>0</v>
      </c>
      <c r="BF66" s="190">
        <v>0</v>
      </c>
      <c r="BG66" s="190">
        <v>0</v>
      </c>
      <c r="BH66" s="190">
        <v>1.4407145944388418E-4</v>
      </c>
      <c r="BI66" s="190">
        <v>1.3038942976356051E-3</v>
      </c>
      <c r="BJ66" s="190">
        <v>2.710320901994796E-4</v>
      </c>
      <c r="BK66" s="190">
        <v>1.0675068057382314E-2</v>
      </c>
      <c r="BL66" s="190">
        <v>7.0055740001827543E-4</v>
      </c>
      <c r="BM66" s="190">
        <v>0</v>
      </c>
      <c r="BN66" s="190">
        <v>5.0468637346791638E-4</v>
      </c>
      <c r="BO66" s="191">
        <v>3.695425938417369E-4</v>
      </c>
    </row>
    <row r="67" spans="1:97" s="138" customFormat="1" ht="10.9" customHeight="1" x14ac:dyDescent="0.2">
      <c r="A67" s="178" t="s">
        <v>299</v>
      </c>
      <c r="B67" s="189" t="s">
        <v>519</v>
      </c>
      <c r="C67" s="190">
        <v>0</v>
      </c>
      <c r="D67" s="190">
        <v>0</v>
      </c>
      <c r="E67" s="190">
        <v>0</v>
      </c>
      <c r="F67" s="190">
        <v>1.3893713094824591E-3</v>
      </c>
      <c r="G67" s="190">
        <v>1.3439053890606102E-4</v>
      </c>
      <c r="H67" s="190">
        <v>1.3235510384156605E-3</v>
      </c>
      <c r="I67" s="190">
        <v>0</v>
      </c>
      <c r="J67" s="190">
        <v>2.7578599007170438E-4</v>
      </c>
      <c r="K67" s="190">
        <v>3.5504089798036351E-4</v>
      </c>
      <c r="L67" s="190">
        <v>6.803261029786944E-5</v>
      </c>
      <c r="M67" s="190">
        <v>4.7216582463761274E-5</v>
      </c>
      <c r="N67" s="190">
        <v>1.89263999621472E-4</v>
      </c>
      <c r="O67" s="190">
        <v>2.8105677346824059E-4</v>
      </c>
      <c r="P67" s="190">
        <v>0</v>
      </c>
      <c r="Q67" s="190">
        <v>0</v>
      </c>
      <c r="R67" s="190">
        <v>1.9677292404565131E-4</v>
      </c>
      <c r="S67" s="190">
        <v>9.7389949357226335E-5</v>
      </c>
      <c r="T67" s="190">
        <v>0</v>
      </c>
      <c r="U67" s="190">
        <v>0</v>
      </c>
      <c r="V67" s="190">
        <v>0</v>
      </c>
      <c r="W67" s="190">
        <v>2.5329280648429586E-4</v>
      </c>
      <c r="X67" s="190">
        <v>0</v>
      </c>
      <c r="Y67" s="190">
        <v>0</v>
      </c>
      <c r="Z67" s="190">
        <v>0</v>
      </c>
      <c r="AA67" s="190">
        <v>0</v>
      </c>
      <c r="AB67" s="190">
        <v>0</v>
      </c>
      <c r="AC67" s="190">
        <v>0</v>
      </c>
      <c r="AD67" s="190">
        <v>0</v>
      </c>
      <c r="AE67" s="190">
        <v>4.4361636057137784E-5</v>
      </c>
      <c r="AF67" s="190">
        <v>0</v>
      </c>
      <c r="AG67" s="190">
        <v>0</v>
      </c>
      <c r="AH67" s="190">
        <v>0</v>
      </c>
      <c r="AI67" s="190">
        <v>1.4170327334561429E-4</v>
      </c>
      <c r="AJ67" s="190">
        <v>1.7179769103903243E-4</v>
      </c>
      <c r="AK67" s="190">
        <v>1.0887316276537834E-4</v>
      </c>
      <c r="AL67" s="190">
        <v>1.2329848096271454E-4</v>
      </c>
      <c r="AM67" s="190">
        <v>0</v>
      </c>
      <c r="AN67" s="190">
        <v>0</v>
      </c>
      <c r="AO67" s="190">
        <v>1.9392999127315039E-4</v>
      </c>
      <c r="AP67" s="190">
        <v>1.2323871338783222E-4</v>
      </c>
      <c r="AQ67" s="190">
        <v>3.4499753573188761E-4</v>
      </c>
      <c r="AR67" s="190">
        <v>3.8295502019217382E-4</v>
      </c>
      <c r="AS67" s="190">
        <v>1.0568387071980324E-4</v>
      </c>
      <c r="AT67" s="190">
        <v>2.4202331491266993E-4</v>
      </c>
      <c r="AU67" s="190">
        <v>4.7180938900684121E-5</v>
      </c>
      <c r="AV67" s="190">
        <v>8.6035335320546803E-4</v>
      </c>
      <c r="AW67" s="190">
        <v>2.2221913584533548E-4</v>
      </c>
      <c r="AX67" s="190">
        <v>7.8731865343436419E-4</v>
      </c>
      <c r="AY67" s="190">
        <v>5.1313277823769674E-4</v>
      </c>
      <c r="AZ67" s="190">
        <v>4.3315044758879582E-4</v>
      </c>
      <c r="BA67" s="190">
        <v>9.5145969775296932E-4</v>
      </c>
      <c r="BB67" s="190">
        <v>3.0306252658443217E-3</v>
      </c>
      <c r="BC67" s="190">
        <v>5.467204811140234E-4</v>
      </c>
      <c r="BD67" s="190">
        <v>7.7431582840236692E-4</v>
      </c>
      <c r="BE67" s="190">
        <v>1.0394475868654962E-2</v>
      </c>
      <c r="BF67" s="190">
        <v>8.5285421878553563E-3</v>
      </c>
      <c r="BG67" s="190">
        <v>2.6405130139569972E-3</v>
      </c>
      <c r="BH67" s="190">
        <v>1.1064688085290304E-3</v>
      </c>
      <c r="BI67" s="190">
        <v>1.2691237830319889E-2</v>
      </c>
      <c r="BJ67" s="190">
        <v>3.1801098583405609E-3</v>
      </c>
      <c r="BK67" s="190">
        <v>3.8234484446211729E-3</v>
      </c>
      <c r="BL67" s="190">
        <v>1.7300721878712191E-2</v>
      </c>
      <c r="BM67" s="190">
        <v>0</v>
      </c>
      <c r="BN67" s="190">
        <v>1.2256669069935112E-3</v>
      </c>
      <c r="BO67" s="191">
        <v>1.9541593547688168E-3</v>
      </c>
    </row>
    <row r="68" spans="1:97" s="138" customFormat="1" ht="10.9" customHeight="1" x14ac:dyDescent="0.2">
      <c r="A68" s="178" t="s">
        <v>300</v>
      </c>
      <c r="B68" s="189" t="s">
        <v>520</v>
      </c>
      <c r="C68" s="190">
        <v>1.5541826941757004E-4</v>
      </c>
      <c r="D68" s="190">
        <v>1.6531658125309968E-4</v>
      </c>
      <c r="E68" s="190">
        <v>5.5458722864839172E-4</v>
      </c>
      <c r="F68" s="190">
        <v>2.6050712052796111E-3</v>
      </c>
      <c r="G68" s="190">
        <v>2.5534202392151592E-3</v>
      </c>
      <c r="H68" s="190">
        <v>1.5359728100132356E-3</v>
      </c>
      <c r="I68" s="190">
        <v>0</v>
      </c>
      <c r="J68" s="190">
        <v>8.2735797021511303E-4</v>
      </c>
      <c r="K68" s="190">
        <v>7.1008179596072701E-4</v>
      </c>
      <c r="L68" s="190">
        <v>3.5717120406381461E-4</v>
      </c>
      <c r="M68" s="190">
        <v>1.4164974739128383E-4</v>
      </c>
      <c r="N68" s="190">
        <v>9.34490998131018E-4</v>
      </c>
      <c r="O68" s="190">
        <v>2.8105677346824059E-4</v>
      </c>
      <c r="P68" s="190">
        <v>0</v>
      </c>
      <c r="Q68" s="190">
        <v>0</v>
      </c>
      <c r="R68" s="190">
        <v>1.5741833923652105E-3</v>
      </c>
      <c r="S68" s="190">
        <v>4.8694974678613166E-4</v>
      </c>
      <c r="T68" s="190">
        <v>1.514004542013626E-3</v>
      </c>
      <c r="U68" s="190">
        <v>6.1124694376528117E-4</v>
      </c>
      <c r="V68" s="190">
        <v>0</v>
      </c>
      <c r="W68" s="190">
        <v>7.5987841945288754E-4</v>
      </c>
      <c r="X68" s="190">
        <v>4.7869794159885112E-4</v>
      </c>
      <c r="Y68" s="190">
        <v>4.2643923240938164E-4</v>
      </c>
      <c r="Z68" s="190">
        <v>7.1191267204556241E-4</v>
      </c>
      <c r="AA68" s="190">
        <v>0</v>
      </c>
      <c r="AB68" s="190">
        <v>0</v>
      </c>
      <c r="AC68" s="190">
        <v>0</v>
      </c>
      <c r="AD68" s="190">
        <v>0</v>
      </c>
      <c r="AE68" s="190">
        <v>7.0978617691420454E-4</v>
      </c>
      <c r="AF68" s="190">
        <v>0</v>
      </c>
      <c r="AG68" s="190">
        <v>0</v>
      </c>
      <c r="AH68" s="190">
        <v>0</v>
      </c>
      <c r="AI68" s="190">
        <v>4.2510982003684286E-4</v>
      </c>
      <c r="AJ68" s="190">
        <v>8.2462891698735572E-4</v>
      </c>
      <c r="AK68" s="190">
        <v>7.6211213935764837E-4</v>
      </c>
      <c r="AL68" s="190">
        <v>3.9455513908068652E-4</v>
      </c>
      <c r="AM68" s="190">
        <v>1.4914243102162564E-3</v>
      </c>
      <c r="AN68" s="190">
        <v>5.2994170641229468E-4</v>
      </c>
      <c r="AO68" s="190">
        <v>5.6793783158565474E-4</v>
      </c>
      <c r="AP68" s="190">
        <v>4.1079571129277407E-5</v>
      </c>
      <c r="AQ68" s="190">
        <v>2.3410547067520947E-3</v>
      </c>
      <c r="AR68" s="190">
        <v>4.1776911293691689E-4</v>
      </c>
      <c r="AS68" s="190">
        <v>2.8822873832673609E-5</v>
      </c>
      <c r="AT68" s="190">
        <v>1.048767697954903E-3</v>
      </c>
      <c r="AU68" s="190">
        <v>2.9252182118424158E-3</v>
      </c>
      <c r="AV68" s="190">
        <v>2.0248720333017581E-3</v>
      </c>
      <c r="AW68" s="190">
        <v>3.4443966056027001E-3</v>
      </c>
      <c r="AX68" s="190">
        <v>2.8584180411311312E-4</v>
      </c>
      <c r="AY68" s="190">
        <v>1.8883286239147242E-3</v>
      </c>
      <c r="AZ68" s="190">
        <v>3.8983540282991626E-3</v>
      </c>
      <c r="BA68" s="190">
        <v>2.6165141688206657E-3</v>
      </c>
      <c r="BB68" s="190">
        <v>1.4887282007656317E-3</v>
      </c>
      <c r="BC68" s="190">
        <v>2.1118418584208354E-3</v>
      </c>
      <c r="BD68" s="190">
        <v>3.2706176035502956E-3</v>
      </c>
      <c r="BE68" s="190">
        <v>1.6115110556086094E-3</v>
      </c>
      <c r="BF68" s="190">
        <v>5.0488969752103706E-3</v>
      </c>
      <c r="BG68" s="190">
        <v>5.8199062348439938E-3</v>
      </c>
      <c r="BH68" s="190">
        <v>1.746146088459876E-3</v>
      </c>
      <c r="BI68" s="190">
        <v>2.2890588780713956E-3</v>
      </c>
      <c r="BJ68" s="190">
        <v>9.7571552471812663E-4</v>
      </c>
      <c r="BK68" s="190">
        <v>2.4470070045575507E-3</v>
      </c>
      <c r="BL68" s="190">
        <v>3.4418689653071791E-3</v>
      </c>
      <c r="BM68" s="190">
        <v>0</v>
      </c>
      <c r="BN68" s="190">
        <v>3.6049026676279738E-4</v>
      </c>
      <c r="BO68" s="191">
        <v>1.5249765874572187E-3</v>
      </c>
    </row>
    <row r="69" spans="1:97" s="138" customFormat="1" ht="10.9" customHeight="1" x14ac:dyDescent="0.2">
      <c r="A69" s="178" t="s">
        <v>458</v>
      </c>
      <c r="B69" s="189" t="s">
        <v>521</v>
      </c>
      <c r="C69" s="190">
        <v>5.5950576990325216E-3</v>
      </c>
      <c r="D69" s="190">
        <v>4.9594974375929903E-4</v>
      </c>
      <c r="E69" s="190">
        <v>2.3768024084931072E-4</v>
      </c>
      <c r="F69" s="190">
        <v>3.4734282737061478E-4</v>
      </c>
      <c r="G69" s="190">
        <v>4.1661067060878914E-3</v>
      </c>
      <c r="H69" s="190">
        <v>8.0720273207078551E-3</v>
      </c>
      <c r="I69" s="190">
        <v>0</v>
      </c>
      <c r="J69" s="190">
        <v>2.2614451185879757E-2</v>
      </c>
      <c r="K69" s="190">
        <v>1.0023077658368724E-2</v>
      </c>
      <c r="L69" s="190">
        <v>3.5547038880636784E-3</v>
      </c>
      <c r="M69" s="190">
        <v>5.8548562255063977E-3</v>
      </c>
      <c r="N69" s="190">
        <v>8.6351699827296596E-4</v>
      </c>
      <c r="O69" s="190">
        <v>3.9347948285553686E-3</v>
      </c>
      <c r="P69" s="190">
        <v>1.9950890116635974E-2</v>
      </c>
      <c r="Q69" s="190">
        <v>2.1978021978021978E-3</v>
      </c>
      <c r="R69" s="190">
        <v>3.5419126328217238E-3</v>
      </c>
      <c r="S69" s="190">
        <v>7.9859758472925601E-3</v>
      </c>
      <c r="T69" s="190">
        <v>2.2710068130204391E-3</v>
      </c>
      <c r="U69" s="190">
        <v>3.667481662591687E-3</v>
      </c>
      <c r="V69" s="190">
        <v>3.5149384885764497E-3</v>
      </c>
      <c r="W69" s="190">
        <v>3.2928064842958462E-3</v>
      </c>
      <c r="X69" s="190">
        <v>0</v>
      </c>
      <c r="Y69" s="190">
        <v>8.5287846481876329E-4</v>
      </c>
      <c r="Z69" s="190">
        <v>5.2206929283341247E-3</v>
      </c>
      <c r="AA69" s="190">
        <v>0</v>
      </c>
      <c r="AB69" s="190">
        <v>3.2626427406199023E-3</v>
      </c>
      <c r="AC69" s="190">
        <v>4.9019607843137254E-3</v>
      </c>
      <c r="AD69" s="190">
        <v>4.6728971962616819E-3</v>
      </c>
      <c r="AE69" s="190">
        <v>6.0331825037707393E-3</v>
      </c>
      <c r="AF69" s="190">
        <v>0</v>
      </c>
      <c r="AG69" s="190">
        <v>2.7196083763937995E-3</v>
      </c>
      <c r="AH69" s="190">
        <v>3.8910505836575876E-3</v>
      </c>
      <c r="AI69" s="190">
        <v>3.2591752869491285E-3</v>
      </c>
      <c r="AJ69" s="190">
        <v>2.4395272127542608E-3</v>
      </c>
      <c r="AK69" s="190">
        <v>1.5242242787152967E-3</v>
      </c>
      <c r="AL69" s="190">
        <v>1.9727756954034327E-3</v>
      </c>
      <c r="AM69" s="190">
        <v>4.4742729306487695E-3</v>
      </c>
      <c r="AN69" s="190">
        <v>1.589825119236884E-3</v>
      </c>
      <c r="AO69" s="190">
        <v>2.2952999681400729E-2</v>
      </c>
      <c r="AP69" s="190">
        <v>3.4096044037300252E-3</v>
      </c>
      <c r="AQ69" s="190">
        <v>5.8156727451946768E-3</v>
      </c>
      <c r="AR69" s="190">
        <v>1.1001253307338811E-2</v>
      </c>
      <c r="AS69" s="190">
        <v>6.9367049690634485E-3</v>
      </c>
      <c r="AT69" s="190">
        <v>8.7935137751603398E-3</v>
      </c>
      <c r="AU69" s="190">
        <v>2.3543288511441378E-2</v>
      </c>
      <c r="AV69" s="190">
        <v>8.0430002867844519E-3</v>
      </c>
      <c r="AW69" s="190">
        <v>5.6665879640560544E-3</v>
      </c>
      <c r="AX69" s="190">
        <v>1.2887955027556153E-3</v>
      </c>
      <c r="AY69" s="190">
        <v>1.0242130253624427E-2</v>
      </c>
      <c r="AZ69" s="190">
        <v>1.155067860236789E-3</v>
      </c>
      <c r="BA69" s="190">
        <v>3.4569702351691218E-3</v>
      </c>
      <c r="BB69" s="190">
        <v>1.1697150148872819E-3</v>
      </c>
      <c r="BC69" s="190">
        <v>7.3968065091897285E-4</v>
      </c>
      <c r="BD69" s="190">
        <v>8.9450813609467453E-3</v>
      </c>
      <c r="BE69" s="190">
        <v>2.6123925659296259E-3</v>
      </c>
      <c r="BF69" s="190">
        <v>3.0930179667955425E-3</v>
      </c>
      <c r="BG69" s="190">
        <v>3.5566093657379964E-3</v>
      </c>
      <c r="BH69" s="190">
        <v>3.1004178072323871E-3</v>
      </c>
      <c r="BI69" s="190">
        <v>1.2749188687992583E-3</v>
      </c>
      <c r="BJ69" s="190">
        <v>1.7526741832899681E-3</v>
      </c>
      <c r="BK69" s="190">
        <v>2.1411311289878565E-3</v>
      </c>
      <c r="BL69" s="190">
        <v>5.0866559044805216E-3</v>
      </c>
      <c r="BM69" s="190">
        <v>4.9504950495049506E-4</v>
      </c>
      <c r="BN69" s="190">
        <v>0</v>
      </c>
      <c r="BO69" s="191">
        <v>5.2162503618988377E-3</v>
      </c>
    </row>
    <row r="70" spans="1:97" s="138" customFormat="1" ht="10.9" customHeight="1" x14ac:dyDescent="0.2">
      <c r="A70" s="202"/>
      <c r="B70" s="203" t="s">
        <v>346</v>
      </c>
      <c r="C70" s="204">
        <v>0.51322998018417065</v>
      </c>
      <c r="D70" s="204">
        <v>0.52967432633493139</v>
      </c>
      <c r="E70" s="204">
        <v>0.67172397401362705</v>
      </c>
      <c r="F70" s="204">
        <v>0.37217783952761374</v>
      </c>
      <c r="G70" s="204">
        <v>0.36540787528557989</v>
      </c>
      <c r="H70" s="204">
        <v>0.39378094413307407</v>
      </c>
      <c r="I70" s="204">
        <v>0</v>
      </c>
      <c r="J70" s="204">
        <v>0.4339492553778268</v>
      </c>
      <c r="K70" s="204">
        <v>0.75732954623042159</v>
      </c>
      <c r="L70" s="204">
        <v>0.60973093102627196</v>
      </c>
      <c r="M70" s="204">
        <v>0.8636385098446574</v>
      </c>
      <c r="N70" s="204">
        <v>0.66250680167498643</v>
      </c>
      <c r="O70" s="204">
        <v>0.42861157953906687</v>
      </c>
      <c r="P70" s="204">
        <v>0.79957028852056478</v>
      </c>
      <c r="Q70" s="204">
        <v>0.58021978021978027</v>
      </c>
      <c r="R70" s="204">
        <v>0.54151908697363238</v>
      </c>
      <c r="S70" s="204">
        <v>0.63050253213868324</v>
      </c>
      <c r="T70" s="204">
        <v>0.55942467827403486</v>
      </c>
      <c r="U70" s="204">
        <v>0.68429095354523228</v>
      </c>
      <c r="V70" s="204">
        <v>0.51142355008787344</v>
      </c>
      <c r="W70" s="204">
        <v>0.39007092198581561</v>
      </c>
      <c r="X70" s="204">
        <v>0.6596457635232168</v>
      </c>
      <c r="Y70" s="204">
        <v>0.71002132196162049</v>
      </c>
      <c r="Z70" s="204">
        <v>0.50711912672045567</v>
      </c>
      <c r="AA70" s="204">
        <v>0.65163297045101087</v>
      </c>
      <c r="AB70" s="204">
        <v>0.57585644371941269</v>
      </c>
      <c r="AC70" s="204">
        <v>0.48039215686274511</v>
      </c>
      <c r="AD70" s="204">
        <v>0.57943925233644855</v>
      </c>
      <c r="AE70" s="204">
        <v>0.48158992103628784</v>
      </c>
      <c r="AF70" s="204">
        <v>0</v>
      </c>
      <c r="AG70" s="204">
        <v>0.69594778351917319</v>
      </c>
      <c r="AH70" s="204">
        <v>0.75097276264591439</v>
      </c>
      <c r="AI70" s="204">
        <v>0.55788578716168347</v>
      </c>
      <c r="AJ70" s="204">
        <v>0.53855140186915884</v>
      </c>
      <c r="AK70" s="204">
        <v>0.71137724550898207</v>
      </c>
      <c r="AL70" s="204">
        <v>0.6918277766817913</v>
      </c>
      <c r="AM70" s="204">
        <v>0.5436241610738255</v>
      </c>
      <c r="AN70" s="204">
        <v>0.64864864864864868</v>
      </c>
      <c r="AO70" s="204">
        <v>0.52688008200468206</v>
      </c>
      <c r="AP70" s="204">
        <v>0.52577743088362161</v>
      </c>
      <c r="AQ70" s="204">
        <v>0.49551503203548547</v>
      </c>
      <c r="AR70" s="204">
        <v>0.49679710346748363</v>
      </c>
      <c r="AS70" s="204">
        <v>0.43790592213981017</v>
      </c>
      <c r="AT70" s="204">
        <v>0.48332055988060185</v>
      </c>
      <c r="AU70" s="204">
        <v>0.29502241094597781</v>
      </c>
      <c r="AV70" s="204">
        <v>0.26652704029756058</v>
      </c>
      <c r="AW70" s="204">
        <v>0.27337120317773367</v>
      </c>
      <c r="AX70" s="204">
        <v>0.18331987703787656</v>
      </c>
      <c r="AY70" s="204">
        <v>0.44801280779414482</v>
      </c>
      <c r="AZ70" s="204">
        <v>0.1869766098758302</v>
      </c>
      <c r="BA70" s="204">
        <v>0.4415724457271531</v>
      </c>
      <c r="BB70" s="204">
        <v>0.41243088047639304</v>
      </c>
      <c r="BC70" s="204">
        <v>0.26330487170828709</v>
      </c>
      <c r="BD70" s="204">
        <v>0.22588063979289941</v>
      </c>
      <c r="BE70" s="204">
        <v>0.38688661573495925</v>
      </c>
      <c r="BF70" s="204">
        <v>0.20789174437116215</v>
      </c>
      <c r="BG70" s="204">
        <v>0.38325160316861562</v>
      </c>
      <c r="BH70" s="204">
        <v>0.36164817749603806</v>
      </c>
      <c r="BI70" s="204">
        <v>0.53082985628187296</v>
      </c>
      <c r="BJ70" s="204">
        <v>0.61760985834056081</v>
      </c>
      <c r="BK70" s="204">
        <v>0.30651821490839015</v>
      </c>
      <c r="BL70" s="204">
        <v>0.31860132192135482</v>
      </c>
      <c r="BM70" s="204">
        <v>1</v>
      </c>
      <c r="BN70" s="204">
        <v>0.52509012256669074</v>
      </c>
      <c r="BO70" s="205">
        <v>0.41724831563693632</v>
      </c>
    </row>
    <row r="71" spans="1:97" s="138" customFormat="1" ht="10.9" customHeight="1" x14ac:dyDescent="0.2">
      <c r="A71" s="178"/>
      <c r="B71" s="189" t="s">
        <v>321</v>
      </c>
      <c r="C71" s="190">
        <v>1.5541826941757003E-3</v>
      </c>
      <c r="D71" s="190">
        <v>2.6450653000495948E-3</v>
      </c>
      <c r="E71" s="190">
        <v>1.1487878307716685E-3</v>
      </c>
      <c r="F71" s="190">
        <v>7.4678707884682184E-3</v>
      </c>
      <c r="G71" s="190">
        <v>9.6761188012363924E-3</v>
      </c>
      <c r="H71" s="190">
        <v>2.6323959541822577E-2</v>
      </c>
      <c r="I71" s="190">
        <v>0</v>
      </c>
      <c r="J71" s="190">
        <v>5.4467733039161609E-2</v>
      </c>
      <c r="K71" s="190">
        <v>8.5346369706818144E-3</v>
      </c>
      <c r="L71" s="190">
        <v>7.6479992743188237E-3</v>
      </c>
      <c r="M71" s="190">
        <v>4.9105245762311725E-3</v>
      </c>
      <c r="N71" s="190">
        <v>9.2384489815231022E-3</v>
      </c>
      <c r="O71" s="190">
        <v>8.1506464305789762E-3</v>
      </c>
      <c r="P71" s="190">
        <v>3.6832412523020259E-3</v>
      </c>
      <c r="Q71" s="190">
        <v>1.2087912087912088E-2</v>
      </c>
      <c r="R71" s="190">
        <v>1.338055883510429E-2</v>
      </c>
      <c r="S71" s="190">
        <v>6.719906505648617E-3</v>
      </c>
      <c r="T71" s="190">
        <v>1.6654049962149888E-2</v>
      </c>
      <c r="U71" s="190">
        <v>1.7114914425427872E-2</v>
      </c>
      <c r="V71" s="190">
        <v>1.9332161687170474E-2</v>
      </c>
      <c r="W71" s="190">
        <v>1.8743667679837893E-2</v>
      </c>
      <c r="X71" s="190">
        <v>4.1646720919100051E-2</v>
      </c>
      <c r="Y71" s="190">
        <v>7.462686567164179E-3</v>
      </c>
      <c r="Z71" s="190">
        <v>1.7085904129093499E-2</v>
      </c>
      <c r="AA71" s="190">
        <v>3.1104199066874028E-3</v>
      </c>
      <c r="AB71" s="190">
        <v>1.8760195758564437E-2</v>
      </c>
      <c r="AC71" s="190">
        <v>1.9607843137254902E-2</v>
      </c>
      <c r="AD71" s="190">
        <v>1.4018691588785047E-2</v>
      </c>
      <c r="AE71" s="190">
        <v>1.5349126075769675E-2</v>
      </c>
      <c r="AF71" s="190">
        <v>0</v>
      </c>
      <c r="AG71" s="190">
        <v>2.4476475387544194E-3</v>
      </c>
      <c r="AH71" s="190">
        <v>7.7821011673151752E-3</v>
      </c>
      <c r="AI71" s="190">
        <v>1.68626895281281E-2</v>
      </c>
      <c r="AJ71" s="190">
        <v>1.6595656954370534E-2</v>
      </c>
      <c r="AK71" s="190">
        <v>1.3391399020141534E-2</v>
      </c>
      <c r="AL71" s="190">
        <v>7.5951864273032157E-3</v>
      </c>
      <c r="AM71" s="190">
        <v>2.1625652498135719E-2</v>
      </c>
      <c r="AN71" s="190">
        <v>7.9491255961844191E-3</v>
      </c>
      <c r="AO71" s="190">
        <v>2.0944439057500243E-2</v>
      </c>
      <c r="AP71" s="190">
        <v>1.3391940188144436E-2</v>
      </c>
      <c r="AQ71" s="190">
        <v>1.6596845736816166E-2</v>
      </c>
      <c r="AR71" s="190">
        <v>1.1175323771062525E-2</v>
      </c>
      <c r="AS71" s="190">
        <v>1.7841358902424963E-2</v>
      </c>
      <c r="AT71" s="190">
        <v>1.0043967568875801E-2</v>
      </c>
      <c r="AU71" s="190">
        <v>2.3118660061335221E-2</v>
      </c>
      <c r="AV71" s="190">
        <v>2.1917284411961519E-2</v>
      </c>
      <c r="AW71" s="190">
        <v>2.6402411077623922E-2</v>
      </c>
      <c r="AX71" s="190">
        <v>3.4802493342894823E-3</v>
      </c>
      <c r="AY71" s="190">
        <v>1.5989217369886632E-2</v>
      </c>
      <c r="AZ71" s="190">
        <v>2.7144094715564539E-2</v>
      </c>
      <c r="BA71" s="190">
        <v>9.7207465787095028E-3</v>
      </c>
      <c r="BB71" s="190">
        <v>2.7116120799659721E-2</v>
      </c>
      <c r="BC71" s="190">
        <v>1.0484169226068919E-2</v>
      </c>
      <c r="BD71" s="190">
        <v>6.8301590236686388E-3</v>
      </c>
      <c r="BE71" s="190">
        <v>8.3651656504811576E-3</v>
      </c>
      <c r="BF71" s="190">
        <v>1.4782806458949284E-2</v>
      </c>
      <c r="BG71" s="190">
        <v>3.3841676995203969E-2</v>
      </c>
      <c r="BH71" s="190">
        <v>1.4556980262210056E-2</v>
      </c>
      <c r="BI71" s="190">
        <v>2.1036161335187761E-2</v>
      </c>
      <c r="BJ71" s="190">
        <v>1.4400838392599017E-2</v>
      </c>
      <c r="BK71" s="190">
        <v>2.2787752729942188E-2</v>
      </c>
      <c r="BL71" s="190">
        <v>3.2499771557369557E-2</v>
      </c>
      <c r="BM71" s="190">
        <v>0</v>
      </c>
      <c r="BN71" s="190">
        <v>3.9653929343907712E-3</v>
      </c>
      <c r="BO71" s="191">
        <v>1.3601356776199494E-2</v>
      </c>
    </row>
    <row r="72" spans="1:97" s="138" customFormat="1" ht="10.9" customHeight="1" x14ac:dyDescent="0.2">
      <c r="A72" s="178"/>
      <c r="B72" s="189" t="s">
        <v>322</v>
      </c>
      <c r="C72" s="190">
        <v>5.5056921941174182E-2</v>
      </c>
      <c r="D72" s="190">
        <v>3.0252934369317242E-2</v>
      </c>
      <c r="E72" s="190">
        <v>2.2540009507209635E-2</v>
      </c>
      <c r="F72" s="190">
        <v>0.34786384161167072</v>
      </c>
      <c r="G72" s="190">
        <v>0.253326165837925</v>
      </c>
      <c r="H72" s="190">
        <v>0.1892514583571627</v>
      </c>
      <c r="I72" s="190">
        <v>0</v>
      </c>
      <c r="J72" s="190">
        <v>0.29150579150579148</v>
      </c>
      <c r="K72" s="190">
        <v>0.11463724379019814</v>
      </c>
      <c r="L72" s="190">
        <v>9.4174140804825779E-2</v>
      </c>
      <c r="M72" s="190">
        <v>2.88965484678219E-2</v>
      </c>
      <c r="N72" s="190">
        <v>0.17939861364120277</v>
      </c>
      <c r="O72" s="190">
        <v>7.8414839797639121E-2</v>
      </c>
      <c r="P72" s="190">
        <v>5.8624923265807247E-2</v>
      </c>
      <c r="Q72" s="190">
        <v>0.22197802197802197</v>
      </c>
      <c r="R72" s="190">
        <v>0.28807556080283353</v>
      </c>
      <c r="S72" s="190">
        <v>0.15407089988313205</v>
      </c>
      <c r="T72" s="190">
        <v>0.31642694928084786</v>
      </c>
      <c r="U72" s="190">
        <v>9.6577017114914426E-2</v>
      </c>
      <c r="V72" s="190">
        <v>0.24077328646748683</v>
      </c>
      <c r="W72" s="190">
        <v>0.29255319148936171</v>
      </c>
      <c r="X72" s="190">
        <v>8.9037817137386316E-2</v>
      </c>
      <c r="Y72" s="190">
        <v>6.3965884861407252E-2</v>
      </c>
      <c r="Z72" s="190">
        <v>0.12933080208827716</v>
      </c>
      <c r="AA72" s="190">
        <v>1.5552099533437015E-2</v>
      </c>
      <c r="AB72" s="190">
        <v>0.27569331158238175</v>
      </c>
      <c r="AC72" s="190">
        <v>0.3235294117647059</v>
      </c>
      <c r="AD72" s="190">
        <v>0.21962616822429906</v>
      </c>
      <c r="AE72" s="190">
        <v>0.23764528435808713</v>
      </c>
      <c r="AF72" s="190">
        <v>0</v>
      </c>
      <c r="AG72" s="190">
        <v>6.9350013598041882E-2</v>
      </c>
      <c r="AH72" s="190">
        <v>0.14007782101167315</v>
      </c>
      <c r="AI72" s="190">
        <v>0.28071418449766189</v>
      </c>
      <c r="AJ72" s="190">
        <v>0.24707943925233644</v>
      </c>
      <c r="AK72" s="190">
        <v>0.29972781709308655</v>
      </c>
      <c r="AL72" s="190">
        <v>0.17851154073781811</v>
      </c>
      <c r="AM72" s="190">
        <v>0.30201342281879195</v>
      </c>
      <c r="AN72" s="190">
        <v>0.25808161102278748</v>
      </c>
      <c r="AO72" s="190">
        <v>0.34094277680043217</v>
      </c>
      <c r="AP72" s="190">
        <v>0.35307891385613932</v>
      </c>
      <c r="AQ72" s="190">
        <v>0.35390586495810744</v>
      </c>
      <c r="AR72" s="190">
        <v>0.44102492689040523</v>
      </c>
      <c r="AS72" s="190">
        <v>0.12229545367203412</v>
      </c>
      <c r="AT72" s="190">
        <v>0.16187326045742406</v>
      </c>
      <c r="AU72" s="190">
        <v>0.51597074781788155</v>
      </c>
      <c r="AV72" s="190">
        <v>0.41873136987372794</v>
      </c>
      <c r="AW72" s="190">
        <v>0.35180066943514671</v>
      </c>
      <c r="AX72" s="190">
        <v>4.574973296357774E-2</v>
      </c>
      <c r="AY72" s="190">
        <v>0.31952436012342555</v>
      </c>
      <c r="AZ72" s="190">
        <v>0.70184810857637892</v>
      </c>
      <c r="BA72" s="190">
        <v>6.9139404703382437E-2</v>
      </c>
      <c r="BB72" s="190">
        <v>0.32847724372607401</v>
      </c>
      <c r="BC72" s="190">
        <v>0.37428912937443387</v>
      </c>
      <c r="BD72" s="190">
        <v>0.6199958394970414</v>
      </c>
      <c r="BE72" s="190">
        <v>0.49290659663556896</v>
      </c>
      <c r="BF72" s="190">
        <v>0.66433932226518078</v>
      </c>
      <c r="BG72" s="190">
        <v>0.51974995958398451</v>
      </c>
      <c r="BH72" s="190">
        <v>0.34523555683619073</v>
      </c>
      <c r="BI72" s="190">
        <v>0.250753361149745</v>
      </c>
      <c r="BJ72" s="190">
        <v>0.26956851691240241</v>
      </c>
      <c r="BK72" s="190">
        <v>0.21548955433884928</v>
      </c>
      <c r="BL72" s="190">
        <v>0.26852669732874418</v>
      </c>
      <c r="BM72" s="190">
        <v>0</v>
      </c>
      <c r="BN72" s="190">
        <v>1.2905551550108148E-2</v>
      </c>
      <c r="BO72" s="191">
        <v>0.28609617695163975</v>
      </c>
    </row>
    <row r="73" spans="1:97" s="138" customFormat="1" ht="10.9" customHeight="1" x14ac:dyDescent="0.2">
      <c r="A73" s="178"/>
      <c r="B73" s="189" t="s">
        <v>323</v>
      </c>
      <c r="C73" s="190">
        <v>0.52057349341415082</v>
      </c>
      <c r="D73" s="190">
        <v>0.32616961481236567</v>
      </c>
      <c r="E73" s="190">
        <v>9.2576453810806522E-2</v>
      </c>
      <c r="F73" s="190">
        <v>0.12955887460923932</v>
      </c>
      <c r="G73" s="190">
        <v>0.33920172019889799</v>
      </c>
      <c r="H73" s="190">
        <v>0.16676743084037321</v>
      </c>
      <c r="I73" s="190">
        <v>0</v>
      </c>
      <c r="J73" s="190">
        <v>7.8323221180364042E-2</v>
      </c>
      <c r="K73" s="190">
        <v>6.3456732804413427E-2</v>
      </c>
      <c r="L73" s="190">
        <v>0.25549646797364872</v>
      </c>
      <c r="M73" s="190">
        <v>7.18164219273809E-2</v>
      </c>
      <c r="N73" s="190">
        <v>8.9782109820435774E-2</v>
      </c>
      <c r="O73" s="190">
        <v>0.11551433389544688</v>
      </c>
      <c r="P73" s="190">
        <v>9.668508287292818E-2</v>
      </c>
      <c r="Q73" s="190">
        <v>-1.7582417582417582E-2</v>
      </c>
      <c r="R73" s="190">
        <v>6.0999606454151907E-3</v>
      </c>
      <c r="S73" s="190">
        <v>0.1083950136345929</v>
      </c>
      <c r="T73" s="190">
        <v>2.6495079485238455E-2</v>
      </c>
      <c r="U73" s="190">
        <v>7.7322738386308071E-2</v>
      </c>
      <c r="V73" s="190">
        <v>0.13532513181019332</v>
      </c>
      <c r="W73" s="190">
        <v>0.15298885511651469</v>
      </c>
      <c r="X73" s="190">
        <v>7.9942556247008134E-2</v>
      </c>
      <c r="Y73" s="190">
        <v>9.7014925373134331E-2</v>
      </c>
      <c r="Z73" s="190">
        <v>0.14404366397721879</v>
      </c>
      <c r="AA73" s="190">
        <v>1.2441679626749611E-2</v>
      </c>
      <c r="AB73" s="190">
        <v>0</v>
      </c>
      <c r="AC73" s="190">
        <v>0</v>
      </c>
      <c r="AD73" s="190">
        <v>0.11682242990654206</v>
      </c>
      <c r="AE73" s="190">
        <v>0.1152958921125011</v>
      </c>
      <c r="AF73" s="190">
        <v>0</v>
      </c>
      <c r="AG73" s="190">
        <v>0.19989121566494425</v>
      </c>
      <c r="AH73" s="190">
        <v>5.642023346303502E-2</v>
      </c>
      <c r="AI73" s="190">
        <v>4.1093949270228143E-2</v>
      </c>
      <c r="AJ73" s="190">
        <v>2.3845519516217703E-2</v>
      </c>
      <c r="AK73" s="190">
        <v>-0.29341317365269459</v>
      </c>
      <c r="AL73" s="190">
        <v>1.9308542118761096E-2</v>
      </c>
      <c r="AM73" s="190">
        <v>-4.4742729306487695E-3</v>
      </c>
      <c r="AN73" s="190">
        <v>-4.7694753577106515E-3</v>
      </c>
      <c r="AO73" s="190">
        <v>4.5102575113241263E-2</v>
      </c>
      <c r="AP73" s="190">
        <v>4.3585424968163332E-2</v>
      </c>
      <c r="AQ73" s="190">
        <v>2.0687530803351405E-2</v>
      </c>
      <c r="AR73" s="190">
        <v>2.0261801977440468E-2</v>
      </c>
      <c r="AS73" s="190">
        <v>-2.866915183889935E-2</v>
      </c>
      <c r="AT73" s="190">
        <v>0.1592110039933847</v>
      </c>
      <c r="AU73" s="190">
        <v>5.8079735786742158E-2</v>
      </c>
      <c r="AV73" s="190">
        <v>0.15959120180065872</v>
      </c>
      <c r="AW73" s="190">
        <v>0.27334342578575299</v>
      </c>
      <c r="AX73" s="190">
        <v>0.38784219526505559</v>
      </c>
      <c r="AY73" s="190">
        <v>5.9591819979337851E-2</v>
      </c>
      <c r="AZ73" s="190">
        <v>3.7539705457695638E-3</v>
      </c>
      <c r="BA73" s="190">
        <v>0.26477537622302216</v>
      </c>
      <c r="BB73" s="190">
        <v>0.12542535091450446</v>
      </c>
      <c r="BC73" s="190">
        <v>0</v>
      </c>
      <c r="BD73" s="190">
        <v>2.5309726331360946E-3</v>
      </c>
      <c r="BE73" s="190">
        <v>4.6857783001542641E-2</v>
      </c>
      <c r="BF73" s="190">
        <v>3.3636570388901527E-2</v>
      </c>
      <c r="BG73" s="190">
        <v>-5.3888020692999949E-5</v>
      </c>
      <c r="BH73" s="190">
        <v>0.11160351534361043</v>
      </c>
      <c r="BI73" s="190">
        <v>4.1898470097357442E-2</v>
      </c>
      <c r="BJ73" s="190">
        <v>1.6153512575888984E-2</v>
      </c>
      <c r="BK73" s="190">
        <v>0.22778576453675098</v>
      </c>
      <c r="BL73" s="190">
        <v>0.15987938229112728</v>
      </c>
      <c r="BM73" s="190">
        <v>0</v>
      </c>
      <c r="BN73" s="190">
        <v>0.39653929343907712</v>
      </c>
      <c r="BO73" s="191">
        <v>0.12049089147338028</v>
      </c>
    </row>
    <row r="74" spans="1:97" s="138" customFormat="1" ht="10.9" customHeight="1" x14ac:dyDescent="0.2">
      <c r="A74" s="178"/>
      <c r="B74" s="189" t="s">
        <v>324</v>
      </c>
      <c r="C74" s="190">
        <v>0.24552201111240626</v>
      </c>
      <c r="D74" s="190">
        <v>0.36154736320052899</v>
      </c>
      <c r="E74" s="190">
        <v>0.20563302170812867</v>
      </c>
      <c r="F74" s="190">
        <v>0.11427579020493227</v>
      </c>
      <c r="G74" s="190">
        <v>6.4641849213815342E-2</v>
      </c>
      <c r="H74" s="190">
        <v>0.16103204300723867</v>
      </c>
      <c r="I74" s="190">
        <v>0</v>
      </c>
      <c r="J74" s="190">
        <v>8.4114726971869835E-2</v>
      </c>
      <c r="K74" s="190">
        <v>6.3647908672556708E-2</v>
      </c>
      <c r="L74" s="190">
        <v>2.2717222455296907E-2</v>
      </c>
      <c r="M74" s="190">
        <v>9.4905330752160164E-3</v>
      </c>
      <c r="N74" s="190">
        <v>5.6932976886134044E-2</v>
      </c>
      <c r="O74" s="190">
        <v>6.2675660483417647E-2</v>
      </c>
      <c r="P74" s="190">
        <v>2.4248004910988337E-2</v>
      </c>
      <c r="Q74" s="190">
        <v>0.17692307692307693</v>
      </c>
      <c r="R74" s="190">
        <v>9.6615505706414792E-2</v>
      </c>
      <c r="S74" s="190">
        <v>6.6809505259057267E-2</v>
      </c>
      <c r="T74" s="190">
        <v>4.9962149886449661E-2</v>
      </c>
      <c r="U74" s="190">
        <v>0.1069682151589242</v>
      </c>
      <c r="V74" s="190">
        <v>5.9753954305799648E-2</v>
      </c>
      <c r="W74" s="190">
        <v>0.10587639311043566</v>
      </c>
      <c r="X74" s="190">
        <v>9.8611775969363338E-2</v>
      </c>
      <c r="Y74" s="190">
        <v>9.8081023454157784E-2</v>
      </c>
      <c r="Z74" s="190">
        <v>0.17489321309919317</v>
      </c>
      <c r="AA74" s="190">
        <v>3.110419906687403E-2</v>
      </c>
      <c r="AB74" s="190">
        <v>8.4828711256117462E-2</v>
      </c>
      <c r="AC74" s="190">
        <v>0.14215686274509803</v>
      </c>
      <c r="AD74" s="190">
        <v>4.2056074766355138E-2</v>
      </c>
      <c r="AE74" s="190">
        <v>0.10535888563570224</v>
      </c>
      <c r="AF74" s="190">
        <v>0</v>
      </c>
      <c r="AG74" s="190">
        <v>2.4204514549904813E-2</v>
      </c>
      <c r="AH74" s="190">
        <v>3.5019455252918288E-2</v>
      </c>
      <c r="AI74" s="190">
        <v>7.3402295593028202E-2</v>
      </c>
      <c r="AJ74" s="190">
        <v>0.16245189664650908</v>
      </c>
      <c r="AK74" s="190">
        <v>0.25367446924333154</v>
      </c>
      <c r="AL74" s="190">
        <v>9.4274018544091537E-2</v>
      </c>
      <c r="AM74" s="190">
        <v>0.12826249067859807</v>
      </c>
      <c r="AN74" s="190">
        <v>2.4377318494965553E-2</v>
      </c>
      <c r="AO74" s="190">
        <v>2.8950977268634593E-2</v>
      </c>
      <c r="AP74" s="190">
        <v>2.8016267510167194E-2</v>
      </c>
      <c r="AQ74" s="190">
        <v>7.2129127649088215E-2</v>
      </c>
      <c r="AR74" s="190">
        <v>3.9165854337835954E-2</v>
      </c>
      <c r="AS74" s="190">
        <v>0.37733945659275203</v>
      </c>
      <c r="AT74" s="190">
        <v>0.16977935541123795</v>
      </c>
      <c r="AU74" s="190">
        <v>8.827553668318E-2</v>
      </c>
      <c r="AV74" s="190">
        <v>8.9063952932588272E-2</v>
      </c>
      <c r="AW74" s="190">
        <v>6.9596255607561011E-2</v>
      </c>
      <c r="AX74" s="190">
        <v>0.32879831102597151</v>
      </c>
      <c r="AY74" s="190">
        <v>0.12027148144853962</v>
      </c>
      <c r="AZ74" s="190">
        <v>5.7753393011839446E-2</v>
      </c>
      <c r="BA74" s="190">
        <v>0.17064429679199505</v>
      </c>
      <c r="BB74" s="190">
        <v>7.6403658017864737E-2</v>
      </c>
      <c r="BC74" s="190">
        <v>0.34932758740827691</v>
      </c>
      <c r="BD74" s="190">
        <v>0.1332401072485207</v>
      </c>
      <c r="BE74" s="190">
        <v>6.1765408065819434E-2</v>
      </c>
      <c r="BF74" s="190">
        <v>6.7978166931999096E-2</v>
      </c>
      <c r="BG74" s="190">
        <v>6.6012825348924928E-2</v>
      </c>
      <c r="BH74" s="190">
        <v>0.1180752053018297</v>
      </c>
      <c r="BI74" s="190">
        <v>0.12575336114974503</v>
      </c>
      <c r="BJ74" s="190">
        <v>4.7954611159294593E-2</v>
      </c>
      <c r="BK74" s="190">
        <v>0.13577830116538708</v>
      </c>
      <c r="BL74" s="190">
        <v>0.13864944716883434</v>
      </c>
      <c r="BM74" s="190">
        <v>0</v>
      </c>
      <c r="BN74" s="190">
        <v>4.7584715212689255E-2</v>
      </c>
      <c r="BO74" s="191">
        <v>0.13778956153525884</v>
      </c>
    </row>
    <row r="75" spans="1:97" s="138" customFormat="1" ht="10.9" customHeight="1" x14ac:dyDescent="0.2">
      <c r="A75" s="178"/>
      <c r="B75" s="206" t="s">
        <v>347</v>
      </c>
      <c r="C75" s="190">
        <v>6.5003691183898663E-2</v>
      </c>
      <c r="D75" s="190">
        <v>1.9176723425359563E-2</v>
      </c>
      <c r="E75" s="190">
        <v>2.5748692758675328E-2</v>
      </c>
      <c r="F75" s="190">
        <v>2.882945467176103E-2</v>
      </c>
      <c r="G75" s="190">
        <v>2.7281279397930385E-2</v>
      </c>
      <c r="H75" s="190">
        <v>6.3432409026291284E-2</v>
      </c>
      <c r="I75" s="190">
        <v>0</v>
      </c>
      <c r="J75" s="190">
        <v>5.7639271924986211E-2</v>
      </c>
      <c r="K75" s="190">
        <v>9.176441670877087E-3</v>
      </c>
      <c r="L75" s="190">
        <v>1.024457723402084E-2</v>
      </c>
      <c r="M75" s="190">
        <v>2.148354502101138E-2</v>
      </c>
      <c r="N75" s="190">
        <v>3.5356880929286238E-2</v>
      </c>
      <c r="O75" s="190">
        <v>0.30663293985385048</v>
      </c>
      <c r="P75" s="190">
        <v>1.8723143032535298E-2</v>
      </c>
      <c r="Q75" s="190">
        <v>2.6373626373626374E-2</v>
      </c>
      <c r="R75" s="190">
        <v>5.4309327036599762E-2</v>
      </c>
      <c r="S75" s="190">
        <v>3.3502142578885862E-2</v>
      </c>
      <c r="T75" s="190">
        <v>3.1037093111279335E-2</v>
      </c>
      <c r="U75" s="190">
        <v>1.7726161369193152E-2</v>
      </c>
      <c r="V75" s="190">
        <v>3.3391915641476276E-2</v>
      </c>
      <c r="W75" s="190">
        <v>3.9766970618034449E-2</v>
      </c>
      <c r="X75" s="190">
        <v>3.1115366203925323E-2</v>
      </c>
      <c r="Y75" s="190">
        <v>2.3454157782515993E-2</v>
      </c>
      <c r="Z75" s="190">
        <v>2.7527289985761746E-2</v>
      </c>
      <c r="AA75" s="190">
        <v>0.29315707620528769</v>
      </c>
      <c r="AB75" s="190">
        <v>4.4861337683523655E-2</v>
      </c>
      <c r="AC75" s="190">
        <v>3.4313725490196081E-2</v>
      </c>
      <c r="AD75" s="190">
        <v>2.8037383177570093E-2</v>
      </c>
      <c r="AE75" s="190">
        <v>4.4760890781652025E-2</v>
      </c>
      <c r="AF75" s="190">
        <v>0</v>
      </c>
      <c r="AG75" s="190">
        <v>8.158825129181398E-3</v>
      </c>
      <c r="AH75" s="190">
        <v>9.727626459143969E-3</v>
      </c>
      <c r="AI75" s="190">
        <v>3.004109394927023E-2</v>
      </c>
      <c r="AJ75" s="190">
        <v>1.1476085761407366E-2</v>
      </c>
      <c r="AK75" s="190">
        <v>1.5242242787152967E-2</v>
      </c>
      <c r="AL75" s="190">
        <v>8.4829354902347595E-3</v>
      </c>
      <c r="AM75" s="190">
        <v>8.948545861297539E-3</v>
      </c>
      <c r="AN75" s="190">
        <v>6.5712771595124536E-2</v>
      </c>
      <c r="AO75" s="190">
        <v>3.7193001897743487E-2</v>
      </c>
      <c r="AP75" s="190">
        <v>3.61911021648934E-2</v>
      </c>
      <c r="AQ75" s="190">
        <v>4.3432725480532279E-2</v>
      </c>
      <c r="AR75" s="190">
        <v>2.9940119760479042E-2</v>
      </c>
      <c r="AS75" s="190">
        <v>7.3440682525652362E-2</v>
      </c>
      <c r="AT75" s="190">
        <v>3.7231253277399054E-2</v>
      </c>
      <c r="AU75" s="190">
        <v>1.9532908704883226E-2</v>
      </c>
      <c r="AV75" s="190">
        <v>4.4747064804595504E-2</v>
      </c>
      <c r="AW75" s="190">
        <v>1.911084568269885E-2</v>
      </c>
      <c r="AX75" s="190">
        <v>5.1230874926659009E-2</v>
      </c>
      <c r="AY75" s="190">
        <v>4.0154350339693896E-2</v>
      </c>
      <c r="AZ75" s="190">
        <v>2.2523823274617383E-2</v>
      </c>
      <c r="BA75" s="190">
        <v>4.4163587637366997E-2</v>
      </c>
      <c r="BB75" s="190">
        <v>3.01999149298171E-2</v>
      </c>
      <c r="BC75" s="190">
        <v>2.5942422829332091E-3</v>
      </c>
      <c r="BD75" s="190">
        <v>1.311714127218935E-2</v>
      </c>
      <c r="BE75" s="190">
        <v>1.4554102695952399E-2</v>
      </c>
      <c r="BF75" s="190">
        <v>1.6670457129861271E-2</v>
      </c>
      <c r="BG75" s="190">
        <v>3.826049469202996E-2</v>
      </c>
      <c r="BH75" s="190">
        <v>4.8915141910387552E-2</v>
      </c>
      <c r="BI75" s="190">
        <v>2.9757765414928142E-2</v>
      </c>
      <c r="BJ75" s="190">
        <v>3.4312662619254121E-2</v>
      </c>
      <c r="BK75" s="190">
        <v>9.1640412320680265E-2</v>
      </c>
      <c r="BL75" s="190">
        <v>8.1843379732569832E-2</v>
      </c>
      <c r="BM75" s="190">
        <v>0</v>
      </c>
      <c r="BN75" s="190">
        <v>1.8961788031723145E-2</v>
      </c>
      <c r="BO75" s="191">
        <v>3.3911855598306069E-2</v>
      </c>
    </row>
    <row r="76" spans="1:97" s="138" customFormat="1" ht="10.9" customHeight="1" x14ac:dyDescent="0.2">
      <c r="A76" s="178"/>
      <c r="B76" s="189" t="s">
        <v>348</v>
      </c>
      <c r="C76" s="190">
        <v>-0.40094028052997632</v>
      </c>
      <c r="D76" s="190">
        <v>-0.26946602744255249</v>
      </c>
      <c r="E76" s="190">
        <v>-1.9370939629218823E-2</v>
      </c>
      <c r="F76" s="190">
        <v>-1.7367141368530739E-4</v>
      </c>
      <c r="G76" s="190">
        <v>-5.9535008735385031E-2</v>
      </c>
      <c r="H76" s="190">
        <v>-5.8824490596251576E-4</v>
      </c>
      <c r="I76" s="190">
        <v>0</v>
      </c>
      <c r="J76" s="190">
        <v>0</v>
      </c>
      <c r="K76" s="190">
        <v>-1.6782510139148721E-2</v>
      </c>
      <c r="L76" s="190">
        <v>-1.1338768382978241E-5</v>
      </c>
      <c r="M76" s="190">
        <v>-2.3608291231880636E-4</v>
      </c>
      <c r="N76" s="190">
        <v>-3.3215831933568335E-2</v>
      </c>
      <c r="O76" s="190">
        <v>0</v>
      </c>
      <c r="P76" s="190">
        <v>-1.5346838551258441E-3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90">
        <v>0</v>
      </c>
      <c r="W76" s="190">
        <v>0</v>
      </c>
      <c r="X76" s="190">
        <v>0</v>
      </c>
      <c r="Y76" s="190">
        <v>0</v>
      </c>
      <c r="Z76" s="190">
        <v>0</v>
      </c>
      <c r="AA76" s="190">
        <v>-6.9984447900466561E-3</v>
      </c>
      <c r="AB76" s="190">
        <v>0</v>
      </c>
      <c r="AC76" s="190">
        <v>0</v>
      </c>
      <c r="AD76" s="190">
        <v>0</v>
      </c>
      <c r="AE76" s="190">
        <v>0</v>
      </c>
      <c r="AF76" s="190">
        <v>0</v>
      </c>
      <c r="AG76" s="190">
        <v>0</v>
      </c>
      <c r="AH76" s="190">
        <v>0</v>
      </c>
      <c r="AI76" s="190">
        <v>0</v>
      </c>
      <c r="AJ76" s="190">
        <v>0</v>
      </c>
      <c r="AK76" s="190">
        <v>0</v>
      </c>
      <c r="AL76" s="190">
        <v>0</v>
      </c>
      <c r="AM76" s="190">
        <v>0</v>
      </c>
      <c r="AN76" s="190">
        <v>0</v>
      </c>
      <c r="AO76" s="190">
        <v>-1.3852142233796456E-5</v>
      </c>
      <c r="AP76" s="190">
        <v>-4.1079571129277407E-5</v>
      </c>
      <c r="AQ76" s="190">
        <v>-2.267126663380976E-3</v>
      </c>
      <c r="AR76" s="190">
        <v>-3.8365130204706867E-2</v>
      </c>
      <c r="AS76" s="190">
        <v>-1.5372199377425925E-4</v>
      </c>
      <c r="AT76" s="190">
        <v>-2.14594005889234E-2</v>
      </c>
      <c r="AU76" s="190">
        <v>0</v>
      </c>
      <c r="AV76" s="190">
        <v>-5.7791412109256188E-4</v>
      </c>
      <c r="AW76" s="190">
        <v>-1.3624810766517132E-2</v>
      </c>
      <c r="AX76" s="190">
        <v>-4.2124055342985091E-4</v>
      </c>
      <c r="AY76" s="190">
        <v>-3.5440370550283589E-3</v>
      </c>
      <c r="AZ76" s="190">
        <v>0</v>
      </c>
      <c r="BA76" s="190">
        <v>-1.5857661629216157E-5</v>
      </c>
      <c r="BB76" s="190">
        <v>-5.3168864313058275E-5</v>
      </c>
      <c r="BC76" s="190">
        <v>0</v>
      </c>
      <c r="BD76" s="190">
        <v>-1.5948594674556212E-3</v>
      </c>
      <c r="BE76" s="190">
        <v>-1.1335671784323808E-2</v>
      </c>
      <c r="BF76" s="190">
        <v>-5.2990675460541274E-3</v>
      </c>
      <c r="BG76" s="190">
        <v>-4.106267176806596E-2</v>
      </c>
      <c r="BH76" s="190">
        <v>-3.45771502665322E-5</v>
      </c>
      <c r="BI76" s="190">
        <v>-2.8975428836346777E-5</v>
      </c>
      <c r="BJ76" s="190">
        <v>0</v>
      </c>
      <c r="BK76" s="190">
        <v>0</v>
      </c>
      <c r="BL76" s="190">
        <v>0</v>
      </c>
      <c r="BM76" s="190">
        <v>0</v>
      </c>
      <c r="BN76" s="190">
        <v>-5.0468637346791634E-3</v>
      </c>
      <c r="BO76" s="191">
        <v>-9.138157971720743E-3</v>
      </c>
    </row>
    <row r="77" spans="1:97" s="138" customFormat="1" ht="10.9" customHeight="1" x14ac:dyDescent="0.2">
      <c r="A77" s="202"/>
      <c r="B77" s="203" t="s">
        <v>325</v>
      </c>
      <c r="C77" s="204">
        <v>0.48677001981582935</v>
      </c>
      <c r="D77" s="204">
        <v>0.47032567366506861</v>
      </c>
      <c r="E77" s="204">
        <v>0.32827602598637301</v>
      </c>
      <c r="F77" s="204">
        <v>0.62782216047238626</v>
      </c>
      <c r="G77" s="204">
        <v>0.63459212471442006</v>
      </c>
      <c r="H77" s="204">
        <v>0.60621905586692593</v>
      </c>
      <c r="I77" s="204">
        <v>0</v>
      </c>
      <c r="J77" s="204">
        <v>0.5660507446221732</v>
      </c>
      <c r="K77" s="204">
        <v>0.24267045376957846</v>
      </c>
      <c r="L77" s="204">
        <v>0.39026906897372809</v>
      </c>
      <c r="M77" s="204">
        <v>0.13636149015534255</v>
      </c>
      <c r="N77" s="204">
        <v>0.33749319832501362</v>
      </c>
      <c r="O77" s="204">
        <v>0.57138842046093308</v>
      </c>
      <c r="P77" s="204">
        <v>0.20042971147943522</v>
      </c>
      <c r="Q77" s="204">
        <v>0.41978021978021979</v>
      </c>
      <c r="R77" s="204">
        <v>0.45848091302636756</v>
      </c>
      <c r="S77" s="204">
        <v>0.36949746786131671</v>
      </c>
      <c r="T77" s="204">
        <v>0.4405753217259652</v>
      </c>
      <c r="U77" s="204">
        <v>0.31570904645476772</v>
      </c>
      <c r="V77" s="204">
        <v>0.48857644991212656</v>
      </c>
      <c r="W77" s="204">
        <v>0.60992907801418439</v>
      </c>
      <c r="X77" s="204">
        <v>0.34035423647678315</v>
      </c>
      <c r="Y77" s="204">
        <v>0.28997867803837951</v>
      </c>
      <c r="Z77" s="204">
        <v>0.49288087327954438</v>
      </c>
      <c r="AA77" s="204">
        <v>0.34836702954898913</v>
      </c>
      <c r="AB77" s="204">
        <v>0.42414355628058725</v>
      </c>
      <c r="AC77" s="204">
        <v>0.51960784313725494</v>
      </c>
      <c r="AD77" s="204">
        <v>0.42056074766355139</v>
      </c>
      <c r="AE77" s="204">
        <v>0.51841007896371216</v>
      </c>
      <c r="AF77" s="204">
        <v>0</v>
      </c>
      <c r="AG77" s="204">
        <v>0.30405221648082675</v>
      </c>
      <c r="AH77" s="204">
        <v>0.24902723735408561</v>
      </c>
      <c r="AI77" s="204">
        <v>0.44211421283831659</v>
      </c>
      <c r="AJ77" s="204">
        <v>0.4614485981308411</v>
      </c>
      <c r="AK77" s="204">
        <v>0.28862275449101799</v>
      </c>
      <c r="AL77" s="204">
        <v>0.3081722233182087</v>
      </c>
      <c r="AM77" s="204">
        <v>0.4563758389261745</v>
      </c>
      <c r="AN77" s="204">
        <v>0.35135135135135137</v>
      </c>
      <c r="AO77" s="204">
        <v>0.473119917995318</v>
      </c>
      <c r="AP77" s="204">
        <v>0.47422256911637845</v>
      </c>
      <c r="AQ77" s="204">
        <v>0.50448496796451459</v>
      </c>
      <c r="AR77" s="204">
        <v>0.50320289653251637</v>
      </c>
      <c r="AS77" s="204">
        <v>0.56209407786018983</v>
      </c>
      <c r="AT77" s="204">
        <v>0.51667944011939815</v>
      </c>
      <c r="AU77" s="204">
        <v>0.70497758905402219</v>
      </c>
      <c r="AV77" s="204">
        <v>0.73347295970243942</v>
      </c>
      <c r="AW77" s="204">
        <v>0.72662879682226633</v>
      </c>
      <c r="AX77" s="204">
        <v>0.81668012296212344</v>
      </c>
      <c r="AY77" s="204">
        <v>0.55198719220585524</v>
      </c>
      <c r="AZ77" s="204">
        <v>0.8130233901241698</v>
      </c>
      <c r="BA77" s="204">
        <v>0.55842755427284696</v>
      </c>
      <c r="BB77" s="204">
        <v>0.58756911952360702</v>
      </c>
      <c r="BC77" s="204">
        <v>0.73669512829171291</v>
      </c>
      <c r="BD77" s="204">
        <v>0.77411936020710059</v>
      </c>
      <c r="BE77" s="204">
        <v>0.61311338426504081</v>
      </c>
      <c r="BF77" s="204">
        <v>0.7921082556288378</v>
      </c>
      <c r="BG77" s="204">
        <v>0.61674839683138438</v>
      </c>
      <c r="BH77" s="204">
        <v>0.63835182250396194</v>
      </c>
      <c r="BI77" s="204">
        <v>0.46917014371812704</v>
      </c>
      <c r="BJ77" s="204">
        <v>0.38239014165943913</v>
      </c>
      <c r="BK77" s="204">
        <v>0.69348178509160985</v>
      </c>
      <c r="BL77" s="204">
        <v>0.68139867807864518</v>
      </c>
      <c r="BM77" s="204">
        <v>0</v>
      </c>
      <c r="BN77" s="204">
        <v>0.47490987743330931</v>
      </c>
      <c r="BO77" s="205">
        <v>0.58275168436306368</v>
      </c>
    </row>
    <row r="78" spans="1:97" s="138" customFormat="1" ht="10.9" customHeight="1" x14ac:dyDescent="0.2">
      <c r="A78" s="202"/>
      <c r="B78" s="203" t="s">
        <v>326</v>
      </c>
      <c r="C78" s="204">
        <v>1</v>
      </c>
      <c r="D78" s="204">
        <v>1</v>
      </c>
      <c r="E78" s="204">
        <v>1</v>
      </c>
      <c r="F78" s="204">
        <v>1</v>
      </c>
      <c r="G78" s="204">
        <v>1</v>
      </c>
      <c r="H78" s="204">
        <v>1</v>
      </c>
      <c r="I78" s="204">
        <v>0</v>
      </c>
      <c r="J78" s="204">
        <v>1</v>
      </c>
      <c r="K78" s="204">
        <v>1</v>
      </c>
      <c r="L78" s="204">
        <v>1</v>
      </c>
      <c r="M78" s="204">
        <v>1</v>
      </c>
      <c r="N78" s="204">
        <v>1</v>
      </c>
      <c r="O78" s="204">
        <v>1</v>
      </c>
      <c r="P78" s="204">
        <v>1</v>
      </c>
      <c r="Q78" s="204">
        <v>1</v>
      </c>
      <c r="R78" s="204">
        <v>1</v>
      </c>
      <c r="S78" s="204">
        <v>1</v>
      </c>
      <c r="T78" s="204">
        <v>1</v>
      </c>
      <c r="U78" s="204">
        <v>1</v>
      </c>
      <c r="V78" s="204">
        <v>1</v>
      </c>
      <c r="W78" s="204">
        <v>1</v>
      </c>
      <c r="X78" s="204">
        <v>1</v>
      </c>
      <c r="Y78" s="204">
        <v>1</v>
      </c>
      <c r="Z78" s="204">
        <v>1</v>
      </c>
      <c r="AA78" s="204">
        <v>1</v>
      </c>
      <c r="AB78" s="204">
        <v>1</v>
      </c>
      <c r="AC78" s="204">
        <v>1</v>
      </c>
      <c r="AD78" s="204">
        <v>1</v>
      </c>
      <c r="AE78" s="204">
        <v>1</v>
      </c>
      <c r="AF78" s="204">
        <v>0</v>
      </c>
      <c r="AG78" s="204">
        <v>1</v>
      </c>
      <c r="AH78" s="204">
        <v>1</v>
      </c>
      <c r="AI78" s="204">
        <v>1</v>
      </c>
      <c r="AJ78" s="204">
        <v>1</v>
      </c>
      <c r="AK78" s="204">
        <v>1</v>
      </c>
      <c r="AL78" s="204">
        <v>1</v>
      </c>
      <c r="AM78" s="204">
        <v>1</v>
      </c>
      <c r="AN78" s="204">
        <v>1</v>
      </c>
      <c r="AO78" s="204">
        <v>1</v>
      </c>
      <c r="AP78" s="204">
        <v>1</v>
      </c>
      <c r="AQ78" s="204">
        <v>1</v>
      </c>
      <c r="AR78" s="204">
        <v>1</v>
      </c>
      <c r="AS78" s="204">
        <v>1</v>
      </c>
      <c r="AT78" s="204">
        <v>1</v>
      </c>
      <c r="AU78" s="204">
        <v>1</v>
      </c>
      <c r="AV78" s="204">
        <v>1</v>
      </c>
      <c r="AW78" s="204">
        <v>1</v>
      </c>
      <c r="AX78" s="204">
        <v>1</v>
      </c>
      <c r="AY78" s="204">
        <v>1</v>
      </c>
      <c r="AZ78" s="204">
        <v>1</v>
      </c>
      <c r="BA78" s="204">
        <v>1</v>
      </c>
      <c r="BB78" s="204">
        <v>1</v>
      </c>
      <c r="BC78" s="204">
        <v>1</v>
      </c>
      <c r="BD78" s="204">
        <v>1</v>
      </c>
      <c r="BE78" s="204">
        <v>1</v>
      </c>
      <c r="BF78" s="204">
        <v>1</v>
      </c>
      <c r="BG78" s="204">
        <v>1</v>
      </c>
      <c r="BH78" s="204">
        <v>1</v>
      </c>
      <c r="BI78" s="204">
        <v>1</v>
      </c>
      <c r="BJ78" s="204">
        <v>1</v>
      </c>
      <c r="BK78" s="204">
        <v>1</v>
      </c>
      <c r="BL78" s="204">
        <v>1</v>
      </c>
      <c r="BM78" s="204">
        <v>1</v>
      </c>
      <c r="BN78" s="204">
        <v>1</v>
      </c>
      <c r="BO78" s="205">
        <v>1</v>
      </c>
    </row>
    <row r="79" spans="1:97" s="138" customFormat="1" ht="10.9" customHeight="1" x14ac:dyDescent="0.2">
      <c r="A79" s="136"/>
      <c r="C79" s="142"/>
      <c r="BP79" s="139"/>
      <c r="CS79" s="139"/>
    </row>
    <row r="80" spans="1:97" s="138" customFormat="1" ht="10.9" customHeight="1" x14ac:dyDescent="0.2">
      <c r="A80" s="136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5"/>
      <c r="CQ80" s="145"/>
      <c r="CR80" s="145"/>
    </row>
    <row r="81" spans="1:97" s="138" customFormat="1" ht="10.9" customHeight="1" x14ac:dyDescent="0.2">
      <c r="A81" s="136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3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5"/>
    </row>
    <row r="82" spans="1:97" s="138" customFormat="1" ht="10.9" customHeight="1" x14ac:dyDescent="0.2">
      <c r="A82" s="136"/>
      <c r="BP82" s="139"/>
      <c r="CS82" s="139"/>
    </row>
    <row r="83" spans="1:97" s="138" customFormat="1" ht="10.9" customHeight="1" x14ac:dyDescent="0.2">
      <c r="A83" s="136"/>
      <c r="BP83" s="139"/>
      <c r="CS83" s="139"/>
    </row>
    <row r="84" spans="1:97" s="138" customFormat="1" ht="10.9" customHeight="1" x14ac:dyDescent="0.2">
      <c r="A84" s="136"/>
      <c r="BP84" s="139"/>
      <c r="CS84" s="139"/>
    </row>
    <row r="85" spans="1:97" s="138" customFormat="1" ht="10.9" customHeight="1" x14ac:dyDescent="0.2">
      <c r="A85" s="136"/>
      <c r="BP85" s="139"/>
      <c r="CS85" s="139"/>
    </row>
    <row r="86" spans="1:97" s="138" customFormat="1" ht="10.9" customHeight="1" x14ac:dyDescent="0.2">
      <c r="A86" s="136"/>
      <c r="BP86" s="139"/>
      <c r="CS86" s="139"/>
    </row>
    <row r="87" spans="1:97" s="138" customFormat="1" ht="10.9" customHeight="1" x14ac:dyDescent="0.2">
      <c r="A87" s="136"/>
      <c r="BP87" s="139"/>
      <c r="CS87" s="139"/>
    </row>
    <row r="88" spans="1:97" s="138" customFormat="1" ht="10.9" customHeight="1" x14ac:dyDescent="0.2">
      <c r="A88" s="136"/>
      <c r="BP88" s="139"/>
      <c r="CS88" s="139"/>
    </row>
    <row r="89" spans="1:97" s="138" customFormat="1" ht="10.9" customHeight="1" x14ac:dyDescent="0.2">
      <c r="A89" s="136"/>
      <c r="BP89" s="139"/>
      <c r="CS89" s="139"/>
    </row>
    <row r="90" spans="1:97" s="138" customFormat="1" ht="6.75" customHeight="1" x14ac:dyDescent="0.2">
      <c r="A90" s="136"/>
      <c r="BP90" s="139"/>
      <c r="CS90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1"/>
  <sheetViews>
    <sheetView view="pageBreakPreview" zoomScale="115" zoomScaleNormal="100" zoomScaleSheetLayoutView="11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 activeCell="BH11" sqref="BH11"/>
    </sheetView>
  </sheetViews>
  <sheetFormatPr defaultColWidth="7.90625" defaultRowHeight="10.9" customHeight="1" x14ac:dyDescent="0.15"/>
  <cols>
    <col min="1" max="1" width="3.26953125" style="146" customWidth="1"/>
    <col min="2" max="2" width="16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.90625" style="147"/>
    <col min="256" max="256" width="3.26953125" style="147" customWidth="1"/>
    <col min="257" max="257" width="16" style="147" customWidth="1"/>
    <col min="258" max="352" width="8.453125" style="147" customWidth="1"/>
    <col min="353" max="353" width="7.26953125" style="147" customWidth="1"/>
    <col min="354" max="511" width="7.90625" style="147"/>
    <col min="512" max="512" width="3.26953125" style="147" customWidth="1"/>
    <col min="513" max="513" width="16" style="147" customWidth="1"/>
    <col min="514" max="608" width="8.453125" style="147" customWidth="1"/>
    <col min="609" max="609" width="7.26953125" style="147" customWidth="1"/>
    <col min="610" max="767" width="7.90625" style="147"/>
    <col min="768" max="768" width="3.26953125" style="147" customWidth="1"/>
    <col min="769" max="769" width="16" style="147" customWidth="1"/>
    <col min="770" max="864" width="8.453125" style="147" customWidth="1"/>
    <col min="865" max="865" width="7.26953125" style="147" customWidth="1"/>
    <col min="866" max="1023" width="7.90625" style="147"/>
    <col min="1024" max="1024" width="3.26953125" style="147" customWidth="1"/>
    <col min="1025" max="1025" width="16" style="147" customWidth="1"/>
    <col min="1026" max="1120" width="8.453125" style="147" customWidth="1"/>
    <col min="1121" max="1121" width="7.26953125" style="147" customWidth="1"/>
    <col min="1122" max="1279" width="7.90625" style="147"/>
    <col min="1280" max="1280" width="3.26953125" style="147" customWidth="1"/>
    <col min="1281" max="1281" width="16" style="147" customWidth="1"/>
    <col min="1282" max="1376" width="8.453125" style="147" customWidth="1"/>
    <col min="1377" max="1377" width="7.26953125" style="147" customWidth="1"/>
    <col min="1378" max="1535" width="7.90625" style="147"/>
    <col min="1536" max="1536" width="3.26953125" style="147" customWidth="1"/>
    <col min="1537" max="1537" width="16" style="147" customWidth="1"/>
    <col min="1538" max="1632" width="8.453125" style="147" customWidth="1"/>
    <col min="1633" max="1633" width="7.26953125" style="147" customWidth="1"/>
    <col min="1634" max="1791" width="7.90625" style="147"/>
    <col min="1792" max="1792" width="3.26953125" style="147" customWidth="1"/>
    <col min="1793" max="1793" width="16" style="147" customWidth="1"/>
    <col min="1794" max="1888" width="8.453125" style="147" customWidth="1"/>
    <col min="1889" max="1889" width="7.26953125" style="147" customWidth="1"/>
    <col min="1890" max="2047" width="7.90625" style="147"/>
    <col min="2048" max="2048" width="3.26953125" style="147" customWidth="1"/>
    <col min="2049" max="2049" width="16" style="147" customWidth="1"/>
    <col min="2050" max="2144" width="8.453125" style="147" customWidth="1"/>
    <col min="2145" max="2145" width="7.26953125" style="147" customWidth="1"/>
    <col min="2146" max="2303" width="7.90625" style="147"/>
    <col min="2304" max="2304" width="3.26953125" style="147" customWidth="1"/>
    <col min="2305" max="2305" width="16" style="147" customWidth="1"/>
    <col min="2306" max="2400" width="8.453125" style="147" customWidth="1"/>
    <col min="2401" max="2401" width="7.26953125" style="147" customWidth="1"/>
    <col min="2402" max="2559" width="7.90625" style="147"/>
    <col min="2560" max="2560" width="3.26953125" style="147" customWidth="1"/>
    <col min="2561" max="2561" width="16" style="147" customWidth="1"/>
    <col min="2562" max="2656" width="8.453125" style="147" customWidth="1"/>
    <col min="2657" max="2657" width="7.26953125" style="147" customWidth="1"/>
    <col min="2658" max="2815" width="7.90625" style="147"/>
    <col min="2816" max="2816" width="3.26953125" style="147" customWidth="1"/>
    <col min="2817" max="2817" width="16" style="147" customWidth="1"/>
    <col min="2818" max="2912" width="8.453125" style="147" customWidth="1"/>
    <col min="2913" max="2913" width="7.26953125" style="147" customWidth="1"/>
    <col min="2914" max="3071" width="7.90625" style="147"/>
    <col min="3072" max="3072" width="3.26953125" style="147" customWidth="1"/>
    <col min="3073" max="3073" width="16" style="147" customWidth="1"/>
    <col min="3074" max="3168" width="8.453125" style="147" customWidth="1"/>
    <col min="3169" max="3169" width="7.26953125" style="147" customWidth="1"/>
    <col min="3170" max="3327" width="7.90625" style="147"/>
    <col min="3328" max="3328" width="3.26953125" style="147" customWidth="1"/>
    <col min="3329" max="3329" width="16" style="147" customWidth="1"/>
    <col min="3330" max="3424" width="8.453125" style="147" customWidth="1"/>
    <col min="3425" max="3425" width="7.26953125" style="147" customWidth="1"/>
    <col min="3426" max="3583" width="7.90625" style="147"/>
    <col min="3584" max="3584" width="3.26953125" style="147" customWidth="1"/>
    <col min="3585" max="3585" width="16" style="147" customWidth="1"/>
    <col min="3586" max="3680" width="8.453125" style="147" customWidth="1"/>
    <col min="3681" max="3681" width="7.26953125" style="147" customWidth="1"/>
    <col min="3682" max="3839" width="7.90625" style="147"/>
    <col min="3840" max="3840" width="3.26953125" style="147" customWidth="1"/>
    <col min="3841" max="3841" width="16" style="147" customWidth="1"/>
    <col min="3842" max="3936" width="8.453125" style="147" customWidth="1"/>
    <col min="3937" max="3937" width="7.26953125" style="147" customWidth="1"/>
    <col min="3938" max="4095" width="7.90625" style="147"/>
    <col min="4096" max="4096" width="3.26953125" style="147" customWidth="1"/>
    <col min="4097" max="4097" width="16" style="147" customWidth="1"/>
    <col min="4098" max="4192" width="8.453125" style="147" customWidth="1"/>
    <col min="4193" max="4193" width="7.26953125" style="147" customWidth="1"/>
    <col min="4194" max="4351" width="7.90625" style="147"/>
    <col min="4352" max="4352" width="3.26953125" style="147" customWidth="1"/>
    <col min="4353" max="4353" width="16" style="147" customWidth="1"/>
    <col min="4354" max="4448" width="8.453125" style="147" customWidth="1"/>
    <col min="4449" max="4449" width="7.26953125" style="147" customWidth="1"/>
    <col min="4450" max="4607" width="7.90625" style="147"/>
    <col min="4608" max="4608" width="3.26953125" style="147" customWidth="1"/>
    <col min="4609" max="4609" width="16" style="147" customWidth="1"/>
    <col min="4610" max="4704" width="8.453125" style="147" customWidth="1"/>
    <col min="4705" max="4705" width="7.26953125" style="147" customWidth="1"/>
    <col min="4706" max="4863" width="7.90625" style="147"/>
    <col min="4864" max="4864" width="3.26953125" style="147" customWidth="1"/>
    <col min="4865" max="4865" width="16" style="147" customWidth="1"/>
    <col min="4866" max="4960" width="8.453125" style="147" customWidth="1"/>
    <col min="4961" max="4961" width="7.26953125" style="147" customWidth="1"/>
    <col min="4962" max="5119" width="7.90625" style="147"/>
    <col min="5120" max="5120" width="3.26953125" style="147" customWidth="1"/>
    <col min="5121" max="5121" width="16" style="147" customWidth="1"/>
    <col min="5122" max="5216" width="8.453125" style="147" customWidth="1"/>
    <col min="5217" max="5217" width="7.26953125" style="147" customWidth="1"/>
    <col min="5218" max="5375" width="7.90625" style="147"/>
    <col min="5376" max="5376" width="3.26953125" style="147" customWidth="1"/>
    <col min="5377" max="5377" width="16" style="147" customWidth="1"/>
    <col min="5378" max="5472" width="8.453125" style="147" customWidth="1"/>
    <col min="5473" max="5473" width="7.26953125" style="147" customWidth="1"/>
    <col min="5474" max="5631" width="7.90625" style="147"/>
    <col min="5632" max="5632" width="3.26953125" style="147" customWidth="1"/>
    <col min="5633" max="5633" width="16" style="147" customWidth="1"/>
    <col min="5634" max="5728" width="8.453125" style="147" customWidth="1"/>
    <col min="5729" max="5729" width="7.26953125" style="147" customWidth="1"/>
    <col min="5730" max="5887" width="7.90625" style="147"/>
    <col min="5888" max="5888" width="3.26953125" style="147" customWidth="1"/>
    <col min="5889" max="5889" width="16" style="147" customWidth="1"/>
    <col min="5890" max="5984" width="8.453125" style="147" customWidth="1"/>
    <col min="5985" max="5985" width="7.26953125" style="147" customWidth="1"/>
    <col min="5986" max="6143" width="7.90625" style="147"/>
    <col min="6144" max="6144" width="3.26953125" style="147" customWidth="1"/>
    <col min="6145" max="6145" width="16" style="147" customWidth="1"/>
    <col min="6146" max="6240" width="8.453125" style="147" customWidth="1"/>
    <col min="6241" max="6241" width="7.26953125" style="147" customWidth="1"/>
    <col min="6242" max="6399" width="7.90625" style="147"/>
    <col min="6400" max="6400" width="3.26953125" style="147" customWidth="1"/>
    <col min="6401" max="6401" width="16" style="147" customWidth="1"/>
    <col min="6402" max="6496" width="8.453125" style="147" customWidth="1"/>
    <col min="6497" max="6497" width="7.26953125" style="147" customWidth="1"/>
    <col min="6498" max="6655" width="7.90625" style="147"/>
    <col min="6656" max="6656" width="3.26953125" style="147" customWidth="1"/>
    <col min="6657" max="6657" width="16" style="147" customWidth="1"/>
    <col min="6658" max="6752" width="8.453125" style="147" customWidth="1"/>
    <col min="6753" max="6753" width="7.26953125" style="147" customWidth="1"/>
    <col min="6754" max="6911" width="7.90625" style="147"/>
    <col min="6912" max="6912" width="3.26953125" style="147" customWidth="1"/>
    <col min="6913" max="6913" width="16" style="147" customWidth="1"/>
    <col min="6914" max="7008" width="8.453125" style="147" customWidth="1"/>
    <col min="7009" max="7009" width="7.26953125" style="147" customWidth="1"/>
    <col min="7010" max="7167" width="7.90625" style="147"/>
    <col min="7168" max="7168" width="3.26953125" style="147" customWidth="1"/>
    <col min="7169" max="7169" width="16" style="147" customWidth="1"/>
    <col min="7170" max="7264" width="8.453125" style="147" customWidth="1"/>
    <col min="7265" max="7265" width="7.26953125" style="147" customWidth="1"/>
    <col min="7266" max="7423" width="7.90625" style="147"/>
    <col min="7424" max="7424" width="3.26953125" style="147" customWidth="1"/>
    <col min="7425" max="7425" width="16" style="147" customWidth="1"/>
    <col min="7426" max="7520" width="8.453125" style="147" customWidth="1"/>
    <col min="7521" max="7521" width="7.26953125" style="147" customWidth="1"/>
    <col min="7522" max="7679" width="7.90625" style="147"/>
    <col min="7680" max="7680" width="3.26953125" style="147" customWidth="1"/>
    <col min="7681" max="7681" width="16" style="147" customWidth="1"/>
    <col min="7682" max="7776" width="8.453125" style="147" customWidth="1"/>
    <col min="7777" max="7777" width="7.26953125" style="147" customWidth="1"/>
    <col min="7778" max="7935" width="7.90625" style="147"/>
    <col min="7936" max="7936" width="3.26953125" style="147" customWidth="1"/>
    <col min="7937" max="7937" width="16" style="147" customWidth="1"/>
    <col min="7938" max="8032" width="8.453125" style="147" customWidth="1"/>
    <col min="8033" max="8033" width="7.26953125" style="147" customWidth="1"/>
    <col min="8034" max="8191" width="7.90625" style="147"/>
    <col min="8192" max="8192" width="3.26953125" style="147" customWidth="1"/>
    <col min="8193" max="8193" width="16" style="147" customWidth="1"/>
    <col min="8194" max="8288" width="8.453125" style="147" customWidth="1"/>
    <col min="8289" max="8289" width="7.26953125" style="147" customWidth="1"/>
    <col min="8290" max="8447" width="7.90625" style="147"/>
    <col min="8448" max="8448" width="3.26953125" style="147" customWidth="1"/>
    <col min="8449" max="8449" width="16" style="147" customWidth="1"/>
    <col min="8450" max="8544" width="8.453125" style="147" customWidth="1"/>
    <col min="8545" max="8545" width="7.26953125" style="147" customWidth="1"/>
    <col min="8546" max="8703" width="7.90625" style="147"/>
    <col min="8704" max="8704" width="3.26953125" style="147" customWidth="1"/>
    <col min="8705" max="8705" width="16" style="147" customWidth="1"/>
    <col min="8706" max="8800" width="8.453125" style="147" customWidth="1"/>
    <col min="8801" max="8801" width="7.26953125" style="147" customWidth="1"/>
    <col min="8802" max="8959" width="7.90625" style="147"/>
    <col min="8960" max="8960" width="3.26953125" style="147" customWidth="1"/>
    <col min="8961" max="8961" width="16" style="147" customWidth="1"/>
    <col min="8962" max="9056" width="8.453125" style="147" customWidth="1"/>
    <col min="9057" max="9057" width="7.26953125" style="147" customWidth="1"/>
    <col min="9058" max="9215" width="7.90625" style="147"/>
    <col min="9216" max="9216" width="3.26953125" style="147" customWidth="1"/>
    <col min="9217" max="9217" width="16" style="147" customWidth="1"/>
    <col min="9218" max="9312" width="8.453125" style="147" customWidth="1"/>
    <col min="9313" max="9313" width="7.26953125" style="147" customWidth="1"/>
    <col min="9314" max="9471" width="7.90625" style="147"/>
    <col min="9472" max="9472" width="3.26953125" style="147" customWidth="1"/>
    <col min="9473" max="9473" width="16" style="147" customWidth="1"/>
    <col min="9474" max="9568" width="8.453125" style="147" customWidth="1"/>
    <col min="9569" max="9569" width="7.26953125" style="147" customWidth="1"/>
    <col min="9570" max="9727" width="7.90625" style="147"/>
    <col min="9728" max="9728" width="3.26953125" style="147" customWidth="1"/>
    <col min="9729" max="9729" width="16" style="147" customWidth="1"/>
    <col min="9730" max="9824" width="8.453125" style="147" customWidth="1"/>
    <col min="9825" max="9825" width="7.26953125" style="147" customWidth="1"/>
    <col min="9826" max="9983" width="7.90625" style="147"/>
    <col min="9984" max="9984" width="3.26953125" style="147" customWidth="1"/>
    <col min="9985" max="9985" width="16" style="147" customWidth="1"/>
    <col min="9986" max="10080" width="8.453125" style="147" customWidth="1"/>
    <col min="10081" max="10081" width="7.26953125" style="147" customWidth="1"/>
    <col min="10082" max="10239" width="7.90625" style="147"/>
    <col min="10240" max="10240" width="3.26953125" style="147" customWidth="1"/>
    <col min="10241" max="10241" width="16" style="147" customWidth="1"/>
    <col min="10242" max="10336" width="8.453125" style="147" customWidth="1"/>
    <col min="10337" max="10337" width="7.26953125" style="147" customWidth="1"/>
    <col min="10338" max="10495" width="7.90625" style="147"/>
    <col min="10496" max="10496" width="3.26953125" style="147" customWidth="1"/>
    <col min="10497" max="10497" width="16" style="147" customWidth="1"/>
    <col min="10498" max="10592" width="8.453125" style="147" customWidth="1"/>
    <col min="10593" max="10593" width="7.26953125" style="147" customWidth="1"/>
    <col min="10594" max="10751" width="7.90625" style="147"/>
    <col min="10752" max="10752" width="3.26953125" style="147" customWidth="1"/>
    <col min="10753" max="10753" width="16" style="147" customWidth="1"/>
    <col min="10754" max="10848" width="8.453125" style="147" customWidth="1"/>
    <col min="10849" max="10849" width="7.26953125" style="147" customWidth="1"/>
    <col min="10850" max="11007" width="7.90625" style="147"/>
    <col min="11008" max="11008" width="3.26953125" style="147" customWidth="1"/>
    <col min="11009" max="11009" width="16" style="147" customWidth="1"/>
    <col min="11010" max="11104" width="8.453125" style="147" customWidth="1"/>
    <col min="11105" max="11105" width="7.26953125" style="147" customWidth="1"/>
    <col min="11106" max="11263" width="7.90625" style="147"/>
    <col min="11264" max="11264" width="3.26953125" style="147" customWidth="1"/>
    <col min="11265" max="11265" width="16" style="147" customWidth="1"/>
    <col min="11266" max="11360" width="8.453125" style="147" customWidth="1"/>
    <col min="11361" max="11361" width="7.26953125" style="147" customWidth="1"/>
    <col min="11362" max="11519" width="7.90625" style="147"/>
    <col min="11520" max="11520" width="3.26953125" style="147" customWidth="1"/>
    <col min="11521" max="11521" width="16" style="147" customWidth="1"/>
    <col min="11522" max="11616" width="8.453125" style="147" customWidth="1"/>
    <col min="11617" max="11617" width="7.26953125" style="147" customWidth="1"/>
    <col min="11618" max="11775" width="7.90625" style="147"/>
    <col min="11776" max="11776" width="3.26953125" style="147" customWidth="1"/>
    <col min="11777" max="11777" width="16" style="147" customWidth="1"/>
    <col min="11778" max="11872" width="8.453125" style="147" customWidth="1"/>
    <col min="11873" max="11873" width="7.26953125" style="147" customWidth="1"/>
    <col min="11874" max="12031" width="7.90625" style="147"/>
    <col min="12032" max="12032" width="3.26953125" style="147" customWidth="1"/>
    <col min="12033" max="12033" width="16" style="147" customWidth="1"/>
    <col min="12034" max="12128" width="8.453125" style="147" customWidth="1"/>
    <col min="12129" max="12129" width="7.26953125" style="147" customWidth="1"/>
    <col min="12130" max="12287" width="7.90625" style="147"/>
    <col min="12288" max="12288" width="3.26953125" style="147" customWidth="1"/>
    <col min="12289" max="12289" width="16" style="147" customWidth="1"/>
    <col min="12290" max="12384" width="8.453125" style="147" customWidth="1"/>
    <col min="12385" max="12385" width="7.26953125" style="147" customWidth="1"/>
    <col min="12386" max="12543" width="7.90625" style="147"/>
    <col min="12544" max="12544" width="3.26953125" style="147" customWidth="1"/>
    <col min="12545" max="12545" width="16" style="147" customWidth="1"/>
    <col min="12546" max="12640" width="8.453125" style="147" customWidth="1"/>
    <col min="12641" max="12641" width="7.26953125" style="147" customWidth="1"/>
    <col min="12642" max="12799" width="7.90625" style="147"/>
    <col min="12800" max="12800" width="3.26953125" style="147" customWidth="1"/>
    <col min="12801" max="12801" width="16" style="147" customWidth="1"/>
    <col min="12802" max="12896" width="8.453125" style="147" customWidth="1"/>
    <col min="12897" max="12897" width="7.26953125" style="147" customWidth="1"/>
    <col min="12898" max="13055" width="7.90625" style="147"/>
    <col min="13056" max="13056" width="3.26953125" style="147" customWidth="1"/>
    <col min="13057" max="13057" width="16" style="147" customWidth="1"/>
    <col min="13058" max="13152" width="8.453125" style="147" customWidth="1"/>
    <col min="13153" max="13153" width="7.26953125" style="147" customWidth="1"/>
    <col min="13154" max="13311" width="7.90625" style="147"/>
    <col min="13312" max="13312" width="3.26953125" style="147" customWidth="1"/>
    <col min="13313" max="13313" width="16" style="147" customWidth="1"/>
    <col min="13314" max="13408" width="8.453125" style="147" customWidth="1"/>
    <col min="13409" max="13409" width="7.26953125" style="147" customWidth="1"/>
    <col min="13410" max="13567" width="7.90625" style="147"/>
    <col min="13568" max="13568" width="3.26953125" style="147" customWidth="1"/>
    <col min="13569" max="13569" width="16" style="147" customWidth="1"/>
    <col min="13570" max="13664" width="8.453125" style="147" customWidth="1"/>
    <col min="13665" max="13665" width="7.26953125" style="147" customWidth="1"/>
    <col min="13666" max="13823" width="7.90625" style="147"/>
    <col min="13824" max="13824" width="3.26953125" style="147" customWidth="1"/>
    <col min="13825" max="13825" width="16" style="147" customWidth="1"/>
    <col min="13826" max="13920" width="8.453125" style="147" customWidth="1"/>
    <col min="13921" max="13921" width="7.26953125" style="147" customWidth="1"/>
    <col min="13922" max="14079" width="7.90625" style="147"/>
    <col min="14080" max="14080" width="3.26953125" style="147" customWidth="1"/>
    <col min="14081" max="14081" width="16" style="147" customWidth="1"/>
    <col min="14082" max="14176" width="8.453125" style="147" customWidth="1"/>
    <col min="14177" max="14177" width="7.26953125" style="147" customWidth="1"/>
    <col min="14178" max="14335" width="7.90625" style="147"/>
    <col min="14336" max="14336" width="3.26953125" style="147" customWidth="1"/>
    <col min="14337" max="14337" width="16" style="147" customWidth="1"/>
    <col min="14338" max="14432" width="8.453125" style="147" customWidth="1"/>
    <col min="14433" max="14433" width="7.26953125" style="147" customWidth="1"/>
    <col min="14434" max="14591" width="7.90625" style="147"/>
    <col min="14592" max="14592" width="3.26953125" style="147" customWidth="1"/>
    <col min="14593" max="14593" width="16" style="147" customWidth="1"/>
    <col min="14594" max="14688" width="8.453125" style="147" customWidth="1"/>
    <col min="14689" max="14689" width="7.26953125" style="147" customWidth="1"/>
    <col min="14690" max="14847" width="7.90625" style="147"/>
    <col min="14848" max="14848" width="3.26953125" style="147" customWidth="1"/>
    <col min="14849" max="14849" width="16" style="147" customWidth="1"/>
    <col min="14850" max="14944" width="8.453125" style="147" customWidth="1"/>
    <col min="14945" max="14945" width="7.26953125" style="147" customWidth="1"/>
    <col min="14946" max="15103" width="7.90625" style="147"/>
    <col min="15104" max="15104" width="3.26953125" style="147" customWidth="1"/>
    <col min="15105" max="15105" width="16" style="147" customWidth="1"/>
    <col min="15106" max="15200" width="8.453125" style="147" customWidth="1"/>
    <col min="15201" max="15201" width="7.26953125" style="147" customWidth="1"/>
    <col min="15202" max="15359" width="7.90625" style="147"/>
    <col min="15360" max="15360" width="3.26953125" style="147" customWidth="1"/>
    <col min="15361" max="15361" width="16" style="147" customWidth="1"/>
    <col min="15362" max="15456" width="8.453125" style="147" customWidth="1"/>
    <col min="15457" max="15457" width="7.26953125" style="147" customWidth="1"/>
    <col min="15458" max="15615" width="7.90625" style="147"/>
    <col min="15616" max="15616" width="3.26953125" style="147" customWidth="1"/>
    <col min="15617" max="15617" width="16" style="147" customWidth="1"/>
    <col min="15618" max="15712" width="8.453125" style="147" customWidth="1"/>
    <col min="15713" max="15713" width="7.26953125" style="147" customWidth="1"/>
    <col min="15714" max="15871" width="7.90625" style="147"/>
    <col min="15872" max="15872" width="3.26953125" style="147" customWidth="1"/>
    <col min="15873" max="15873" width="16" style="147" customWidth="1"/>
    <col min="15874" max="15968" width="8.453125" style="147" customWidth="1"/>
    <col min="15969" max="15969" width="7.26953125" style="147" customWidth="1"/>
    <col min="15970" max="16127" width="7.90625" style="147"/>
    <col min="16128" max="16128" width="3.26953125" style="147" customWidth="1"/>
    <col min="16129" max="16129" width="16" style="147" customWidth="1"/>
    <col min="16130" max="16224" width="8.453125" style="147" customWidth="1"/>
    <col min="16225" max="16225" width="7.26953125" style="147" customWidth="1"/>
    <col min="16226" max="16384" width="7.90625" style="147"/>
  </cols>
  <sheetData>
    <row r="1" spans="1:97" s="138" customFormat="1" ht="16.5" x14ac:dyDescent="0.2">
      <c r="A1" s="207"/>
      <c r="B1" s="208" t="s">
        <v>587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150"/>
      <c r="BQ1" s="149"/>
      <c r="CS1" s="150"/>
    </row>
    <row r="2" spans="1:97" s="138" customFormat="1" ht="10.9" customHeight="1" x14ac:dyDescent="0.2">
      <c r="A2" s="207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150"/>
      <c r="BQ2" s="150"/>
      <c r="CS2" s="150"/>
    </row>
    <row r="3" spans="1:97" s="138" customFormat="1" ht="10.9" customHeight="1" x14ac:dyDescent="0.2">
      <c r="A3" s="174"/>
      <c r="B3" s="175"/>
      <c r="C3" s="176" t="s">
        <v>233</v>
      </c>
      <c r="D3" s="176" t="s">
        <v>234</v>
      </c>
      <c r="E3" s="176" t="s">
        <v>235</v>
      </c>
      <c r="F3" s="176" t="s">
        <v>236</v>
      </c>
      <c r="G3" s="176" t="s">
        <v>237</v>
      </c>
      <c r="H3" s="176" t="s">
        <v>238</v>
      </c>
      <c r="I3" s="176" t="s">
        <v>239</v>
      </c>
      <c r="J3" s="176" t="s">
        <v>240</v>
      </c>
      <c r="K3" s="176" t="s">
        <v>241</v>
      </c>
      <c r="L3" s="176" t="s">
        <v>242</v>
      </c>
      <c r="M3" s="176" t="s">
        <v>243</v>
      </c>
      <c r="N3" s="176" t="s">
        <v>244</v>
      </c>
      <c r="O3" s="176" t="s">
        <v>245</v>
      </c>
      <c r="P3" s="176" t="s">
        <v>246</v>
      </c>
      <c r="Q3" s="176" t="s">
        <v>247</v>
      </c>
      <c r="R3" s="176" t="s">
        <v>248</v>
      </c>
      <c r="S3" s="176" t="s">
        <v>249</v>
      </c>
      <c r="T3" s="176" t="s">
        <v>250</v>
      </c>
      <c r="U3" s="176" t="s">
        <v>251</v>
      </c>
      <c r="V3" s="176" t="s">
        <v>252</v>
      </c>
      <c r="W3" s="176" t="s">
        <v>253</v>
      </c>
      <c r="X3" s="176" t="s">
        <v>254</v>
      </c>
      <c r="Y3" s="176" t="s">
        <v>255</v>
      </c>
      <c r="Z3" s="176" t="s">
        <v>256</v>
      </c>
      <c r="AA3" s="176" t="s">
        <v>257</v>
      </c>
      <c r="AB3" s="176" t="s">
        <v>258</v>
      </c>
      <c r="AC3" s="176" t="s">
        <v>259</v>
      </c>
      <c r="AD3" s="176" t="s">
        <v>260</v>
      </c>
      <c r="AE3" s="176" t="s">
        <v>261</v>
      </c>
      <c r="AF3" s="176" t="s">
        <v>262</v>
      </c>
      <c r="AG3" s="176" t="s">
        <v>263</v>
      </c>
      <c r="AH3" s="176" t="s">
        <v>264</v>
      </c>
      <c r="AI3" s="176" t="s">
        <v>265</v>
      </c>
      <c r="AJ3" s="176" t="s">
        <v>266</v>
      </c>
      <c r="AK3" s="176" t="s">
        <v>267</v>
      </c>
      <c r="AL3" s="176" t="s">
        <v>268</v>
      </c>
      <c r="AM3" s="176" t="s">
        <v>269</v>
      </c>
      <c r="AN3" s="176" t="s">
        <v>271</v>
      </c>
      <c r="AO3" s="176" t="s">
        <v>273</v>
      </c>
      <c r="AP3" s="176" t="s">
        <v>274</v>
      </c>
      <c r="AQ3" s="176" t="s">
        <v>275</v>
      </c>
      <c r="AR3" s="176" t="s">
        <v>276</v>
      </c>
      <c r="AS3" s="176" t="s">
        <v>277</v>
      </c>
      <c r="AT3" s="176" t="s">
        <v>278</v>
      </c>
      <c r="AU3" s="176" t="s">
        <v>279</v>
      </c>
      <c r="AV3" s="176" t="s">
        <v>280</v>
      </c>
      <c r="AW3" s="176" t="s">
        <v>281</v>
      </c>
      <c r="AX3" s="176" t="s">
        <v>282</v>
      </c>
      <c r="AY3" s="176" t="s">
        <v>283</v>
      </c>
      <c r="AZ3" s="176" t="s">
        <v>284</v>
      </c>
      <c r="BA3" s="176" t="s">
        <v>285</v>
      </c>
      <c r="BB3" s="176" t="s">
        <v>287</v>
      </c>
      <c r="BC3" s="176" t="s">
        <v>288</v>
      </c>
      <c r="BD3" s="176" t="s">
        <v>290</v>
      </c>
      <c r="BE3" s="176" t="s">
        <v>291</v>
      </c>
      <c r="BF3" s="176" t="s">
        <v>292</v>
      </c>
      <c r="BG3" s="176" t="s">
        <v>294</v>
      </c>
      <c r="BH3" s="176" t="s">
        <v>295</v>
      </c>
      <c r="BI3" s="176" t="s">
        <v>296</v>
      </c>
      <c r="BJ3" s="176" t="s">
        <v>297</v>
      </c>
      <c r="BK3" s="176" t="s">
        <v>298</v>
      </c>
      <c r="BL3" s="176" t="s">
        <v>299</v>
      </c>
      <c r="BM3" s="176" t="s">
        <v>300</v>
      </c>
      <c r="BN3" s="176" t="s">
        <v>458</v>
      </c>
      <c r="BO3" s="177"/>
      <c r="BP3" s="139"/>
      <c r="BQ3" s="139"/>
      <c r="BR3" s="139"/>
      <c r="BS3" s="139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40"/>
      <c r="CG3" s="139"/>
      <c r="CH3" s="140"/>
      <c r="CI3" s="139"/>
      <c r="CJ3" s="139"/>
      <c r="CK3" s="139"/>
      <c r="CL3" s="139"/>
      <c r="CM3" s="139"/>
      <c r="CN3" s="139"/>
      <c r="CO3" s="139"/>
      <c r="CP3" s="140"/>
      <c r="CQ3" s="139"/>
      <c r="CR3" s="140"/>
    </row>
    <row r="4" spans="1:97" s="141" customFormat="1" ht="10.9" customHeight="1" x14ac:dyDescent="0.2">
      <c r="A4" s="178"/>
      <c r="B4" s="179"/>
      <c r="C4" s="180" t="s">
        <v>522</v>
      </c>
      <c r="D4" s="180" t="s">
        <v>523</v>
      </c>
      <c r="E4" s="180"/>
      <c r="F4" s="180" t="s">
        <v>524</v>
      </c>
      <c r="G4" s="180"/>
      <c r="H4" s="180"/>
      <c r="I4" s="180" t="s">
        <v>525</v>
      </c>
      <c r="J4" s="180" t="s">
        <v>526</v>
      </c>
      <c r="K4" s="180"/>
      <c r="L4" s="180" t="s">
        <v>303</v>
      </c>
      <c r="M4" s="180"/>
      <c r="N4" s="180" t="s">
        <v>304</v>
      </c>
      <c r="O4" s="180"/>
      <c r="P4" s="181" t="s">
        <v>527</v>
      </c>
      <c r="Q4" s="180" t="s">
        <v>528</v>
      </c>
      <c r="R4" s="180" t="s">
        <v>529</v>
      </c>
      <c r="S4" s="180" t="s">
        <v>530</v>
      </c>
      <c r="T4" s="180" t="s">
        <v>531</v>
      </c>
      <c r="U4" s="181" t="s">
        <v>532</v>
      </c>
      <c r="V4" s="180"/>
      <c r="W4" s="180" t="s">
        <v>533</v>
      </c>
      <c r="X4" s="180"/>
      <c r="Y4" s="180" t="s">
        <v>305</v>
      </c>
      <c r="Z4" s="180" t="s">
        <v>305</v>
      </c>
      <c r="AA4" s="180" t="s">
        <v>534</v>
      </c>
      <c r="AB4" s="180" t="s">
        <v>535</v>
      </c>
      <c r="AC4" s="180"/>
      <c r="AD4" s="180" t="s">
        <v>536</v>
      </c>
      <c r="AE4" s="180" t="s">
        <v>537</v>
      </c>
      <c r="AF4" s="180"/>
      <c r="AG4" s="180" t="s">
        <v>538</v>
      </c>
      <c r="AH4" s="180" t="s">
        <v>539</v>
      </c>
      <c r="AI4" s="180"/>
      <c r="AJ4" s="180"/>
      <c r="AK4" s="180"/>
      <c r="AL4" s="180"/>
      <c r="AM4" s="180" t="s">
        <v>526</v>
      </c>
      <c r="AN4" s="181" t="s">
        <v>540</v>
      </c>
      <c r="AO4" s="180"/>
      <c r="AP4" s="180"/>
      <c r="AQ4" s="181"/>
      <c r="AR4" s="180" t="s">
        <v>541</v>
      </c>
      <c r="AS4" s="180"/>
      <c r="AT4" s="180" t="s">
        <v>542</v>
      </c>
      <c r="AU4" s="180"/>
      <c r="AV4" s="180"/>
      <c r="AW4" s="180"/>
      <c r="AX4" s="180"/>
      <c r="AY4" s="181"/>
      <c r="AZ4" s="180" t="s">
        <v>543</v>
      </c>
      <c r="BA4" s="180"/>
      <c r="BB4" s="180" t="s">
        <v>544</v>
      </c>
      <c r="BC4" s="180"/>
      <c r="BD4" s="180"/>
      <c r="BE4" s="180" t="s">
        <v>545</v>
      </c>
      <c r="BF4" s="182"/>
      <c r="BG4" s="347" t="s">
        <v>546</v>
      </c>
      <c r="BH4" s="180" t="s">
        <v>547</v>
      </c>
      <c r="BI4" s="180"/>
      <c r="BJ4" s="180" t="s">
        <v>548</v>
      </c>
      <c r="BK4" s="181" t="s">
        <v>549</v>
      </c>
      <c r="BL4" s="180" t="s">
        <v>526</v>
      </c>
      <c r="BM4" s="180"/>
      <c r="BN4" s="181"/>
      <c r="BO4" s="183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4"/>
      <c r="B5" s="185"/>
      <c r="C5" s="186" t="s">
        <v>550</v>
      </c>
      <c r="D5" s="186" t="s">
        <v>550</v>
      </c>
      <c r="E5" s="186" t="s">
        <v>551</v>
      </c>
      <c r="F5" s="186" t="s">
        <v>307</v>
      </c>
      <c r="G5" s="186" t="s">
        <v>552</v>
      </c>
      <c r="H5" s="186" t="s">
        <v>553</v>
      </c>
      <c r="I5" s="186" t="s">
        <v>554</v>
      </c>
      <c r="J5" s="186" t="s">
        <v>555</v>
      </c>
      <c r="K5" s="186" t="s">
        <v>556</v>
      </c>
      <c r="L5" s="186" t="s">
        <v>557</v>
      </c>
      <c r="M5" s="186" t="s">
        <v>1</v>
      </c>
      <c r="N5" s="186" t="s">
        <v>557</v>
      </c>
      <c r="O5" s="186" t="s">
        <v>308</v>
      </c>
      <c r="P5" s="187" t="s">
        <v>558</v>
      </c>
      <c r="Q5" s="186" t="s">
        <v>559</v>
      </c>
      <c r="R5" s="186" t="s">
        <v>560</v>
      </c>
      <c r="S5" s="186" t="s">
        <v>561</v>
      </c>
      <c r="T5" s="186" t="s">
        <v>562</v>
      </c>
      <c r="U5" s="187" t="s">
        <v>563</v>
      </c>
      <c r="V5" s="186" t="s">
        <v>2</v>
      </c>
      <c r="W5" s="186" t="s">
        <v>309</v>
      </c>
      <c r="X5" s="186" t="s">
        <v>3</v>
      </c>
      <c r="Y5" s="186" t="s">
        <v>564</v>
      </c>
      <c r="Z5" s="186" t="s">
        <v>565</v>
      </c>
      <c r="AA5" s="186" t="s">
        <v>566</v>
      </c>
      <c r="AB5" s="186" t="s">
        <v>567</v>
      </c>
      <c r="AC5" s="186" t="s">
        <v>4</v>
      </c>
      <c r="AD5" s="186" t="s">
        <v>568</v>
      </c>
      <c r="AE5" s="186" t="s">
        <v>310</v>
      </c>
      <c r="AF5" s="186" t="s">
        <v>5</v>
      </c>
      <c r="AG5" s="186" t="s">
        <v>311</v>
      </c>
      <c r="AH5" s="186" t="s">
        <v>569</v>
      </c>
      <c r="AI5" s="186" t="s">
        <v>37</v>
      </c>
      <c r="AJ5" s="186" t="s">
        <v>270</v>
      </c>
      <c r="AK5" s="186" t="s">
        <v>272</v>
      </c>
      <c r="AL5" s="186" t="s">
        <v>36</v>
      </c>
      <c r="AM5" s="186" t="s">
        <v>312</v>
      </c>
      <c r="AN5" s="187" t="s">
        <v>570</v>
      </c>
      <c r="AO5" s="186" t="s">
        <v>313</v>
      </c>
      <c r="AP5" s="186" t="s">
        <v>6</v>
      </c>
      <c r="AQ5" s="187" t="s">
        <v>571</v>
      </c>
      <c r="AR5" s="186" t="s">
        <v>572</v>
      </c>
      <c r="AS5" s="186" t="s">
        <v>314</v>
      </c>
      <c r="AT5" s="186" t="s">
        <v>573</v>
      </c>
      <c r="AU5" s="186" t="s">
        <v>315</v>
      </c>
      <c r="AV5" s="186" t="s">
        <v>316</v>
      </c>
      <c r="AW5" s="186" t="s">
        <v>7</v>
      </c>
      <c r="AX5" s="186" t="s">
        <v>286</v>
      </c>
      <c r="AY5" s="187" t="s">
        <v>317</v>
      </c>
      <c r="AZ5" s="186" t="s">
        <v>574</v>
      </c>
      <c r="BA5" s="186" t="s">
        <v>289</v>
      </c>
      <c r="BB5" s="186" t="s">
        <v>307</v>
      </c>
      <c r="BC5" s="186" t="s">
        <v>318</v>
      </c>
      <c r="BD5" s="186" t="s">
        <v>293</v>
      </c>
      <c r="BE5" s="186" t="s">
        <v>319</v>
      </c>
      <c r="BF5" s="187" t="s">
        <v>320</v>
      </c>
      <c r="BG5" s="348" t="s">
        <v>575</v>
      </c>
      <c r="BH5" s="186" t="s">
        <v>307</v>
      </c>
      <c r="BI5" s="186" t="s">
        <v>576</v>
      </c>
      <c r="BJ5" s="186" t="s">
        <v>307</v>
      </c>
      <c r="BK5" s="187" t="s">
        <v>307</v>
      </c>
      <c r="BL5" s="186" t="s">
        <v>577</v>
      </c>
      <c r="BM5" s="186" t="s">
        <v>578</v>
      </c>
      <c r="BN5" s="187" t="s">
        <v>579</v>
      </c>
      <c r="BO5" s="188" t="s">
        <v>327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8" t="s">
        <v>233</v>
      </c>
      <c r="B6" s="189" t="s">
        <v>459</v>
      </c>
      <c r="C6" s="190">
        <v>1.011336428847337</v>
      </c>
      <c r="D6" s="190">
        <v>3.1716326869329079E-3</v>
      </c>
      <c r="E6" s="190">
        <v>6.8161914081774815E-3</v>
      </c>
      <c r="F6" s="190">
        <v>2.4128861994692228E-3</v>
      </c>
      <c r="G6" s="190">
        <v>9.3965644477920552E-4</v>
      </c>
      <c r="H6" s="190">
        <v>2.0930485352437336E-4</v>
      </c>
      <c r="I6" s="190">
        <v>0</v>
      </c>
      <c r="J6" s="190">
        <v>5.9708421732693794E-6</v>
      </c>
      <c r="K6" s="190">
        <v>1.9750510058960855E-3</v>
      </c>
      <c r="L6" s="190">
        <v>7.1262001720757159E-4</v>
      </c>
      <c r="M6" s="190">
        <v>0.20018571379241987</v>
      </c>
      <c r="N6" s="190">
        <v>5.0588772789455061E-2</v>
      </c>
      <c r="O6" s="190">
        <v>1.0627748929293376E-2</v>
      </c>
      <c r="P6" s="190">
        <v>8.6413982358107558E-2</v>
      </c>
      <c r="Q6" s="190">
        <v>3.093491698621189E-5</v>
      </c>
      <c r="R6" s="190">
        <v>2.0693077549148706E-5</v>
      </c>
      <c r="S6" s="190">
        <v>5.151999764043334E-4</v>
      </c>
      <c r="T6" s="190">
        <v>5.3863659737431294E-5</v>
      </c>
      <c r="U6" s="190">
        <v>1.1674413771040099E-4</v>
      </c>
      <c r="V6" s="190">
        <v>1.3683772195194932E-5</v>
      </c>
      <c r="W6" s="190">
        <v>6.4125882718132225E-6</v>
      </c>
      <c r="X6" s="190">
        <v>1.4217363542809042E-5</v>
      </c>
      <c r="Y6" s="190">
        <v>1.6670711393617311E-5</v>
      </c>
      <c r="Z6" s="190">
        <v>2.9035206386875047E-4</v>
      </c>
      <c r="AA6" s="190">
        <v>1.4867628706304582E-6</v>
      </c>
      <c r="AB6" s="190">
        <v>3.3758878118341302E-6</v>
      </c>
      <c r="AC6" s="190">
        <v>4.984959072778457E-5</v>
      </c>
      <c r="AD6" s="190">
        <v>3.0483971242663586E-4</v>
      </c>
      <c r="AE6" s="190">
        <v>1.8232616164765878E-5</v>
      </c>
      <c r="AF6" s="190">
        <v>0</v>
      </c>
      <c r="AG6" s="190">
        <v>1.2307322453260572E-6</v>
      </c>
      <c r="AH6" s="190">
        <v>2.8720423566227582E-6</v>
      </c>
      <c r="AI6" s="190">
        <v>3.1954961520645115E-6</v>
      </c>
      <c r="AJ6" s="190">
        <v>3.3294443825777435E-6</v>
      </c>
      <c r="AK6" s="190">
        <v>4.0377426303385211E-6</v>
      </c>
      <c r="AL6" s="190">
        <v>1.7465514275933129E-6</v>
      </c>
      <c r="AM6" s="190">
        <v>6.459465996505806E-4</v>
      </c>
      <c r="AN6" s="190">
        <v>2.7293422527871633E-5</v>
      </c>
      <c r="AO6" s="190">
        <v>2.3512070377774115E-5</v>
      </c>
      <c r="AP6" s="190">
        <v>1.2747724640401241E-5</v>
      </c>
      <c r="AQ6" s="190">
        <v>1.5536978471092116E-5</v>
      </c>
      <c r="AR6" s="190">
        <v>8.0177161678382181E-6</v>
      </c>
      <c r="AS6" s="190">
        <v>4.3761891683114881E-6</v>
      </c>
      <c r="AT6" s="190">
        <v>7.3630977646790881E-6</v>
      </c>
      <c r="AU6" s="190">
        <v>5.7344375339490422E-6</v>
      </c>
      <c r="AV6" s="190">
        <v>4.0385876159678201E-6</v>
      </c>
      <c r="AW6" s="190">
        <v>4.9406352189599427E-6</v>
      </c>
      <c r="AX6" s="190">
        <v>1.2734256868419113E-6</v>
      </c>
      <c r="AY6" s="190">
        <v>8.5653499294185371E-5</v>
      </c>
      <c r="AZ6" s="190">
        <v>6.6533927250372935E-6</v>
      </c>
      <c r="BA6" s="190">
        <v>7.7894510321641685E-6</v>
      </c>
      <c r="BB6" s="190">
        <v>1.0078453443740493E-5</v>
      </c>
      <c r="BC6" s="190">
        <v>4.9656428199663051E-5</v>
      </c>
      <c r="BD6" s="190">
        <v>8.1994842223722178E-4</v>
      </c>
      <c r="BE6" s="190">
        <v>5.4728579433822617E-4</v>
      </c>
      <c r="BF6" s="190">
        <v>3.1991300591833914E-3</v>
      </c>
      <c r="BG6" s="190">
        <v>5.3588307191016306E-4</v>
      </c>
      <c r="BH6" s="190">
        <v>4.6567079504256231E-6</v>
      </c>
      <c r="BI6" s="190">
        <v>7.6695628928383913E-3</v>
      </c>
      <c r="BJ6" s="190">
        <v>1.1989255156325136E-2</v>
      </c>
      <c r="BK6" s="190">
        <v>6.3035542492803496E-5</v>
      </c>
      <c r="BL6" s="190">
        <v>3.2020911055046154E-4</v>
      </c>
      <c r="BM6" s="190">
        <v>1.5101697557695981E-5</v>
      </c>
      <c r="BN6" s="190">
        <v>2.4141612268250366E-5</v>
      </c>
      <c r="BO6" s="191">
        <v>1.4029777511988</v>
      </c>
      <c r="BP6" s="149"/>
      <c r="BQ6" s="149"/>
      <c r="BR6" s="149"/>
      <c r="BS6" s="149"/>
      <c r="BT6" s="151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51"/>
      <c r="CI6" s="149"/>
      <c r="CJ6" s="149"/>
      <c r="CK6" s="149"/>
      <c r="CL6" s="149"/>
      <c r="CM6" s="149"/>
      <c r="CN6" s="149"/>
      <c r="CO6" s="149"/>
      <c r="CP6" s="151"/>
      <c r="CQ6" s="149"/>
      <c r="CR6" s="151"/>
    </row>
    <row r="7" spans="1:97" s="138" customFormat="1" ht="10.9" customHeight="1" x14ac:dyDescent="0.2">
      <c r="A7" s="178" t="s">
        <v>234</v>
      </c>
      <c r="B7" s="189" t="s">
        <v>460</v>
      </c>
      <c r="C7" s="190">
        <v>7.8140888480927404E-3</v>
      </c>
      <c r="D7" s="190">
        <v>1.0305828466358427</v>
      </c>
      <c r="E7" s="190">
        <v>7.9954119229096149E-2</v>
      </c>
      <c r="F7" s="190">
        <v>1.5920945848586774E-3</v>
      </c>
      <c r="G7" s="190">
        <v>1.2344180169801657E-5</v>
      </c>
      <c r="H7" s="190">
        <v>5.841011150735377E-5</v>
      </c>
      <c r="I7" s="190">
        <v>0</v>
      </c>
      <c r="J7" s="190">
        <v>8.9479736787548878E-6</v>
      </c>
      <c r="K7" s="190">
        <v>1.5130167852440222E-2</v>
      </c>
      <c r="L7" s="190">
        <v>3.7640723740120161E-5</v>
      </c>
      <c r="M7" s="190">
        <v>1.5493308210191765E-3</v>
      </c>
      <c r="N7" s="190">
        <v>1.1433137005260852E-3</v>
      </c>
      <c r="O7" s="190">
        <v>2.3456099899351961E-4</v>
      </c>
      <c r="P7" s="190">
        <v>1.8371091622041608E-2</v>
      </c>
      <c r="Q7" s="190">
        <v>5.4812435658946283E-3</v>
      </c>
      <c r="R7" s="190">
        <v>1.8154847162870694E-3</v>
      </c>
      <c r="S7" s="190">
        <v>1.1962649272541743E-5</v>
      </c>
      <c r="T7" s="190">
        <v>1.7126884929067827E-5</v>
      </c>
      <c r="U7" s="190">
        <v>1.8755936744319833E-4</v>
      </c>
      <c r="V7" s="190">
        <v>2.2740318183409029E-5</v>
      </c>
      <c r="W7" s="190">
        <v>1.2185436132533694E-5</v>
      </c>
      <c r="X7" s="190">
        <v>5.2243754712831104E-5</v>
      </c>
      <c r="Y7" s="190">
        <v>3.6981618723254828E-6</v>
      </c>
      <c r="Z7" s="190">
        <v>1.9100071764129793E-3</v>
      </c>
      <c r="AA7" s="190">
        <v>6.9016495864416169E-7</v>
      </c>
      <c r="AB7" s="190">
        <v>4.2133260610010405E-6</v>
      </c>
      <c r="AC7" s="190">
        <v>1.5457528144229966E-2</v>
      </c>
      <c r="AD7" s="190">
        <v>2.7466945474170297E-3</v>
      </c>
      <c r="AE7" s="190">
        <v>5.9089342233401079E-6</v>
      </c>
      <c r="AF7" s="190">
        <v>0</v>
      </c>
      <c r="AG7" s="190">
        <v>1.361469550802593E-6</v>
      </c>
      <c r="AH7" s="190">
        <v>2.9024133139751198E-6</v>
      </c>
      <c r="AI7" s="190">
        <v>4.0332555443459965E-6</v>
      </c>
      <c r="AJ7" s="190">
        <v>6.1428396665026086E-6</v>
      </c>
      <c r="AK7" s="190">
        <v>5.7145801548596056E-6</v>
      </c>
      <c r="AL7" s="190">
        <v>6.5145290148293601E-6</v>
      </c>
      <c r="AM7" s="190">
        <v>8.3460630100538435E-4</v>
      </c>
      <c r="AN7" s="190">
        <v>6.3291188340480738E-6</v>
      </c>
      <c r="AO7" s="190">
        <v>2.9040870659385068E-4</v>
      </c>
      <c r="AP7" s="190">
        <v>9.8937085401875728E-6</v>
      </c>
      <c r="AQ7" s="190">
        <v>1.9852215832771246E-3</v>
      </c>
      <c r="AR7" s="190">
        <v>6.2677620091175609E-4</v>
      </c>
      <c r="AS7" s="190">
        <v>3.9089938242799518E-6</v>
      </c>
      <c r="AT7" s="190">
        <v>7.6939241394780931E-6</v>
      </c>
      <c r="AU7" s="190">
        <v>7.6479957145365841E-6</v>
      </c>
      <c r="AV7" s="190">
        <v>7.2673156180769625E-5</v>
      </c>
      <c r="AW7" s="190">
        <v>4.6579525931467209E-6</v>
      </c>
      <c r="AX7" s="190">
        <v>4.7782245134710678E-6</v>
      </c>
      <c r="AY7" s="190">
        <v>7.6570978569534497E-6</v>
      </c>
      <c r="AZ7" s="190">
        <v>2.1113286055227094E-6</v>
      </c>
      <c r="BA7" s="190">
        <v>1.1891240779936964E-5</v>
      </c>
      <c r="BB7" s="190">
        <v>2.1419175277392053E-5</v>
      </c>
      <c r="BC7" s="190">
        <v>4.7049070481536821E-6</v>
      </c>
      <c r="BD7" s="190">
        <v>1.2302629873968293E-4</v>
      </c>
      <c r="BE7" s="190">
        <v>6.9676430573420941E-5</v>
      </c>
      <c r="BF7" s="190">
        <v>1.4978453767152574E-4</v>
      </c>
      <c r="BG7" s="190">
        <v>4.3930187926600084E-4</v>
      </c>
      <c r="BH7" s="190">
        <v>1.533771068330542E-5</v>
      </c>
      <c r="BI7" s="190">
        <v>5.5006368352227442E-4</v>
      </c>
      <c r="BJ7" s="190">
        <v>1.0999790599880925E-3</v>
      </c>
      <c r="BK7" s="190">
        <v>1.2349923060715219E-3</v>
      </c>
      <c r="BL7" s="190">
        <v>1.1137379096407187E-3</v>
      </c>
      <c r="BM7" s="190">
        <v>3.9040485642754986E-5</v>
      </c>
      <c r="BN7" s="190">
        <v>9.6139829409225927E-6</v>
      </c>
      <c r="BO7" s="191">
        <v>1.192991847417719</v>
      </c>
      <c r="BP7" s="149"/>
      <c r="BQ7" s="149"/>
      <c r="BR7" s="149"/>
      <c r="BS7" s="149"/>
      <c r="BT7" s="151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51"/>
      <c r="CI7" s="149"/>
      <c r="CJ7" s="149"/>
      <c r="CK7" s="149"/>
      <c r="CL7" s="149"/>
      <c r="CM7" s="149"/>
      <c r="CN7" s="149"/>
      <c r="CO7" s="149"/>
      <c r="CP7" s="151"/>
      <c r="CQ7" s="149"/>
      <c r="CR7" s="151"/>
    </row>
    <row r="8" spans="1:97" s="138" customFormat="1" ht="10.9" customHeight="1" x14ac:dyDescent="0.2">
      <c r="A8" s="178" t="s">
        <v>235</v>
      </c>
      <c r="B8" s="189" t="s">
        <v>461</v>
      </c>
      <c r="C8" s="190">
        <v>4.7835956717771598E-3</v>
      </c>
      <c r="D8" s="190">
        <v>1.7187647810371662E-2</v>
      </c>
      <c r="E8" s="190">
        <v>1.0311204759373311</v>
      </c>
      <c r="F8" s="190">
        <v>1.3666441763975367E-2</v>
      </c>
      <c r="G8" s="190">
        <v>3.2622983395656621E-5</v>
      </c>
      <c r="H8" s="190">
        <v>2.28956875780205E-5</v>
      </c>
      <c r="I8" s="190">
        <v>0</v>
      </c>
      <c r="J8" s="190">
        <v>7.6752283917607787E-6</v>
      </c>
      <c r="K8" s="190">
        <v>0.19500221665121345</v>
      </c>
      <c r="L8" s="190">
        <v>2.2101163794587111E-4</v>
      </c>
      <c r="M8" s="190">
        <v>9.4970366162869799E-4</v>
      </c>
      <c r="N8" s="190">
        <v>9.4338654821200379E-3</v>
      </c>
      <c r="O8" s="190">
        <v>1.9449927184081205E-3</v>
      </c>
      <c r="P8" s="190">
        <v>3.1929384756879372E-3</v>
      </c>
      <c r="Q8" s="190">
        <v>1.8310479881757094E-3</v>
      </c>
      <c r="R8" s="190">
        <v>1.4612945550469152E-3</v>
      </c>
      <c r="S8" s="190">
        <v>1.2153810013177723E-5</v>
      </c>
      <c r="T8" s="190">
        <v>6.5299811220361066E-6</v>
      </c>
      <c r="U8" s="190">
        <v>9.7358974847380539E-5</v>
      </c>
      <c r="V8" s="190">
        <v>9.93895207001587E-6</v>
      </c>
      <c r="W8" s="190">
        <v>4.5872920938485162E-6</v>
      </c>
      <c r="X8" s="190">
        <v>6.0371156791617442E-4</v>
      </c>
      <c r="Y8" s="190">
        <v>3.6744201281349265E-6</v>
      </c>
      <c r="Z8" s="190">
        <v>3.9252810650184836E-4</v>
      </c>
      <c r="AA8" s="190">
        <v>5.4945036465391487E-7</v>
      </c>
      <c r="AB8" s="190">
        <v>9.5375897491771713E-7</v>
      </c>
      <c r="AC8" s="190">
        <v>2.6297720565545595E-4</v>
      </c>
      <c r="AD8" s="190">
        <v>3.5137635478395532E-2</v>
      </c>
      <c r="AE8" s="190">
        <v>4.824660481473836E-6</v>
      </c>
      <c r="AF8" s="190">
        <v>0</v>
      </c>
      <c r="AG8" s="190">
        <v>3.3244813399401502E-7</v>
      </c>
      <c r="AH8" s="190">
        <v>1.144114257922372E-6</v>
      </c>
      <c r="AI8" s="190">
        <v>1.5090488556573314E-6</v>
      </c>
      <c r="AJ8" s="190">
        <v>1.8559401541398723E-6</v>
      </c>
      <c r="AK8" s="190">
        <v>2.4066232643950461E-6</v>
      </c>
      <c r="AL8" s="190">
        <v>1.0809598833755871E-6</v>
      </c>
      <c r="AM8" s="190">
        <v>4.6162669527097461E-4</v>
      </c>
      <c r="AN8" s="190">
        <v>9.3955962395660974E-6</v>
      </c>
      <c r="AO8" s="190">
        <v>7.1269098762287888E-6</v>
      </c>
      <c r="AP8" s="190">
        <v>2.4761692250370024E-6</v>
      </c>
      <c r="AQ8" s="190">
        <v>3.5009711604119268E-5</v>
      </c>
      <c r="AR8" s="190">
        <v>1.2294751589990825E-5</v>
      </c>
      <c r="AS8" s="190">
        <v>1.0991005485905146E-6</v>
      </c>
      <c r="AT8" s="190">
        <v>2.6623089246348365E-6</v>
      </c>
      <c r="AU8" s="190">
        <v>1.8579403514607347E-6</v>
      </c>
      <c r="AV8" s="190">
        <v>2.7292662821694512E-6</v>
      </c>
      <c r="AW8" s="190">
        <v>1.494733740251237E-6</v>
      </c>
      <c r="AX8" s="190">
        <v>4.5675353575800319E-7</v>
      </c>
      <c r="AY8" s="190">
        <v>3.0468421666888303E-5</v>
      </c>
      <c r="AZ8" s="190">
        <v>3.3293933077887399E-6</v>
      </c>
      <c r="BA8" s="190">
        <v>8.0444421899282228E-6</v>
      </c>
      <c r="BB8" s="190">
        <v>5.8380406792267767E-6</v>
      </c>
      <c r="BC8" s="190">
        <v>1.3887057112334904E-5</v>
      </c>
      <c r="BD8" s="190">
        <v>7.2105275043466506E-4</v>
      </c>
      <c r="BE8" s="190">
        <v>2.3991103437044303E-4</v>
      </c>
      <c r="BF8" s="190">
        <v>1.1449441844179453E-3</v>
      </c>
      <c r="BG8" s="190">
        <v>1.9559243524625131E-5</v>
      </c>
      <c r="BH8" s="190">
        <v>2.1091510679492924E-6</v>
      </c>
      <c r="BI8" s="190">
        <v>3.8860745253060038E-3</v>
      </c>
      <c r="BJ8" s="190">
        <v>1.0554558711205708E-2</v>
      </c>
      <c r="BK8" s="190">
        <v>3.3683834017844515E-5</v>
      </c>
      <c r="BL8" s="190">
        <v>2.1070639901587013E-4</v>
      </c>
      <c r="BM8" s="190">
        <v>1.4056189106081626E-5</v>
      </c>
      <c r="BN8" s="190">
        <v>7.7614118112445686E-6</v>
      </c>
      <c r="BO8" s="191">
        <v>1.3348383937725852</v>
      </c>
      <c r="BP8" s="149"/>
      <c r="BQ8" s="149"/>
      <c r="BR8" s="149"/>
      <c r="BS8" s="149"/>
      <c r="BT8" s="151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51"/>
      <c r="CI8" s="149"/>
      <c r="CJ8" s="149"/>
      <c r="CK8" s="149"/>
      <c r="CL8" s="149"/>
      <c r="CM8" s="149"/>
      <c r="CN8" s="149"/>
      <c r="CO8" s="149"/>
      <c r="CP8" s="151"/>
      <c r="CQ8" s="149"/>
      <c r="CR8" s="151"/>
    </row>
    <row r="9" spans="1:97" s="138" customFormat="1" ht="10.9" customHeight="1" x14ac:dyDescent="0.2">
      <c r="A9" s="178" t="s">
        <v>236</v>
      </c>
      <c r="B9" s="189" t="s">
        <v>462</v>
      </c>
      <c r="C9" s="190">
        <v>9.0254166535692626E-2</v>
      </c>
      <c r="D9" s="190">
        <v>4.7976168373428753E-2</v>
      </c>
      <c r="E9" s="190">
        <v>4.4567906354563723E-2</v>
      </c>
      <c r="F9" s="190">
        <v>1.0008210695481345</v>
      </c>
      <c r="G9" s="190">
        <v>8.5232972189698347E-5</v>
      </c>
      <c r="H9" s="190">
        <v>2.2147636711456457E-5</v>
      </c>
      <c r="I9" s="190">
        <v>0</v>
      </c>
      <c r="J9" s="190">
        <v>1.2924576200472186E-6</v>
      </c>
      <c r="K9" s="190">
        <v>8.4898489049324878E-3</v>
      </c>
      <c r="L9" s="190">
        <v>7.3639481686280642E-5</v>
      </c>
      <c r="M9" s="190">
        <v>1.7865316969856233E-2</v>
      </c>
      <c r="N9" s="190">
        <v>4.9085534092815977E-3</v>
      </c>
      <c r="O9" s="190">
        <v>1.0295007611296183E-3</v>
      </c>
      <c r="P9" s="190">
        <v>8.6284451919676729E-3</v>
      </c>
      <c r="Q9" s="190">
        <v>3.2444739437938376E-4</v>
      </c>
      <c r="R9" s="190">
        <v>1.4182902774822337E-4</v>
      </c>
      <c r="S9" s="190">
        <v>4.6768397675887056E-5</v>
      </c>
      <c r="T9" s="190">
        <v>5.8427941108152618E-6</v>
      </c>
      <c r="U9" s="190">
        <v>2.275160866811499E-5</v>
      </c>
      <c r="V9" s="190">
        <v>2.6573844134340361E-6</v>
      </c>
      <c r="W9" s="190">
        <v>1.3258359709161571E-6</v>
      </c>
      <c r="X9" s="190">
        <v>2.7271703793237783E-5</v>
      </c>
      <c r="Y9" s="190">
        <v>1.8443271379399048E-6</v>
      </c>
      <c r="Z9" s="190">
        <v>1.2832269295965569E-4</v>
      </c>
      <c r="AA9" s="190">
        <v>1.8975861108193918E-7</v>
      </c>
      <c r="AB9" s="190">
        <v>5.4771650654790825E-7</v>
      </c>
      <c r="AC9" s="190">
        <v>7.2001467637079547E-4</v>
      </c>
      <c r="AD9" s="190">
        <v>1.5262112400104345E-3</v>
      </c>
      <c r="AE9" s="190">
        <v>2.1396053842301675E-6</v>
      </c>
      <c r="AF9" s="190">
        <v>0</v>
      </c>
      <c r="AG9" s="190">
        <v>1.9286555191857008E-7</v>
      </c>
      <c r="AH9" s="190">
        <v>4.4935195099818753E-7</v>
      </c>
      <c r="AI9" s="190">
        <v>6.1030714064500327E-7</v>
      </c>
      <c r="AJ9" s="190">
        <v>7.9069096256078848E-7</v>
      </c>
      <c r="AK9" s="190">
        <v>9.9963646390112442E-7</v>
      </c>
      <c r="AL9" s="190">
        <v>5.2436602262524923E-7</v>
      </c>
      <c r="AM9" s="190">
        <v>1.1345267998662008E-4</v>
      </c>
      <c r="AN9" s="190">
        <v>3.1361565869872919E-6</v>
      </c>
      <c r="AO9" s="190">
        <v>1.5678511251504559E-5</v>
      </c>
      <c r="AP9" s="190">
        <v>1.7375588833883969E-6</v>
      </c>
      <c r="AQ9" s="190">
        <v>9.3391256513235092E-5</v>
      </c>
      <c r="AR9" s="190">
        <v>2.9850679878857138E-5</v>
      </c>
      <c r="AS9" s="190">
        <v>7.07478007756635E-7</v>
      </c>
      <c r="AT9" s="190">
        <v>1.1897394002329053E-6</v>
      </c>
      <c r="AU9" s="190">
        <v>9.9184585523235403E-7</v>
      </c>
      <c r="AV9" s="190">
        <v>3.8880189297669488E-6</v>
      </c>
      <c r="AW9" s="190">
        <v>8.1514469401220772E-7</v>
      </c>
      <c r="AX9" s="190">
        <v>3.6773070083636803E-7</v>
      </c>
      <c r="AY9" s="190">
        <v>9.2542882440041587E-6</v>
      </c>
      <c r="AZ9" s="190">
        <v>8.8949654742891989E-7</v>
      </c>
      <c r="BA9" s="190">
        <v>4.3627902581610862E-6</v>
      </c>
      <c r="BB9" s="190">
        <v>6.276937840647976E-6</v>
      </c>
      <c r="BC9" s="190">
        <v>5.2390461836122046E-6</v>
      </c>
      <c r="BD9" s="190">
        <v>2.6838482053660783E-4</v>
      </c>
      <c r="BE9" s="190">
        <v>6.1153634433390035E-5</v>
      </c>
      <c r="BF9" s="190">
        <v>3.3540618885921571E-4</v>
      </c>
      <c r="BG9" s="190">
        <v>6.8433309893002413E-5</v>
      </c>
      <c r="BH9" s="190">
        <v>1.3941864188359319E-6</v>
      </c>
      <c r="BI9" s="190">
        <v>8.5792144728049117E-4</v>
      </c>
      <c r="BJ9" s="190">
        <v>1.5265780048986692E-3</v>
      </c>
      <c r="BK9" s="190">
        <v>4.9537282352663935E-4</v>
      </c>
      <c r="BL9" s="190">
        <v>8.7847193363326071E-5</v>
      </c>
      <c r="BM9" s="190">
        <v>3.6906263948360847E-6</v>
      </c>
      <c r="BN9" s="190">
        <v>3.2400841028065743E-6</v>
      </c>
      <c r="BO9" s="191">
        <v>1.2316796716584983</v>
      </c>
      <c r="BP9" s="149"/>
      <c r="BQ9" s="149"/>
      <c r="BR9" s="149"/>
      <c r="BS9" s="149"/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51"/>
      <c r="CI9" s="149"/>
      <c r="CJ9" s="149"/>
      <c r="CK9" s="149"/>
      <c r="CL9" s="149"/>
      <c r="CM9" s="149"/>
      <c r="CN9" s="149"/>
      <c r="CO9" s="149"/>
      <c r="CP9" s="151"/>
      <c r="CQ9" s="149"/>
      <c r="CR9" s="151"/>
    </row>
    <row r="10" spans="1:97" s="138" customFormat="1" ht="10.9" customHeight="1" x14ac:dyDescent="0.2">
      <c r="A10" s="178" t="s">
        <v>237</v>
      </c>
      <c r="B10" s="189" t="s">
        <v>463</v>
      </c>
      <c r="C10" s="190">
        <v>5.6106132852532485E-4</v>
      </c>
      <c r="D10" s="190">
        <v>7.2077956413398682E-5</v>
      </c>
      <c r="E10" s="190">
        <v>1.028384630306756E-3</v>
      </c>
      <c r="F10" s="190">
        <v>9.374853871944805E-5</v>
      </c>
      <c r="G10" s="190">
        <v>1.2078252761679154</v>
      </c>
      <c r="H10" s="190">
        <v>5.8252836770623841E-4</v>
      </c>
      <c r="I10" s="190">
        <v>0</v>
      </c>
      <c r="J10" s="190">
        <v>2.3266202010389805E-4</v>
      </c>
      <c r="K10" s="190">
        <v>2.9878148250387716E-4</v>
      </c>
      <c r="L10" s="190">
        <v>5.3338606244402917E-4</v>
      </c>
      <c r="M10" s="190">
        <v>1.2664578788825449E-4</v>
      </c>
      <c r="N10" s="190">
        <v>1.6013169995146225E-3</v>
      </c>
      <c r="O10" s="190">
        <v>1.2797918314751347E-4</v>
      </c>
      <c r="P10" s="190">
        <v>8.1132224748132467E-4</v>
      </c>
      <c r="Q10" s="190">
        <v>3.9518175972785738E-5</v>
      </c>
      <c r="R10" s="190">
        <v>1.1688145733881327E-4</v>
      </c>
      <c r="S10" s="190">
        <v>0.30863852626697524</v>
      </c>
      <c r="T10" s="190">
        <v>2.8700018278700033E-2</v>
      </c>
      <c r="U10" s="190">
        <v>2.0622784105525035E-2</v>
      </c>
      <c r="V10" s="190">
        <v>2.075593962122061E-3</v>
      </c>
      <c r="W10" s="190">
        <v>6.6839143989499094E-4</v>
      </c>
      <c r="X10" s="190">
        <v>3.0398275023613488E-5</v>
      </c>
      <c r="Y10" s="190">
        <v>4.0009443323737342E-5</v>
      </c>
      <c r="Z10" s="190">
        <v>7.4555607390487102E-4</v>
      </c>
      <c r="AA10" s="190">
        <v>7.0603366436484004E-6</v>
      </c>
      <c r="AB10" s="190">
        <v>6.2118785623655476E-5</v>
      </c>
      <c r="AC10" s="190">
        <v>5.169781886758684E-5</v>
      </c>
      <c r="AD10" s="190">
        <v>1.3666038481178339E-2</v>
      </c>
      <c r="AE10" s="190">
        <v>3.1432672499317072E-4</v>
      </c>
      <c r="AF10" s="190">
        <v>0</v>
      </c>
      <c r="AG10" s="190">
        <v>2.4172711403696397E-5</v>
      </c>
      <c r="AH10" s="190">
        <v>3.8721394672411679E-5</v>
      </c>
      <c r="AI10" s="190">
        <v>2.1217477614486098E-4</v>
      </c>
      <c r="AJ10" s="190">
        <v>6.6663199331145023E-5</v>
      </c>
      <c r="AK10" s="190">
        <v>7.9628748367834652E-5</v>
      </c>
      <c r="AL10" s="190">
        <v>1.3633215280580555E-4</v>
      </c>
      <c r="AM10" s="190">
        <v>9.3081382342963381E-3</v>
      </c>
      <c r="AN10" s="190">
        <v>6.2110741575919704E-5</v>
      </c>
      <c r="AO10" s="190">
        <v>1.0908803956313017E-2</v>
      </c>
      <c r="AP10" s="190">
        <v>3.7777902131286528E-3</v>
      </c>
      <c r="AQ10" s="190">
        <v>5.4804639187146177E-4</v>
      </c>
      <c r="AR10" s="190">
        <v>7.5192791670563718E-4</v>
      </c>
      <c r="AS10" s="190">
        <v>3.8558603605215138E-4</v>
      </c>
      <c r="AT10" s="190">
        <v>1.4613269771061635E-4</v>
      </c>
      <c r="AU10" s="190">
        <v>5.4189509698472745E-5</v>
      </c>
      <c r="AV10" s="190">
        <v>1.8940969256409573E-4</v>
      </c>
      <c r="AW10" s="190">
        <v>5.6599578700209441E-5</v>
      </c>
      <c r="AX10" s="190">
        <v>4.8119817394937771E-5</v>
      </c>
      <c r="AY10" s="190">
        <v>1.3437631507373269E-4</v>
      </c>
      <c r="AZ10" s="190">
        <v>2.6227420106454725E-5</v>
      </c>
      <c r="BA10" s="190">
        <v>6.9131343184058197E-5</v>
      </c>
      <c r="BB10" s="190">
        <v>2.4236898902022319E-4</v>
      </c>
      <c r="BC10" s="190">
        <v>5.5895892349095779E-5</v>
      </c>
      <c r="BD10" s="190">
        <v>1.7162998623214756E-4</v>
      </c>
      <c r="BE10" s="190">
        <v>7.292928102181856E-5</v>
      </c>
      <c r="BF10" s="190">
        <v>4.074816064519593E-4</v>
      </c>
      <c r="BG10" s="190">
        <v>1.4693935977707387E-4</v>
      </c>
      <c r="BH10" s="190">
        <v>7.9538422686397924E-5</v>
      </c>
      <c r="BI10" s="190">
        <v>2.1640523270078137E-3</v>
      </c>
      <c r="BJ10" s="190">
        <v>3.1241712681578495E-3</v>
      </c>
      <c r="BK10" s="190">
        <v>2.0457562457441882E-4</v>
      </c>
      <c r="BL10" s="190">
        <v>2.6490400419466425E-4</v>
      </c>
      <c r="BM10" s="190">
        <v>8.8955993168235957E-4</v>
      </c>
      <c r="BN10" s="190">
        <v>3.7983272724151292E-5</v>
      </c>
      <c r="BO10" s="191">
        <v>1.6245604032117387</v>
      </c>
      <c r="BP10" s="149"/>
      <c r="BQ10" s="149"/>
      <c r="BR10" s="149"/>
      <c r="BS10" s="149"/>
      <c r="BT10" s="151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51"/>
      <c r="CI10" s="149"/>
      <c r="CJ10" s="149"/>
      <c r="CK10" s="149"/>
      <c r="CL10" s="149"/>
      <c r="CM10" s="149"/>
      <c r="CN10" s="149"/>
      <c r="CO10" s="149"/>
      <c r="CP10" s="151"/>
      <c r="CQ10" s="149"/>
      <c r="CR10" s="151"/>
    </row>
    <row r="11" spans="1:97" s="138" customFormat="1" ht="10.9" customHeight="1" x14ac:dyDescent="0.2">
      <c r="A11" s="192" t="s">
        <v>238</v>
      </c>
      <c r="B11" s="193" t="s">
        <v>464</v>
      </c>
      <c r="C11" s="194">
        <v>3.4529699898870905E-6</v>
      </c>
      <c r="D11" s="194">
        <v>1.3105024489571589E-5</v>
      </c>
      <c r="E11" s="194">
        <v>8.8914562898600733E-5</v>
      </c>
      <c r="F11" s="194">
        <v>7.7224901706121464E-6</v>
      </c>
      <c r="G11" s="194">
        <v>7.7044460750395698E-6</v>
      </c>
      <c r="H11" s="194">
        <v>1.0150546434698549</v>
      </c>
      <c r="I11" s="194">
        <v>0</v>
      </c>
      <c r="J11" s="194">
        <v>6.4966690743874107E-7</v>
      </c>
      <c r="K11" s="194">
        <v>5.4990463782359603E-5</v>
      </c>
      <c r="L11" s="194">
        <v>0.21636554866100782</v>
      </c>
      <c r="M11" s="194">
        <v>1.8739304345693936E-6</v>
      </c>
      <c r="N11" s="194">
        <v>2.4236998876227436E-3</v>
      </c>
      <c r="O11" s="194">
        <v>5.2873670763717139E-5</v>
      </c>
      <c r="P11" s="194">
        <v>1.8854543289076001E-3</v>
      </c>
      <c r="Q11" s="194">
        <v>5.6327780660142117E-7</v>
      </c>
      <c r="R11" s="194">
        <v>1.311838903944409E-6</v>
      </c>
      <c r="S11" s="194">
        <v>2.7532852035911889E-6</v>
      </c>
      <c r="T11" s="194">
        <v>1.0699183332177398E-6</v>
      </c>
      <c r="U11" s="194">
        <v>4.532192205561676E-6</v>
      </c>
      <c r="V11" s="194">
        <v>8.7416506052331085E-7</v>
      </c>
      <c r="W11" s="194">
        <v>5.2838111445148591E-7</v>
      </c>
      <c r="X11" s="194">
        <v>6.3864845856016505E-7</v>
      </c>
      <c r="Y11" s="194">
        <v>1.0690793068365443E-6</v>
      </c>
      <c r="Z11" s="194">
        <v>1.3747779817489175E-5</v>
      </c>
      <c r="AA11" s="194">
        <v>3.0793070306489663E-7</v>
      </c>
      <c r="AB11" s="194">
        <v>3.3379805546516913E-7</v>
      </c>
      <c r="AC11" s="194">
        <v>4.9488300444996115E-7</v>
      </c>
      <c r="AD11" s="194">
        <v>6.8088698718849934E-6</v>
      </c>
      <c r="AE11" s="194">
        <v>1.4655801606996361E-6</v>
      </c>
      <c r="AF11" s="194">
        <v>0</v>
      </c>
      <c r="AG11" s="194">
        <v>1.6999854163720914E-7</v>
      </c>
      <c r="AH11" s="194">
        <v>5.0456365038011045E-7</v>
      </c>
      <c r="AI11" s="194">
        <v>4.0575204783380823E-7</v>
      </c>
      <c r="AJ11" s="194">
        <v>4.0377320832942674E-7</v>
      </c>
      <c r="AK11" s="194">
        <v>5.7415648361153688E-7</v>
      </c>
      <c r="AL11" s="194">
        <v>2.6292365821206249E-7</v>
      </c>
      <c r="AM11" s="194">
        <v>4.9886981663016289E-4</v>
      </c>
      <c r="AN11" s="194">
        <v>5.5376024899831174E-6</v>
      </c>
      <c r="AO11" s="194">
        <v>8.3428848913056617E-7</v>
      </c>
      <c r="AP11" s="194">
        <v>7.6795739074109889E-7</v>
      </c>
      <c r="AQ11" s="194">
        <v>9.0252369144429028E-7</v>
      </c>
      <c r="AR11" s="194">
        <v>8.759969457855879E-7</v>
      </c>
      <c r="AS11" s="194">
        <v>3.6865952478984233E-7</v>
      </c>
      <c r="AT11" s="194">
        <v>5.9879897570623995E-7</v>
      </c>
      <c r="AU11" s="194">
        <v>6.843586515592607E-7</v>
      </c>
      <c r="AV11" s="194">
        <v>5.5174874501386471E-7</v>
      </c>
      <c r="AW11" s="194">
        <v>5.1205884166486774E-7</v>
      </c>
      <c r="AX11" s="194">
        <v>2.126215902748628E-7</v>
      </c>
      <c r="AY11" s="194">
        <v>1.8489234906332025E-5</v>
      </c>
      <c r="AZ11" s="194">
        <v>1.4318961937761681E-6</v>
      </c>
      <c r="BA11" s="194">
        <v>1.3157093715920478E-6</v>
      </c>
      <c r="BB11" s="194">
        <v>1.8458307844660141E-6</v>
      </c>
      <c r="BC11" s="194">
        <v>1.3191024391105136E-5</v>
      </c>
      <c r="BD11" s="194">
        <v>1.0519323196331903E-4</v>
      </c>
      <c r="BE11" s="194">
        <v>2.5166638513006976E-4</v>
      </c>
      <c r="BF11" s="194">
        <v>1.5243131892252E-3</v>
      </c>
      <c r="BG11" s="194">
        <v>2.0737671143945538E-6</v>
      </c>
      <c r="BH11" s="194">
        <v>7.3057597143920259E-7</v>
      </c>
      <c r="BI11" s="194">
        <v>3.4639877161361911E-3</v>
      </c>
      <c r="BJ11" s="194">
        <v>6.1760445275667901E-3</v>
      </c>
      <c r="BK11" s="194">
        <v>2.2058418025983974E-5</v>
      </c>
      <c r="BL11" s="194">
        <v>1.636976345711407E-4</v>
      </c>
      <c r="BM11" s="194">
        <v>6.3590394439947712E-6</v>
      </c>
      <c r="BN11" s="194">
        <v>3.8059958707682425E-6</v>
      </c>
      <c r="BO11" s="195">
        <v>1.2482663749771341</v>
      </c>
      <c r="BP11" s="149"/>
      <c r="BQ11" s="149"/>
      <c r="BR11" s="149"/>
      <c r="BS11" s="149"/>
      <c r="BT11" s="151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51"/>
      <c r="CI11" s="149"/>
      <c r="CJ11" s="149"/>
      <c r="CK11" s="149"/>
      <c r="CL11" s="149"/>
      <c r="CM11" s="149"/>
      <c r="CN11" s="149"/>
      <c r="CO11" s="149"/>
      <c r="CP11" s="151"/>
      <c r="CQ11" s="149"/>
      <c r="CR11" s="151"/>
    </row>
    <row r="12" spans="1:97" s="138" customFormat="1" ht="10.9" customHeight="1" x14ac:dyDescent="0.2">
      <c r="A12" s="178" t="s">
        <v>239</v>
      </c>
      <c r="B12" s="189" t="s">
        <v>465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1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0</v>
      </c>
      <c r="AT12" s="190">
        <v>0</v>
      </c>
      <c r="AU12" s="190">
        <v>0</v>
      </c>
      <c r="AV12" s="190">
        <v>0</v>
      </c>
      <c r="AW12" s="190">
        <v>0</v>
      </c>
      <c r="AX12" s="190">
        <v>0</v>
      </c>
      <c r="AY12" s="190">
        <v>0</v>
      </c>
      <c r="AZ12" s="190">
        <v>0</v>
      </c>
      <c r="BA12" s="190">
        <v>0</v>
      </c>
      <c r="BB12" s="190">
        <v>0</v>
      </c>
      <c r="BC12" s="190">
        <v>0</v>
      </c>
      <c r="BD12" s="190">
        <v>0</v>
      </c>
      <c r="BE12" s="190">
        <v>0</v>
      </c>
      <c r="BF12" s="190">
        <v>0</v>
      </c>
      <c r="BG12" s="190">
        <v>0</v>
      </c>
      <c r="BH12" s="190">
        <v>0</v>
      </c>
      <c r="BI12" s="190">
        <v>0</v>
      </c>
      <c r="BJ12" s="190">
        <v>0</v>
      </c>
      <c r="BK12" s="190">
        <v>0</v>
      </c>
      <c r="BL12" s="190">
        <v>0</v>
      </c>
      <c r="BM12" s="190">
        <v>0</v>
      </c>
      <c r="BN12" s="190">
        <v>0</v>
      </c>
      <c r="BO12" s="191">
        <v>1</v>
      </c>
      <c r="BP12" s="149"/>
      <c r="BQ12" s="149"/>
      <c r="BR12" s="149"/>
      <c r="BS12" s="149"/>
      <c r="BT12" s="151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51"/>
      <c r="CI12" s="149"/>
      <c r="CJ12" s="149"/>
      <c r="CK12" s="149"/>
      <c r="CL12" s="149"/>
      <c r="CM12" s="149"/>
      <c r="CN12" s="149"/>
      <c r="CO12" s="149"/>
      <c r="CP12" s="151"/>
      <c r="CQ12" s="149"/>
      <c r="CR12" s="151"/>
    </row>
    <row r="13" spans="1:97" s="138" customFormat="1" ht="10.9" customHeight="1" x14ac:dyDescent="0.2">
      <c r="A13" s="178" t="s">
        <v>240</v>
      </c>
      <c r="B13" s="189" t="s">
        <v>466</v>
      </c>
      <c r="C13" s="190">
        <v>3.0735793812761397E-4</v>
      </c>
      <c r="D13" s="190">
        <v>7.4892458778762336E-4</v>
      </c>
      <c r="E13" s="190">
        <v>1.0495171575343977E-4</v>
      </c>
      <c r="F13" s="190">
        <v>1.4251557258654883E-4</v>
      </c>
      <c r="G13" s="190">
        <v>2.3351208480916393E-4</v>
      </c>
      <c r="H13" s="190">
        <v>1.2891117719879401E-5</v>
      </c>
      <c r="I13" s="190">
        <v>0</v>
      </c>
      <c r="J13" s="190">
        <v>1.0011803481553516</v>
      </c>
      <c r="K13" s="190">
        <v>5.4650261434970793E-5</v>
      </c>
      <c r="L13" s="190">
        <v>4.3235518261687799E-5</v>
      </c>
      <c r="M13" s="190">
        <v>6.5742176975004348E-5</v>
      </c>
      <c r="N13" s="190">
        <v>1.2321847006752944E-4</v>
      </c>
      <c r="O13" s="190">
        <v>3.610941405047366E-4</v>
      </c>
      <c r="P13" s="190">
        <v>1.0860973469088589E-4</v>
      </c>
      <c r="Q13" s="190">
        <v>6.7119236354267652E-5</v>
      </c>
      <c r="R13" s="190">
        <v>5.1849489314209761E-5</v>
      </c>
      <c r="S13" s="190">
        <v>7.8336926010799389E-5</v>
      </c>
      <c r="T13" s="190">
        <v>5.7241457293037885E-4</v>
      </c>
      <c r="U13" s="190">
        <v>1.9908215941728861E-3</v>
      </c>
      <c r="V13" s="190">
        <v>1.785353203844874E-4</v>
      </c>
      <c r="W13" s="190">
        <v>7.3821554166787366E-5</v>
      </c>
      <c r="X13" s="190">
        <v>1.0969872649401659E-2</v>
      </c>
      <c r="Y13" s="190">
        <v>3.5420530370757317E-3</v>
      </c>
      <c r="Z13" s="190">
        <v>1.4972436866082051E-3</v>
      </c>
      <c r="AA13" s="190">
        <v>5.0345341723362174E-4</v>
      </c>
      <c r="AB13" s="190">
        <v>3.5355703052393663E-4</v>
      </c>
      <c r="AC13" s="190">
        <v>1.5146094744835102E-4</v>
      </c>
      <c r="AD13" s="190">
        <v>2.9845346428240088E-5</v>
      </c>
      <c r="AE13" s="190">
        <v>4.8594955658584793E-2</v>
      </c>
      <c r="AF13" s="190">
        <v>0</v>
      </c>
      <c r="AG13" s="190">
        <v>5.9190090497103112E-5</v>
      </c>
      <c r="AH13" s="190">
        <v>2.361647434112087E-2</v>
      </c>
      <c r="AI13" s="190">
        <v>1.4799891201009262E-4</v>
      </c>
      <c r="AJ13" s="190">
        <v>7.3279157929901533E-4</v>
      </c>
      <c r="AK13" s="190">
        <v>3.6014912109540886E-4</v>
      </c>
      <c r="AL13" s="190">
        <v>1.0761441890495898E-4</v>
      </c>
      <c r="AM13" s="190">
        <v>2.4073322320463993E-3</v>
      </c>
      <c r="AN13" s="190">
        <v>1.3662643308738201E-5</v>
      </c>
      <c r="AO13" s="190">
        <v>3.6775702505738375E-3</v>
      </c>
      <c r="AP13" s="190">
        <v>2.1904241984263073E-3</v>
      </c>
      <c r="AQ13" s="190">
        <v>2.0438157891903275E-2</v>
      </c>
      <c r="AR13" s="190">
        <v>1.7326950555128381E-2</v>
      </c>
      <c r="AS13" s="190">
        <v>2.1244005935572687E-5</v>
      </c>
      <c r="AT13" s="190">
        <v>2.0605182841920686E-4</v>
      </c>
      <c r="AU13" s="190">
        <v>4.0886141713618265E-5</v>
      </c>
      <c r="AV13" s="190">
        <v>2.2438870250708302E-5</v>
      </c>
      <c r="AW13" s="190">
        <v>1.3791737987777065E-5</v>
      </c>
      <c r="AX13" s="190">
        <v>2.7909232897632698E-5</v>
      </c>
      <c r="AY13" s="190">
        <v>1.9934038737602467E-5</v>
      </c>
      <c r="AZ13" s="190">
        <v>7.4847765483540877E-6</v>
      </c>
      <c r="BA13" s="190">
        <v>2.0189835883100766E-5</v>
      </c>
      <c r="BB13" s="190">
        <v>3.1964460968443837E-5</v>
      </c>
      <c r="BC13" s="190">
        <v>3.7364381619850815E-5</v>
      </c>
      <c r="BD13" s="190">
        <v>1.0609571104825252E-4</v>
      </c>
      <c r="BE13" s="190">
        <v>4.5389390466582294E-5</v>
      </c>
      <c r="BF13" s="190">
        <v>3.8267796300406241E-5</v>
      </c>
      <c r="BG13" s="190">
        <v>3.197234927377084E-5</v>
      </c>
      <c r="BH13" s="190">
        <v>4.56744052162688E-5</v>
      </c>
      <c r="BI13" s="190">
        <v>4.0814317500275114E-5</v>
      </c>
      <c r="BJ13" s="190">
        <v>5.6850148416148545E-5</v>
      </c>
      <c r="BK13" s="190">
        <v>7.7021774584946768E-5</v>
      </c>
      <c r="BL13" s="190">
        <v>7.7702416668953324E-5</v>
      </c>
      <c r="BM13" s="190">
        <v>2.7082758056491658E-4</v>
      </c>
      <c r="BN13" s="190">
        <v>3.9649706871830486E-4</v>
      </c>
      <c r="BO13" s="191">
        <v>1.1448570804447449</v>
      </c>
      <c r="BP13" s="149"/>
      <c r="BQ13" s="149"/>
      <c r="BR13" s="149"/>
      <c r="BS13" s="149"/>
      <c r="BT13" s="151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51"/>
      <c r="CI13" s="149"/>
      <c r="CJ13" s="149"/>
      <c r="CK13" s="149"/>
      <c r="CL13" s="149"/>
      <c r="CM13" s="149"/>
      <c r="CN13" s="149"/>
      <c r="CO13" s="149"/>
      <c r="CP13" s="151"/>
      <c r="CQ13" s="149"/>
      <c r="CR13" s="151"/>
    </row>
    <row r="14" spans="1:97" s="138" customFormat="1" ht="10.9" customHeight="1" x14ac:dyDescent="0.2">
      <c r="A14" s="178" t="s">
        <v>241</v>
      </c>
      <c r="B14" s="189" t="s">
        <v>467</v>
      </c>
      <c r="C14" s="190">
        <v>2.4019330001179765E-5</v>
      </c>
      <c r="D14" s="190">
        <v>7.5639421518912059E-5</v>
      </c>
      <c r="E14" s="190">
        <v>1.1360805265147268E-3</v>
      </c>
      <c r="F14" s="190">
        <v>4.8554048308050908E-5</v>
      </c>
      <c r="G14" s="190">
        <v>1.0030728134068133E-4</v>
      </c>
      <c r="H14" s="190">
        <v>5.9463961242085159E-5</v>
      </c>
      <c r="I14" s="190">
        <v>0</v>
      </c>
      <c r="J14" s="190">
        <v>2.1875916936505843E-5</v>
      </c>
      <c r="K14" s="190">
        <v>1.0595553529735933</v>
      </c>
      <c r="L14" s="190">
        <v>5.245701227105658E-4</v>
      </c>
      <c r="M14" s="190">
        <v>1.483899965919554E-5</v>
      </c>
      <c r="N14" s="190">
        <v>3.3152664891514437E-2</v>
      </c>
      <c r="O14" s="190">
        <v>9.9340408423003249E-3</v>
      </c>
      <c r="P14" s="190">
        <v>8.7715023891243912E-3</v>
      </c>
      <c r="Q14" s="190">
        <v>1.3764980434304748E-5</v>
      </c>
      <c r="R14" s="190">
        <v>3.4071579989715332E-3</v>
      </c>
      <c r="S14" s="190">
        <v>3.4436349942580813E-5</v>
      </c>
      <c r="T14" s="190">
        <v>1.4322508150720772E-5</v>
      </c>
      <c r="U14" s="190">
        <v>4.7794765350011442E-4</v>
      </c>
      <c r="V14" s="190">
        <v>4.3221041464898157E-5</v>
      </c>
      <c r="W14" s="190">
        <v>1.9941668629694595E-5</v>
      </c>
      <c r="X14" s="190">
        <v>5.3422597466796617E-6</v>
      </c>
      <c r="Y14" s="190">
        <v>1.1842831714569687E-5</v>
      </c>
      <c r="Z14" s="190">
        <v>1.8588931896537605E-3</v>
      </c>
      <c r="AA14" s="190">
        <v>1.9628744767157065E-6</v>
      </c>
      <c r="AB14" s="190">
        <v>3.317014288902962E-6</v>
      </c>
      <c r="AC14" s="190">
        <v>5.3968324891949499E-6</v>
      </c>
      <c r="AD14" s="190">
        <v>9.2841859507319976E-2</v>
      </c>
      <c r="AE14" s="190">
        <v>1.6097663540545062E-5</v>
      </c>
      <c r="AF14" s="190">
        <v>0</v>
      </c>
      <c r="AG14" s="190">
        <v>1.1499094541691296E-6</v>
      </c>
      <c r="AH14" s="190">
        <v>3.8073798602686068E-6</v>
      </c>
      <c r="AI14" s="190">
        <v>4.5180314848328977E-6</v>
      </c>
      <c r="AJ14" s="190">
        <v>4.9497387971193506E-6</v>
      </c>
      <c r="AK14" s="190">
        <v>7.2218751938230369E-6</v>
      </c>
      <c r="AL14" s="190">
        <v>2.903963114635012E-6</v>
      </c>
      <c r="AM14" s="190">
        <v>2.4050715333930311E-3</v>
      </c>
      <c r="AN14" s="190">
        <v>3.3489432320373284E-5</v>
      </c>
      <c r="AO14" s="190">
        <v>7.5214353338201717E-6</v>
      </c>
      <c r="AP14" s="190">
        <v>6.4736154174559177E-6</v>
      </c>
      <c r="AQ14" s="190">
        <v>6.5069367546790126E-6</v>
      </c>
      <c r="AR14" s="190">
        <v>6.3843302254480134E-6</v>
      </c>
      <c r="AS14" s="190">
        <v>3.2394674235586756E-6</v>
      </c>
      <c r="AT14" s="190">
        <v>7.6371134491162139E-6</v>
      </c>
      <c r="AU14" s="190">
        <v>5.9027311244952594E-6</v>
      </c>
      <c r="AV14" s="190">
        <v>4.6412714141863394E-6</v>
      </c>
      <c r="AW14" s="190">
        <v>4.5649594505771407E-6</v>
      </c>
      <c r="AX14" s="190">
        <v>1.3298194192366123E-6</v>
      </c>
      <c r="AY14" s="190">
        <v>1.1009939131983476E-4</v>
      </c>
      <c r="AZ14" s="190">
        <v>1.1003488875003999E-5</v>
      </c>
      <c r="BA14" s="190">
        <v>2.1884872006973596E-5</v>
      </c>
      <c r="BB14" s="190">
        <v>1.8600050125586937E-5</v>
      </c>
      <c r="BC14" s="190">
        <v>5.8436464389008822E-5</v>
      </c>
      <c r="BD14" s="190">
        <v>1.9080343243190036E-3</v>
      </c>
      <c r="BE14" s="190">
        <v>8.223970428181171E-4</v>
      </c>
      <c r="BF14" s="190">
        <v>3.4204451897546979E-3</v>
      </c>
      <c r="BG14" s="190">
        <v>3.1236148215111107E-5</v>
      </c>
      <c r="BH14" s="190">
        <v>6.1302929996753446E-6</v>
      </c>
      <c r="BI14" s="190">
        <v>1.4363531572419179E-2</v>
      </c>
      <c r="BJ14" s="190">
        <v>4.3371552725120145E-2</v>
      </c>
      <c r="BK14" s="190">
        <v>2.9773390470292765E-5</v>
      </c>
      <c r="BL14" s="190">
        <v>7.6165079526247317E-4</v>
      </c>
      <c r="BM14" s="190">
        <v>4.9312592877238817E-5</v>
      </c>
      <c r="BN14" s="190">
        <v>2.7774828280609998E-5</v>
      </c>
      <c r="BO14" s="191">
        <v>1.2797035917919728</v>
      </c>
      <c r="BP14" s="149"/>
      <c r="BQ14" s="149"/>
      <c r="BR14" s="149"/>
      <c r="BS14" s="149"/>
      <c r="BT14" s="151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51"/>
      <c r="CI14" s="149"/>
      <c r="CJ14" s="149"/>
      <c r="CK14" s="149"/>
      <c r="CL14" s="149"/>
      <c r="CM14" s="149"/>
      <c r="CN14" s="149"/>
      <c r="CO14" s="149"/>
      <c r="CP14" s="151"/>
      <c r="CQ14" s="149"/>
      <c r="CR14" s="151"/>
    </row>
    <row r="15" spans="1:97" s="138" customFormat="1" ht="10.9" customHeight="1" x14ac:dyDescent="0.2">
      <c r="A15" s="196" t="s">
        <v>242</v>
      </c>
      <c r="B15" s="197" t="s">
        <v>468</v>
      </c>
      <c r="C15" s="198">
        <v>4.3690213633417241E-6</v>
      </c>
      <c r="D15" s="198">
        <v>1.7064777600825294E-5</v>
      </c>
      <c r="E15" s="198">
        <v>1.2926180619428785E-4</v>
      </c>
      <c r="F15" s="198">
        <v>9.9139359958725239E-6</v>
      </c>
      <c r="G15" s="198">
        <v>1.3467065137452944E-5</v>
      </c>
      <c r="H15" s="198">
        <v>8.8377469320596903E-3</v>
      </c>
      <c r="I15" s="198">
        <v>0</v>
      </c>
      <c r="J15" s="198">
        <v>5.2988673578408924E-7</v>
      </c>
      <c r="K15" s="198">
        <v>1.2275855124439195E-4</v>
      </c>
      <c r="L15" s="198">
        <v>1.0299726668463582</v>
      </c>
      <c r="M15" s="198">
        <v>2.1543170515670703E-6</v>
      </c>
      <c r="N15" s="198">
        <v>4.5060999327394052E-3</v>
      </c>
      <c r="O15" s="198">
        <v>9.7918440656697797E-5</v>
      </c>
      <c r="P15" s="198">
        <v>2.4560105224998518E-3</v>
      </c>
      <c r="Q15" s="198">
        <v>6.4688511772876514E-7</v>
      </c>
      <c r="R15" s="198">
        <v>8.5195319730575698E-7</v>
      </c>
      <c r="S15" s="198">
        <v>4.0506053276831865E-6</v>
      </c>
      <c r="T15" s="198">
        <v>8.0304185961369241E-7</v>
      </c>
      <c r="U15" s="198">
        <v>7.6952331166478064E-6</v>
      </c>
      <c r="V15" s="198">
        <v>1.015932659248362E-6</v>
      </c>
      <c r="W15" s="198">
        <v>5.6331866987863462E-7</v>
      </c>
      <c r="X15" s="198">
        <v>6.1843539461706884E-7</v>
      </c>
      <c r="Y15" s="198">
        <v>1.4781485525663652E-6</v>
      </c>
      <c r="Z15" s="198">
        <v>2.512252392800321E-5</v>
      </c>
      <c r="AA15" s="198">
        <v>2.2269824771242887E-7</v>
      </c>
      <c r="AB15" s="198">
        <v>2.9825005927606018E-7</v>
      </c>
      <c r="AC15" s="198">
        <v>5.2802648817001647E-7</v>
      </c>
      <c r="AD15" s="198">
        <v>1.3439238544114281E-5</v>
      </c>
      <c r="AE15" s="198">
        <v>1.7116977575542654E-6</v>
      </c>
      <c r="AF15" s="198">
        <v>0</v>
      </c>
      <c r="AG15" s="198">
        <v>9.9675720120380364E-8</v>
      </c>
      <c r="AH15" s="198">
        <v>3.9197871601232602E-7</v>
      </c>
      <c r="AI15" s="198">
        <v>3.6870518529437489E-7</v>
      </c>
      <c r="AJ15" s="198">
        <v>4.108117898694476E-7</v>
      </c>
      <c r="AK15" s="198">
        <v>6.2189965570281664E-7</v>
      </c>
      <c r="AL15" s="198">
        <v>2.1470335765065406E-7</v>
      </c>
      <c r="AM15" s="198">
        <v>5.1181954658350308E-6</v>
      </c>
      <c r="AN15" s="198">
        <v>3.9691771763660642E-6</v>
      </c>
      <c r="AO15" s="198">
        <v>7.6245409520294172E-7</v>
      </c>
      <c r="AP15" s="198">
        <v>5.4159161652581328E-7</v>
      </c>
      <c r="AQ15" s="198">
        <v>7.1357144889957378E-7</v>
      </c>
      <c r="AR15" s="198">
        <v>6.5553445993227884E-7</v>
      </c>
      <c r="AS15" s="198">
        <v>3.5264438646279825E-7</v>
      </c>
      <c r="AT15" s="198">
        <v>4.954050173869356E-7</v>
      </c>
      <c r="AU15" s="198">
        <v>5.6214213857565032E-7</v>
      </c>
      <c r="AV15" s="198">
        <v>5.0608488109676347E-7</v>
      </c>
      <c r="AW15" s="198">
        <v>4.3097566852366379E-7</v>
      </c>
      <c r="AX15" s="198">
        <v>2.1292233992680145E-7</v>
      </c>
      <c r="AY15" s="198">
        <v>1.3215903279751909E-5</v>
      </c>
      <c r="AZ15" s="198">
        <v>1.0808244598433126E-6</v>
      </c>
      <c r="BA15" s="198">
        <v>1.5337143056143205E-6</v>
      </c>
      <c r="BB15" s="198">
        <v>1.7067331531595261E-6</v>
      </c>
      <c r="BC15" s="198">
        <v>2.6213608473056914E-5</v>
      </c>
      <c r="BD15" s="198">
        <v>2.0287378468521698E-4</v>
      </c>
      <c r="BE15" s="198">
        <v>2.6497563546664364E-4</v>
      </c>
      <c r="BF15" s="198">
        <v>1.7156968000748855E-3</v>
      </c>
      <c r="BG15" s="198">
        <v>2.6411866814464648E-6</v>
      </c>
      <c r="BH15" s="198">
        <v>5.3951925070382459E-7</v>
      </c>
      <c r="BI15" s="198">
        <v>3.5673040347527847E-3</v>
      </c>
      <c r="BJ15" s="198">
        <v>8.2082099854387941E-3</v>
      </c>
      <c r="BK15" s="198">
        <v>1.5488927335106202E-6</v>
      </c>
      <c r="BL15" s="198">
        <v>1.8342450164256956E-4</v>
      </c>
      <c r="BM15" s="198">
        <v>8.7997100938232888E-7</v>
      </c>
      <c r="BN15" s="198">
        <v>5.289329204607387E-6</v>
      </c>
      <c r="BO15" s="199">
        <v>1.0604425709222887</v>
      </c>
      <c r="BP15" s="149"/>
      <c r="BQ15" s="149"/>
      <c r="BR15" s="149"/>
      <c r="BS15" s="149"/>
      <c r="BT15" s="151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51"/>
      <c r="CI15" s="149"/>
      <c r="CJ15" s="149"/>
      <c r="CK15" s="149"/>
      <c r="CL15" s="149"/>
      <c r="CM15" s="149"/>
      <c r="CN15" s="149"/>
      <c r="CO15" s="149"/>
      <c r="CP15" s="151"/>
      <c r="CQ15" s="149"/>
      <c r="CR15" s="151"/>
    </row>
    <row r="16" spans="1:97" s="138" customFormat="1" ht="10.9" customHeight="1" x14ac:dyDescent="0.2">
      <c r="A16" s="178" t="s">
        <v>243</v>
      </c>
      <c r="B16" s="189" t="s">
        <v>469</v>
      </c>
      <c r="C16" s="190">
        <v>7.8868758735636864E-5</v>
      </c>
      <c r="D16" s="190">
        <v>3.1289491202690655E-4</v>
      </c>
      <c r="E16" s="190">
        <v>2.9635436901814102E-3</v>
      </c>
      <c r="F16" s="190">
        <v>1.7305453534674755E-4</v>
      </c>
      <c r="G16" s="190">
        <v>2.59378841055903E-3</v>
      </c>
      <c r="H16" s="190">
        <v>1.4572558952588655E-4</v>
      </c>
      <c r="I16" s="190">
        <v>0</v>
      </c>
      <c r="J16" s="190">
        <v>9.6536111545749819E-6</v>
      </c>
      <c r="K16" s="190">
        <v>1.3007405237974714E-3</v>
      </c>
      <c r="L16" s="190">
        <v>6.4310645333733008E-4</v>
      </c>
      <c r="M16" s="190">
        <v>1.0104768694969291</v>
      </c>
      <c r="N16" s="190">
        <v>6.3179642958805737E-2</v>
      </c>
      <c r="O16" s="190">
        <v>5.5644769933823422E-3</v>
      </c>
      <c r="P16" s="190">
        <v>4.3859194431255133E-2</v>
      </c>
      <c r="Q16" s="190">
        <v>1.0709253927917037E-5</v>
      </c>
      <c r="R16" s="190">
        <v>1.1624677149983568E-5</v>
      </c>
      <c r="S16" s="190">
        <v>2.0338279578412176E-3</v>
      </c>
      <c r="T16" s="190">
        <v>1.9725767028961082E-4</v>
      </c>
      <c r="U16" s="190">
        <v>2.3428688743697812E-4</v>
      </c>
      <c r="V16" s="190">
        <v>2.6735036424667303E-5</v>
      </c>
      <c r="W16" s="190">
        <v>1.1372361149191131E-5</v>
      </c>
      <c r="X16" s="190">
        <v>1.0366838561589587E-5</v>
      </c>
      <c r="Y16" s="190">
        <v>2.2030134522849732E-5</v>
      </c>
      <c r="Z16" s="190">
        <v>3.5672086964647586E-4</v>
      </c>
      <c r="AA16" s="190">
        <v>2.0803476724439596E-6</v>
      </c>
      <c r="AB16" s="190">
        <v>5.0819255630059344E-6</v>
      </c>
      <c r="AC16" s="190">
        <v>7.9719485808482361E-6</v>
      </c>
      <c r="AD16" s="190">
        <v>1.9765839381184235E-4</v>
      </c>
      <c r="AE16" s="190">
        <v>2.5467346284769365E-5</v>
      </c>
      <c r="AF16" s="190">
        <v>0</v>
      </c>
      <c r="AG16" s="190">
        <v>1.8483754063729366E-6</v>
      </c>
      <c r="AH16" s="190">
        <v>4.1323839389851523E-6</v>
      </c>
      <c r="AI16" s="190">
        <v>5.4094367788750524E-6</v>
      </c>
      <c r="AJ16" s="190">
        <v>4.9133887973333576E-6</v>
      </c>
      <c r="AK16" s="190">
        <v>5.665258265105943E-6</v>
      </c>
      <c r="AL16" s="190">
        <v>2.9527414208012254E-6</v>
      </c>
      <c r="AM16" s="190">
        <v>6.6463723608636637E-5</v>
      </c>
      <c r="AN16" s="190">
        <v>3.827428087991669E-5</v>
      </c>
      <c r="AO16" s="190">
        <v>7.8063195781770964E-5</v>
      </c>
      <c r="AP16" s="190">
        <v>3.3977657497053503E-5</v>
      </c>
      <c r="AQ16" s="190">
        <v>1.2226957392447008E-5</v>
      </c>
      <c r="AR16" s="190">
        <v>1.1765725496508791E-5</v>
      </c>
      <c r="AS16" s="190">
        <v>8.1130445704517046E-6</v>
      </c>
      <c r="AT16" s="190">
        <v>1.1832354175285121E-5</v>
      </c>
      <c r="AU16" s="190">
        <v>8.6619602465213753E-6</v>
      </c>
      <c r="AV16" s="190">
        <v>5.782829219915531E-6</v>
      </c>
      <c r="AW16" s="190">
        <v>7.6290281193765411E-6</v>
      </c>
      <c r="AX16" s="190">
        <v>2.1228899706348909E-6</v>
      </c>
      <c r="AY16" s="190">
        <v>1.1863638143632226E-4</v>
      </c>
      <c r="AZ16" s="190">
        <v>9.2371371249069034E-6</v>
      </c>
      <c r="BA16" s="190">
        <v>1.0250521339272452E-5</v>
      </c>
      <c r="BB16" s="190">
        <v>1.3936976810236347E-5</v>
      </c>
      <c r="BC16" s="190">
        <v>1.1301335576465883E-4</v>
      </c>
      <c r="BD16" s="190">
        <v>9.5994635367114862E-4</v>
      </c>
      <c r="BE16" s="190">
        <v>7.0240461736575596E-4</v>
      </c>
      <c r="BF16" s="190">
        <v>4.2907311923335387E-3</v>
      </c>
      <c r="BG16" s="190">
        <v>8.78723138180805E-4</v>
      </c>
      <c r="BH16" s="190">
        <v>6.847883404039097E-6</v>
      </c>
      <c r="BI16" s="190">
        <v>1.2213212708152605E-2</v>
      </c>
      <c r="BJ16" s="190">
        <v>1.8959598859484172E-2</v>
      </c>
      <c r="BK16" s="190">
        <v>2.7163862459877676E-5</v>
      </c>
      <c r="BL16" s="190">
        <v>5.0555107238168834E-4</v>
      </c>
      <c r="BM16" s="190">
        <v>1.4455160957465427E-5</v>
      </c>
      <c r="BN16" s="190">
        <v>3.5960362047720798E-5</v>
      </c>
      <c r="BO16" s="191">
        <v>1.1736242568283815</v>
      </c>
      <c r="BP16" s="149"/>
      <c r="BQ16" s="149"/>
      <c r="BR16" s="149"/>
      <c r="BS16" s="149"/>
      <c r="BT16" s="151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51"/>
      <c r="CI16" s="149"/>
      <c r="CJ16" s="149"/>
      <c r="CK16" s="149"/>
      <c r="CL16" s="149"/>
      <c r="CM16" s="149"/>
      <c r="CN16" s="149"/>
      <c r="CO16" s="149"/>
      <c r="CP16" s="151"/>
      <c r="CQ16" s="149"/>
      <c r="CR16" s="151"/>
    </row>
    <row r="17" spans="1:96" s="138" customFormat="1" ht="10.9" customHeight="1" x14ac:dyDescent="0.2">
      <c r="A17" s="178" t="s">
        <v>244</v>
      </c>
      <c r="B17" s="189" t="s">
        <v>470</v>
      </c>
      <c r="C17" s="190">
        <v>2.2004853051000946E-4</v>
      </c>
      <c r="D17" s="190">
        <v>8.4523221297371962E-4</v>
      </c>
      <c r="E17" s="190">
        <v>1.457266652663523E-2</v>
      </c>
      <c r="F17" s="190">
        <v>4.9918596154346884E-4</v>
      </c>
      <c r="G17" s="190">
        <v>3.125462069393777E-3</v>
      </c>
      <c r="H17" s="190">
        <v>1.028997860576041E-3</v>
      </c>
      <c r="I17" s="190">
        <v>0</v>
      </c>
      <c r="J17" s="190">
        <v>1.3810912644731857E-5</v>
      </c>
      <c r="K17" s="190">
        <v>1.5428397428492275E-2</v>
      </c>
      <c r="L17" s="190">
        <v>8.7259507614776723E-3</v>
      </c>
      <c r="M17" s="190">
        <v>2.1201638373481499E-4</v>
      </c>
      <c r="N17" s="190">
        <v>1.0908374632719677</v>
      </c>
      <c r="O17" s="190">
        <v>2.3504795804852385E-2</v>
      </c>
      <c r="P17" s="190">
        <v>0.10018748984215929</v>
      </c>
      <c r="Q17" s="190">
        <v>6.2660375366689554E-5</v>
      </c>
      <c r="R17" s="190">
        <v>7.7976484413713393E-5</v>
      </c>
      <c r="S17" s="190">
        <v>8.1470985424320107E-4</v>
      </c>
      <c r="T17" s="190">
        <v>9.7556053382406404E-5</v>
      </c>
      <c r="U17" s="190">
        <v>1.7438216394275036E-3</v>
      </c>
      <c r="V17" s="190">
        <v>1.5107086581273135E-4</v>
      </c>
      <c r="W17" s="190">
        <v>6.3909880453150384E-5</v>
      </c>
      <c r="X17" s="190">
        <v>3.227287395562953E-5</v>
      </c>
      <c r="Y17" s="190">
        <v>2.6992146360904293E-4</v>
      </c>
      <c r="Z17" s="190">
        <v>5.968406067371413E-3</v>
      </c>
      <c r="AA17" s="190">
        <v>2.6333282016654024E-6</v>
      </c>
      <c r="AB17" s="190">
        <v>1.9407716136667439E-5</v>
      </c>
      <c r="AC17" s="190">
        <v>3.0074497534826408E-5</v>
      </c>
      <c r="AD17" s="190">
        <v>1.6459554129886927E-3</v>
      </c>
      <c r="AE17" s="190">
        <v>2.5267383289547196E-4</v>
      </c>
      <c r="AF17" s="190">
        <v>0</v>
      </c>
      <c r="AG17" s="190">
        <v>1.9241493975632662E-6</v>
      </c>
      <c r="AH17" s="190">
        <v>9.3357202639559823E-6</v>
      </c>
      <c r="AI17" s="190">
        <v>6.4992672210274042E-6</v>
      </c>
      <c r="AJ17" s="190">
        <v>9.4128238113068394E-6</v>
      </c>
      <c r="AK17" s="190">
        <v>1.0371505837124311E-5</v>
      </c>
      <c r="AL17" s="190">
        <v>5.4705799928072927E-6</v>
      </c>
      <c r="AM17" s="190">
        <v>8.2302055988888031E-5</v>
      </c>
      <c r="AN17" s="190">
        <v>4.1516916620993782E-5</v>
      </c>
      <c r="AO17" s="190">
        <v>4.4534260534422735E-5</v>
      </c>
      <c r="AP17" s="190">
        <v>2.7478871921893739E-5</v>
      </c>
      <c r="AQ17" s="190">
        <v>2.1255838354167828E-5</v>
      </c>
      <c r="AR17" s="190">
        <v>1.5261517114203097E-5</v>
      </c>
      <c r="AS17" s="190">
        <v>5.661688467519997E-6</v>
      </c>
      <c r="AT17" s="190">
        <v>1.0200262040610548E-5</v>
      </c>
      <c r="AU17" s="190">
        <v>9.6429103827711339E-6</v>
      </c>
      <c r="AV17" s="190">
        <v>5.5768053074991891E-6</v>
      </c>
      <c r="AW17" s="190">
        <v>6.6226834718103361E-6</v>
      </c>
      <c r="AX17" s="190">
        <v>1.9610561696843225E-6</v>
      </c>
      <c r="AY17" s="190">
        <v>1.3326683572596553E-4</v>
      </c>
      <c r="AZ17" s="190">
        <v>1.0797889375059679E-5</v>
      </c>
      <c r="BA17" s="190">
        <v>1.0719849005440646E-5</v>
      </c>
      <c r="BB17" s="190">
        <v>2.7536253339486957E-5</v>
      </c>
      <c r="BC17" s="190">
        <v>9.6163359779961148E-5</v>
      </c>
      <c r="BD17" s="190">
        <v>9.9008901100313437E-4</v>
      </c>
      <c r="BE17" s="190">
        <v>1.2600865179131968E-3</v>
      </c>
      <c r="BF17" s="190">
        <v>5.3219150707695942E-3</v>
      </c>
      <c r="BG17" s="190">
        <v>4.3627678705841685E-4</v>
      </c>
      <c r="BH17" s="190">
        <v>7.4369860025576348E-6</v>
      </c>
      <c r="BI17" s="190">
        <v>1.2050919841170253E-2</v>
      </c>
      <c r="BJ17" s="190">
        <v>4.4939077965704108E-2</v>
      </c>
      <c r="BK17" s="190">
        <v>2.9086453952314818E-5</v>
      </c>
      <c r="BL17" s="190">
        <v>6.5652944990078177E-4</v>
      </c>
      <c r="BM17" s="190">
        <v>7.2933071554525937E-5</v>
      </c>
      <c r="BN17" s="190">
        <v>4.2826694957873739E-5</v>
      </c>
      <c r="BO17" s="191">
        <v>1.3368352588628649</v>
      </c>
      <c r="BP17" s="149"/>
      <c r="BQ17" s="149"/>
      <c r="BR17" s="149"/>
      <c r="BS17" s="149"/>
      <c r="BT17" s="151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51"/>
      <c r="CI17" s="149"/>
      <c r="CJ17" s="149"/>
      <c r="CK17" s="149"/>
      <c r="CL17" s="149"/>
      <c r="CM17" s="149"/>
      <c r="CN17" s="149"/>
      <c r="CO17" s="149"/>
      <c r="CP17" s="151"/>
      <c r="CQ17" s="149"/>
      <c r="CR17" s="151"/>
    </row>
    <row r="18" spans="1:96" s="138" customFormat="1" ht="10.9" customHeight="1" x14ac:dyDescent="0.2">
      <c r="A18" s="178" t="s">
        <v>245</v>
      </c>
      <c r="B18" s="189" t="s">
        <v>471</v>
      </c>
      <c r="C18" s="190">
        <v>5.159529587394604E-6</v>
      </c>
      <c r="D18" s="190">
        <v>4.2023765734319438E-6</v>
      </c>
      <c r="E18" s="190">
        <v>8.1945285129039752E-5</v>
      </c>
      <c r="F18" s="190">
        <v>3.3793373986116932E-6</v>
      </c>
      <c r="G18" s="190">
        <v>6.0243108771316929E-6</v>
      </c>
      <c r="H18" s="190">
        <v>8.9293907429511578E-4</v>
      </c>
      <c r="I18" s="190">
        <v>0</v>
      </c>
      <c r="J18" s="190">
        <v>1.2800407357579329E-5</v>
      </c>
      <c r="K18" s="190">
        <v>4.6138496957665612E-4</v>
      </c>
      <c r="L18" s="190">
        <v>2.4644658787639713E-4</v>
      </c>
      <c r="M18" s="190">
        <v>7.4611893814817374E-6</v>
      </c>
      <c r="N18" s="190">
        <v>1.8952613288928148E-4</v>
      </c>
      <c r="O18" s="190">
        <v>1.0073688353899715</v>
      </c>
      <c r="P18" s="190">
        <v>3.5455333010478654E-5</v>
      </c>
      <c r="Q18" s="190">
        <v>2.7919831232480544E-6</v>
      </c>
      <c r="R18" s="190">
        <v>5.0085404603839907E-6</v>
      </c>
      <c r="S18" s="190">
        <v>8.8353662396470088E-6</v>
      </c>
      <c r="T18" s="190">
        <v>4.380189780517254E-6</v>
      </c>
      <c r="U18" s="190">
        <v>6.1171338808757486E-6</v>
      </c>
      <c r="V18" s="190">
        <v>4.6169315622393628E-6</v>
      </c>
      <c r="W18" s="190">
        <v>3.5298998968882677E-6</v>
      </c>
      <c r="X18" s="190">
        <v>2.2681418744698513E-6</v>
      </c>
      <c r="Y18" s="190">
        <v>2.8357052579931666E-6</v>
      </c>
      <c r="Z18" s="190">
        <v>6.2611183815668621E-6</v>
      </c>
      <c r="AA18" s="190">
        <v>1.4197990374868906E-6</v>
      </c>
      <c r="AB18" s="190">
        <v>3.1900863050248828E-6</v>
      </c>
      <c r="AC18" s="190">
        <v>3.7967316218095473E-6</v>
      </c>
      <c r="AD18" s="190">
        <v>4.5939648898304029E-5</v>
      </c>
      <c r="AE18" s="190">
        <v>7.5588020455803455E-6</v>
      </c>
      <c r="AF18" s="190">
        <v>0</v>
      </c>
      <c r="AG18" s="190">
        <v>1.9225783066201487E-6</v>
      </c>
      <c r="AH18" s="190">
        <v>4.546859684348219E-6</v>
      </c>
      <c r="AI18" s="190">
        <v>3.2380824079155463E-6</v>
      </c>
      <c r="AJ18" s="190">
        <v>2.6495626201647055E-6</v>
      </c>
      <c r="AK18" s="190">
        <v>2.5672996429343152E-6</v>
      </c>
      <c r="AL18" s="190">
        <v>2.1038486012422236E-6</v>
      </c>
      <c r="AM18" s="190">
        <v>5.9284140398742469E-6</v>
      </c>
      <c r="AN18" s="190">
        <v>2.4947632148082869E-5</v>
      </c>
      <c r="AO18" s="190">
        <v>1.3908242009907511E-5</v>
      </c>
      <c r="AP18" s="190">
        <v>4.5294790255790106E-6</v>
      </c>
      <c r="AQ18" s="190">
        <v>5.8813098579159319E-6</v>
      </c>
      <c r="AR18" s="190">
        <v>8.4992993574143873E-6</v>
      </c>
      <c r="AS18" s="190">
        <v>5.2761848821746154E-6</v>
      </c>
      <c r="AT18" s="190">
        <v>6.5858348195690061E-6</v>
      </c>
      <c r="AU18" s="190">
        <v>1.3653159145309715E-5</v>
      </c>
      <c r="AV18" s="190">
        <v>1.074212424418715E-5</v>
      </c>
      <c r="AW18" s="190">
        <v>4.4508858285064087E-6</v>
      </c>
      <c r="AX18" s="190">
        <v>1.2025074829959849E-6</v>
      </c>
      <c r="AY18" s="190">
        <v>8.0250112180883776E-5</v>
      </c>
      <c r="AZ18" s="190">
        <v>6.3321932469732057E-6</v>
      </c>
      <c r="BA18" s="190">
        <v>3.6538826473240004E-6</v>
      </c>
      <c r="BB18" s="190">
        <v>3.3148254710361071E-6</v>
      </c>
      <c r="BC18" s="190">
        <v>6.9457039257621272E-6</v>
      </c>
      <c r="BD18" s="190">
        <v>2.8264820841797923E-5</v>
      </c>
      <c r="BE18" s="190">
        <v>7.2183305255157966E-5</v>
      </c>
      <c r="BF18" s="190">
        <v>3.0650453099387553E-4</v>
      </c>
      <c r="BG18" s="190">
        <v>4.3652496580870899E-6</v>
      </c>
      <c r="BH18" s="190">
        <v>3.6955044494239501E-6</v>
      </c>
      <c r="BI18" s="190">
        <v>4.2155883396813197E-3</v>
      </c>
      <c r="BJ18" s="190">
        <v>1.1080299408438023E-2</v>
      </c>
      <c r="BK18" s="190">
        <v>3.1657359298806532E-6</v>
      </c>
      <c r="BL18" s="190">
        <v>1.0357854030074428E-4</v>
      </c>
      <c r="BM18" s="190">
        <v>4.6761392318200131E-6</v>
      </c>
      <c r="BN18" s="190">
        <v>5.0086866793910704E-4</v>
      </c>
      <c r="BO18" s="191">
        <v>1.0259704302665857</v>
      </c>
      <c r="BP18" s="149"/>
      <c r="BQ18" s="149"/>
      <c r="BR18" s="149"/>
      <c r="BS18" s="149"/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51"/>
      <c r="CI18" s="149"/>
      <c r="CJ18" s="149"/>
      <c r="CK18" s="149"/>
      <c r="CL18" s="149"/>
      <c r="CM18" s="149"/>
      <c r="CN18" s="149"/>
      <c r="CO18" s="149"/>
      <c r="CP18" s="151"/>
      <c r="CQ18" s="149"/>
      <c r="CR18" s="151"/>
    </row>
    <row r="19" spans="1:96" s="138" customFormat="1" ht="10.9" customHeight="1" x14ac:dyDescent="0.2">
      <c r="A19" s="178" t="s">
        <v>246</v>
      </c>
      <c r="B19" s="200" t="s">
        <v>345</v>
      </c>
      <c r="C19" s="190">
        <v>1.5415301425265866E-3</v>
      </c>
      <c r="D19" s="190">
        <v>6.5281056352702212E-3</v>
      </c>
      <c r="E19" s="190">
        <v>3.3778618232768592E-2</v>
      </c>
      <c r="F19" s="190">
        <v>3.3864683271948386E-3</v>
      </c>
      <c r="G19" s="190">
        <v>2.4834426405428307E-6</v>
      </c>
      <c r="H19" s="190">
        <v>1.7481690050807925E-3</v>
      </c>
      <c r="I19" s="190">
        <v>0</v>
      </c>
      <c r="J19" s="190">
        <v>4.8438589794912684E-7</v>
      </c>
      <c r="K19" s="190">
        <v>6.3871840195457103E-3</v>
      </c>
      <c r="L19" s="190">
        <v>3.8088874969856925E-4</v>
      </c>
      <c r="M19" s="190">
        <v>3.0537724366435666E-4</v>
      </c>
      <c r="N19" s="190">
        <v>3.8292612207543013E-4</v>
      </c>
      <c r="O19" s="190">
        <v>7.8512909983861778E-5</v>
      </c>
      <c r="P19" s="190">
        <v>1.0067374909036748</v>
      </c>
      <c r="Q19" s="190">
        <v>9.1124698221613316E-5</v>
      </c>
      <c r="R19" s="190">
        <v>5.8014932928944903E-5</v>
      </c>
      <c r="S19" s="190">
        <v>1.3957406181276875E-6</v>
      </c>
      <c r="T19" s="190">
        <v>6.7111196153159523E-7</v>
      </c>
      <c r="U19" s="190">
        <v>4.6203462249886302E-6</v>
      </c>
      <c r="V19" s="190">
        <v>7.3283153807932416E-7</v>
      </c>
      <c r="W19" s="190">
        <v>4.5043878384947884E-7</v>
      </c>
      <c r="X19" s="190">
        <v>9.7141011599171477E-5</v>
      </c>
      <c r="Y19" s="190">
        <v>2.872103097707454E-7</v>
      </c>
      <c r="Z19" s="190">
        <v>2.4361677213832581E-5</v>
      </c>
      <c r="AA19" s="190">
        <v>5.7653542841084944E-8</v>
      </c>
      <c r="AB19" s="190">
        <v>2.3328038967395195E-7</v>
      </c>
      <c r="AC19" s="190">
        <v>9.8254708345026445E-5</v>
      </c>
      <c r="AD19" s="190">
        <v>1.1513886053527086E-3</v>
      </c>
      <c r="AE19" s="190">
        <v>3.7109256312837536E-7</v>
      </c>
      <c r="AF19" s="190">
        <v>0</v>
      </c>
      <c r="AG19" s="190">
        <v>5.5689258267925845E-8</v>
      </c>
      <c r="AH19" s="190">
        <v>2.2351964008844951E-7</v>
      </c>
      <c r="AI19" s="190">
        <v>2.7129905656281064E-7</v>
      </c>
      <c r="AJ19" s="190">
        <v>3.3540732388722767E-7</v>
      </c>
      <c r="AK19" s="190">
        <v>5.0419537808752946E-7</v>
      </c>
      <c r="AL19" s="190">
        <v>2.2893911697090824E-7</v>
      </c>
      <c r="AM19" s="190">
        <v>2.1734781271893038E-5</v>
      </c>
      <c r="AN19" s="190">
        <v>4.7151762697283576E-7</v>
      </c>
      <c r="AO19" s="190">
        <v>2.2449783649038769E-6</v>
      </c>
      <c r="AP19" s="190">
        <v>4.5391212514491463E-7</v>
      </c>
      <c r="AQ19" s="190">
        <v>5.6636729399007445E-5</v>
      </c>
      <c r="AR19" s="190">
        <v>4.2171614365052428E-6</v>
      </c>
      <c r="AS19" s="190">
        <v>1.8223436483781293E-7</v>
      </c>
      <c r="AT19" s="190">
        <v>2.8237237026966096E-7</v>
      </c>
      <c r="AU19" s="190">
        <v>2.3788840135618635E-7</v>
      </c>
      <c r="AV19" s="190">
        <v>6.4272068951464183E-6</v>
      </c>
      <c r="AW19" s="190">
        <v>1.7615457202709059E-7</v>
      </c>
      <c r="AX19" s="190">
        <v>6.8923274306314221E-8</v>
      </c>
      <c r="AY19" s="190">
        <v>1.3074262225319513E-6</v>
      </c>
      <c r="AZ19" s="190">
        <v>2.0974798477552246E-7</v>
      </c>
      <c r="BA19" s="190">
        <v>1.5660690960525398E-6</v>
      </c>
      <c r="BB19" s="190">
        <v>1.945087919960444E-6</v>
      </c>
      <c r="BC19" s="190">
        <v>6.5630395911779627E-7</v>
      </c>
      <c r="BD19" s="190">
        <v>1.5077967024936287E-4</v>
      </c>
      <c r="BE19" s="190">
        <v>1.5048059605882339E-5</v>
      </c>
      <c r="BF19" s="190">
        <v>4.818845823533218E-5</v>
      </c>
      <c r="BG19" s="190">
        <v>4.0988548235169958E-6</v>
      </c>
      <c r="BH19" s="190">
        <v>3.6666415430252651E-7</v>
      </c>
      <c r="BI19" s="190">
        <v>1.4523296062230026E-4</v>
      </c>
      <c r="BJ19" s="190">
        <v>3.7425238433487485E-4</v>
      </c>
      <c r="BK19" s="190">
        <v>1.377623871948122E-4</v>
      </c>
      <c r="BL19" s="190">
        <v>1.426288553304447E-5</v>
      </c>
      <c r="BM19" s="190">
        <v>1.4320472231963224E-6</v>
      </c>
      <c r="BN19" s="190">
        <v>5.7757617451972815E-7</v>
      </c>
      <c r="BO19" s="191">
        <v>1.063779783952826</v>
      </c>
      <c r="BP19" s="149"/>
      <c r="BQ19" s="149"/>
      <c r="BR19" s="149"/>
      <c r="BS19" s="149"/>
      <c r="BT19" s="151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51"/>
      <c r="CI19" s="149"/>
      <c r="CJ19" s="149"/>
      <c r="CK19" s="149"/>
      <c r="CL19" s="149"/>
      <c r="CM19" s="149"/>
      <c r="CN19" s="149"/>
      <c r="CO19" s="149"/>
      <c r="CP19" s="151"/>
      <c r="CQ19" s="149"/>
      <c r="CR19" s="151"/>
    </row>
    <row r="20" spans="1:96" s="138" customFormat="1" ht="10.9" customHeight="1" x14ac:dyDescent="0.2">
      <c r="A20" s="178" t="s">
        <v>247</v>
      </c>
      <c r="B20" s="189" t="s">
        <v>472</v>
      </c>
      <c r="C20" s="190">
        <v>2.9551503277200431E-5</v>
      </c>
      <c r="D20" s="190">
        <v>2.064939219575704E-5</v>
      </c>
      <c r="E20" s="190">
        <v>1.6607202812181114E-5</v>
      </c>
      <c r="F20" s="190">
        <v>4.1140848982758331E-5</v>
      </c>
      <c r="G20" s="190">
        <v>1.5047605867917906E-4</v>
      </c>
      <c r="H20" s="190">
        <v>2.6209747285829534E-3</v>
      </c>
      <c r="I20" s="190">
        <v>0</v>
      </c>
      <c r="J20" s="190">
        <v>1.7546608791345895E-5</v>
      </c>
      <c r="K20" s="190">
        <v>1.1209012044321624E-5</v>
      </c>
      <c r="L20" s="190">
        <v>5.6517091410250337E-4</v>
      </c>
      <c r="M20" s="190">
        <v>1.180142941283843E-5</v>
      </c>
      <c r="N20" s="190">
        <v>1.950801360075707E-5</v>
      </c>
      <c r="O20" s="190">
        <v>7.9599375519669103E-6</v>
      </c>
      <c r="P20" s="190">
        <v>1.680871380800549E-5</v>
      </c>
      <c r="Q20" s="190">
        <v>1.0280863437703509</v>
      </c>
      <c r="R20" s="190">
        <v>2.8045481017559264E-2</v>
      </c>
      <c r="S20" s="190">
        <v>9.9212167417894162E-5</v>
      </c>
      <c r="T20" s="190">
        <v>1.3156919272821466E-3</v>
      </c>
      <c r="U20" s="190">
        <v>2.9574237142466965E-4</v>
      </c>
      <c r="V20" s="190">
        <v>4.5773179754359297E-4</v>
      </c>
      <c r="W20" s="190">
        <v>7.8819919414473759E-5</v>
      </c>
      <c r="X20" s="190">
        <v>1.3762423009544981E-4</v>
      </c>
      <c r="Y20" s="190">
        <v>6.3339458397332802E-6</v>
      </c>
      <c r="Z20" s="190">
        <v>9.7759013609416081E-6</v>
      </c>
      <c r="AA20" s="190">
        <v>1.9572562619039869E-6</v>
      </c>
      <c r="AB20" s="190">
        <v>6.4043495447703188E-6</v>
      </c>
      <c r="AC20" s="190">
        <v>2.3872383900777104E-3</v>
      </c>
      <c r="AD20" s="190">
        <v>3.4152409046647792E-3</v>
      </c>
      <c r="AE20" s="190">
        <v>4.1079268795214715E-5</v>
      </c>
      <c r="AF20" s="190">
        <v>0</v>
      </c>
      <c r="AG20" s="190">
        <v>2.7256492309905431E-6</v>
      </c>
      <c r="AH20" s="190">
        <v>6.5765909002024352E-6</v>
      </c>
      <c r="AI20" s="190">
        <v>2.4522309633413415E-5</v>
      </c>
      <c r="AJ20" s="190">
        <v>1.0067008729460379E-4</v>
      </c>
      <c r="AK20" s="190">
        <v>1.4340582816599828E-5</v>
      </c>
      <c r="AL20" s="190">
        <v>1.0289882595492405E-4</v>
      </c>
      <c r="AM20" s="190">
        <v>2.9120786738872891E-4</v>
      </c>
      <c r="AN20" s="190">
        <v>3.2726985224839345E-5</v>
      </c>
      <c r="AO20" s="190">
        <v>7.5611642843123356E-5</v>
      </c>
      <c r="AP20" s="190">
        <v>3.120134353540481E-4</v>
      </c>
      <c r="AQ20" s="190">
        <v>2.9694174332873198E-5</v>
      </c>
      <c r="AR20" s="190">
        <v>1.8565981578979277E-5</v>
      </c>
      <c r="AS20" s="190">
        <v>1.1221261734737113E-5</v>
      </c>
      <c r="AT20" s="190">
        <v>2.7599163367498858E-5</v>
      </c>
      <c r="AU20" s="190">
        <v>2.347009968311046E-5</v>
      </c>
      <c r="AV20" s="190">
        <v>5.544422181882834E-5</v>
      </c>
      <c r="AW20" s="190">
        <v>1.8522721418222466E-5</v>
      </c>
      <c r="AX20" s="190">
        <v>7.0936288186724013E-6</v>
      </c>
      <c r="AY20" s="190">
        <v>7.8368504181048899E-5</v>
      </c>
      <c r="AZ20" s="190">
        <v>1.7369606628328312E-5</v>
      </c>
      <c r="BA20" s="190">
        <v>2.1084029655194638E-5</v>
      </c>
      <c r="BB20" s="190">
        <v>6.7607957784040262E-5</v>
      </c>
      <c r="BC20" s="190">
        <v>2.6059722063431452E-5</v>
      </c>
      <c r="BD20" s="190">
        <v>1.6248827792058717E-5</v>
      </c>
      <c r="BE20" s="190">
        <v>2.8546600119106024E-5</v>
      </c>
      <c r="BF20" s="190">
        <v>3.5003172342784307E-5</v>
      </c>
      <c r="BG20" s="190">
        <v>7.1233671852540155E-5</v>
      </c>
      <c r="BH20" s="190">
        <v>6.5266032840845245E-5</v>
      </c>
      <c r="BI20" s="190">
        <v>9.9415882953984703E-5</v>
      </c>
      <c r="BJ20" s="190">
        <v>3.02407129341549E-5</v>
      </c>
      <c r="BK20" s="190">
        <v>3.0756203860842949E-4</v>
      </c>
      <c r="BL20" s="190">
        <v>6.6788991304250652E-5</v>
      </c>
      <c r="BM20" s="190">
        <v>2.101807300630032E-3</v>
      </c>
      <c r="BN20" s="190">
        <v>3.4337132303432336E-5</v>
      </c>
      <c r="BO20" s="191">
        <v>1.0721359269948632</v>
      </c>
      <c r="BP20" s="149"/>
      <c r="BQ20" s="149"/>
      <c r="BR20" s="149"/>
      <c r="BS20" s="149"/>
      <c r="BT20" s="151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51"/>
      <c r="CI20" s="149"/>
      <c r="CJ20" s="149"/>
      <c r="CK20" s="149"/>
      <c r="CL20" s="149"/>
      <c r="CM20" s="149"/>
      <c r="CN20" s="149"/>
      <c r="CO20" s="149"/>
      <c r="CP20" s="151"/>
      <c r="CQ20" s="149"/>
      <c r="CR20" s="151"/>
    </row>
    <row r="21" spans="1:96" s="138" customFormat="1" ht="10.9" customHeight="1" x14ac:dyDescent="0.2">
      <c r="A21" s="192" t="s">
        <v>248</v>
      </c>
      <c r="B21" s="193" t="s">
        <v>473</v>
      </c>
      <c r="C21" s="194">
        <v>2.3068964897733613E-4</v>
      </c>
      <c r="D21" s="194">
        <v>1.9707914695248153E-4</v>
      </c>
      <c r="E21" s="194">
        <v>5.4397031195746068E-5</v>
      </c>
      <c r="F21" s="194">
        <v>2.6373157639078565E-4</v>
      </c>
      <c r="G21" s="194">
        <v>1.4787164064049102E-5</v>
      </c>
      <c r="H21" s="194">
        <v>3.8912605826641432E-4</v>
      </c>
      <c r="I21" s="194">
        <v>0</v>
      </c>
      <c r="J21" s="194">
        <v>2.5502023140464638E-4</v>
      </c>
      <c r="K21" s="194">
        <v>5.0114536707918493E-5</v>
      </c>
      <c r="L21" s="194">
        <v>1.1810221410500012E-4</v>
      </c>
      <c r="M21" s="194">
        <v>6.4379225920923043E-5</v>
      </c>
      <c r="N21" s="194">
        <v>7.0447607547521811E-5</v>
      </c>
      <c r="O21" s="194">
        <v>3.7363841001458145E-5</v>
      </c>
      <c r="P21" s="194">
        <v>4.7674355222687939E-5</v>
      </c>
      <c r="Q21" s="194">
        <v>5.171478300789935E-5</v>
      </c>
      <c r="R21" s="194">
        <v>1.000391219166276</v>
      </c>
      <c r="S21" s="194">
        <v>6.6317454377654502E-5</v>
      </c>
      <c r="T21" s="194">
        <v>1.0767420735754604E-4</v>
      </c>
      <c r="U21" s="194">
        <v>6.7853977222657181E-5</v>
      </c>
      <c r="V21" s="194">
        <v>8.172570574346777E-5</v>
      </c>
      <c r="W21" s="194">
        <v>2.2458299026474976E-5</v>
      </c>
      <c r="X21" s="194">
        <v>1.8521175189903206E-4</v>
      </c>
      <c r="Y21" s="194">
        <v>1.9360737502012254E-5</v>
      </c>
      <c r="Z21" s="194">
        <v>4.3173132103771188E-5</v>
      </c>
      <c r="AA21" s="194">
        <v>2.792700692149317E-6</v>
      </c>
      <c r="AB21" s="194">
        <v>1.1086123541250238E-5</v>
      </c>
      <c r="AC21" s="194">
        <v>1.9268483281202213E-4</v>
      </c>
      <c r="AD21" s="194">
        <v>1.6100651742054116E-5</v>
      </c>
      <c r="AE21" s="194">
        <v>6.6436298686730228E-5</v>
      </c>
      <c r="AF21" s="194">
        <v>0</v>
      </c>
      <c r="AG21" s="194">
        <v>1.390021058488337E-5</v>
      </c>
      <c r="AH21" s="194">
        <v>1.6527791846987238E-5</v>
      </c>
      <c r="AI21" s="194">
        <v>4.0982776411983061E-5</v>
      </c>
      <c r="AJ21" s="194">
        <v>9.0131006043568134E-5</v>
      </c>
      <c r="AK21" s="194">
        <v>8.6713252031459702E-5</v>
      </c>
      <c r="AL21" s="194">
        <v>2.6553110535046402E-5</v>
      </c>
      <c r="AM21" s="194">
        <v>1.0005024352705728E-4</v>
      </c>
      <c r="AN21" s="194">
        <v>9.1278710913958563E-5</v>
      </c>
      <c r="AO21" s="194">
        <v>1.317601686996029E-4</v>
      </c>
      <c r="AP21" s="194">
        <v>8.0881026790031511E-5</v>
      </c>
      <c r="AQ21" s="194">
        <v>5.8408382818964171E-5</v>
      </c>
      <c r="AR21" s="194">
        <v>6.2585878491260176E-5</v>
      </c>
      <c r="AS21" s="194">
        <v>2.0942929956055376E-5</v>
      </c>
      <c r="AT21" s="194">
        <v>5.6364517865525139E-5</v>
      </c>
      <c r="AU21" s="194">
        <v>7.683836279638618E-5</v>
      </c>
      <c r="AV21" s="194">
        <v>1.5885486904890187E-4</v>
      </c>
      <c r="AW21" s="194">
        <v>6.8241208852640504E-5</v>
      </c>
      <c r="AX21" s="194">
        <v>9.8685527690361657E-6</v>
      </c>
      <c r="AY21" s="194">
        <v>7.2121203321353727E-5</v>
      </c>
      <c r="AZ21" s="194">
        <v>7.1539669338192708E-5</v>
      </c>
      <c r="BA21" s="194">
        <v>4.0250621355755581E-5</v>
      </c>
      <c r="BB21" s="194">
        <v>6.4253608593207496E-5</v>
      </c>
      <c r="BC21" s="194">
        <v>8.7362222479397909E-5</v>
      </c>
      <c r="BD21" s="194">
        <v>3.5137656802859902E-5</v>
      </c>
      <c r="BE21" s="194">
        <v>1.3458578857514353E-4</v>
      </c>
      <c r="BF21" s="194">
        <v>1.2743689634554974E-4</v>
      </c>
      <c r="BG21" s="194">
        <v>9.4560517275925967E-4</v>
      </c>
      <c r="BH21" s="194">
        <v>8.2934438431973102E-5</v>
      </c>
      <c r="BI21" s="194">
        <v>4.4499987440247102E-4</v>
      </c>
      <c r="BJ21" s="194">
        <v>5.5562877866934528E-5</v>
      </c>
      <c r="BK21" s="194">
        <v>1.8962648298691156E-4</v>
      </c>
      <c r="BL21" s="194">
        <v>2.0331887202629597E-4</v>
      </c>
      <c r="BM21" s="194">
        <v>1.3624963013132975E-4</v>
      </c>
      <c r="BN21" s="194">
        <v>4.8144035474469416E-5</v>
      </c>
      <c r="BO21" s="195">
        <v>1.007048734510622</v>
      </c>
      <c r="BP21" s="149"/>
      <c r="BQ21" s="149"/>
      <c r="BR21" s="149"/>
      <c r="BS21" s="149"/>
      <c r="BT21" s="151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1"/>
      <c r="CI21" s="149"/>
      <c r="CJ21" s="149"/>
      <c r="CK21" s="149"/>
      <c r="CL21" s="149"/>
      <c r="CM21" s="149"/>
      <c r="CN21" s="149"/>
      <c r="CO21" s="149"/>
      <c r="CP21" s="151"/>
      <c r="CQ21" s="149"/>
      <c r="CR21" s="151"/>
    </row>
    <row r="22" spans="1:96" s="138" customFormat="1" ht="10.9" customHeight="1" x14ac:dyDescent="0.2">
      <c r="A22" s="178" t="s">
        <v>249</v>
      </c>
      <c r="B22" s="189" t="s">
        <v>474</v>
      </c>
      <c r="C22" s="190">
        <v>2.2944203841099067E-4</v>
      </c>
      <c r="D22" s="190">
        <v>2.3949362055950444E-4</v>
      </c>
      <c r="E22" s="190">
        <v>3.521473177150933E-3</v>
      </c>
      <c r="F22" s="190">
        <v>3.166692303302553E-4</v>
      </c>
      <c r="G22" s="190">
        <v>3.2173680127222607E-3</v>
      </c>
      <c r="H22" s="190">
        <v>1.5224151358056727E-3</v>
      </c>
      <c r="I22" s="190">
        <v>0</v>
      </c>
      <c r="J22" s="190">
        <v>8.0258469088494578E-4</v>
      </c>
      <c r="K22" s="190">
        <v>9.6817309881897277E-4</v>
      </c>
      <c r="L22" s="190">
        <v>1.2420210066426719E-3</v>
      </c>
      <c r="M22" s="190">
        <v>9.8484834103850565E-5</v>
      </c>
      <c r="N22" s="190">
        <v>3.1840570149424465E-4</v>
      </c>
      <c r="O22" s="190">
        <v>3.1578980333421585E-4</v>
      </c>
      <c r="P22" s="190">
        <v>2.2145706514535655E-3</v>
      </c>
      <c r="Q22" s="190">
        <v>1.2431218694657599E-4</v>
      </c>
      <c r="R22" s="190">
        <v>3.9323781148178075E-4</v>
      </c>
      <c r="S22" s="190">
        <v>1.0818376097033289</v>
      </c>
      <c r="T22" s="190">
        <v>0.10057050246946736</v>
      </c>
      <c r="U22" s="190">
        <v>6.7817978125898876E-2</v>
      </c>
      <c r="V22" s="190">
        <v>6.9095228190548599E-3</v>
      </c>
      <c r="W22" s="190">
        <v>2.1999490131762345E-3</v>
      </c>
      <c r="X22" s="190">
        <v>1.0506696154460868E-4</v>
      </c>
      <c r="Y22" s="190">
        <v>1.3724893019116576E-4</v>
      </c>
      <c r="Z22" s="190">
        <v>1.5820147712751763E-4</v>
      </c>
      <c r="AA22" s="190">
        <v>2.4451928873394451E-5</v>
      </c>
      <c r="AB22" s="190">
        <v>2.1062032841420025E-4</v>
      </c>
      <c r="AC22" s="190">
        <v>1.7290247591764287E-4</v>
      </c>
      <c r="AD22" s="190">
        <v>2.4162611512265839E-4</v>
      </c>
      <c r="AE22" s="190">
        <v>1.0935695646798835E-3</v>
      </c>
      <c r="AF22" s="190">
        <v>0</v>
      </c>
      <c r="AG22" s="190">
        <v>8.3581862661541361E-5</v>
      </c>
      <c r="AH22" s="190">
        <v>1.3409620444045499E-4</v>
      </c>
      <c r="AI22" s="190">
        <v>7.4086671302731695E-4</v>
      </c>
      <c r="AJ22" s="190">
        <v>2.2915468012749384E-4</v>
      </c>
      <c r="AK22" s="190">
        <v>2.7055597675049289E-4</v>
      </c>
      <c r="AL22" s="190">
        <v>4.7548938827239134E-4</v>
      </c>
      <c r="AM22" s="190">
        <v>3.0064497630342028E-2</v>
      </c>
      <c r="AN22" s="190">
        <v>2.1524783383567158E-4</v>
      </c>
      <c r="AO22" s="190">
        <v>3.8183299691968084E-2</v>
      </c>
      <c r="AP22" s="190">
        <v>1.2957808135688987E-2</v>
      </c>
      <c r="AQ22" s="190">
        <v>1.2917049574119569E-3</v>
      </c>
      <c r="AR22" s="190">
        <v>2.5152123447275822E-3</v>
      </c>
      <c r="AS22" s="190">
        <v>1.3479958239719445E-3</v>
      </c>
      <c r="AT22" s="190">
        <v>5.0125548061889726E-4</v>
      </c>
      <c r="AU22" s="190">
        <v>1.8641894468090164E-4</v>
      </c>
      <c r="AV22" s="190">
        <v>6.6142118286850683E-4</v>
      </c>
      <c r="AW22" s="190">
        <v>1.9432788307905042E-4</v>
      </c>
      <c r="AX22" s="190">
        <v>1.65036649441772E-4</v>
      </c>
      <c r="AY22" s="190">
        <v>4.6626019304984301E-4</v>
      </c>
      <c r="AZ22" s="190">
        <v>8.8678192610114009E-5</v>
      </c>
      <c r="BA22" s="190">
        <v>2.3166197504651564E-4</v>
      </c>
      <c r="BB22" s="190">
        <v>8.0378242894832115E-4</v>
      </c>
      <c r="BC22" s="190">
        <v>1.5603329091226254E-4</v>
      </c>
      <c r="BD22" s="190">
        <v>2.591285073380982E-4</v>
      </c>
      <c r="BE22" s="190">
        <v>1.5358480064760744E-4</v>
      </c>
      <c r="BF22" s="190">
        <v>1.8755282018866886E-4</v>
      </c>
      <c r="BG22" s="190">
        <v>4.9803395012641769E-4</v>
      </c>
      <c r="BH22" s="190">
        <v>2.7280027737992785E-4</v>
      </c>
      <c r="BI22" s="190">
        <v>4.0973459997946122E-4</v>
      </c>
      <c r="BJ22" s="190">
        <v>9.125514009997506E-4</v>
      </c>
      <c r="BK22" s="190">
        <v>7.0990371776313236E-4</v>
      </c>
      <c r="BL22" s="190">
        <v>6.029647442057194E-4</v>
      </c>
      <c r="BM22" s="190">
        <v>2.9254187216907822E-3</v>
      </c>
      <c r="BN22" s="190">
        <v>1.2273139204187311E-4</v>
      </c>
      <c r="BO22" s="191">
        <v>1.3760224833097812</v>
      </c>
      <c r="BP22" s="149"/>
      <c r="BQ22" s="149"/>
      <c r="BR22" s="149"/>
      <c r="BS22" s="149"/>
      <c r="BT22" s="151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1"/>
      <c r="CI22" s="149"/>
      <c r="CJ22" s="149"/>
      <c r="CK22" s="149"/>
      <c r="CL22" s="149"/>
      <c r="CM22" s="149"/>
      <c r="CN22" s="149"/>
      <c r="CO22" s="149"/>
      <c r="CP22" s="151"/>
      <c r="CQ22" s="149"/>
      <c r="CR22" s="151"/>
    </row>
    <row r="23" spans="1:96" s="138" customFormat="1" ht="10.9" customHeight="1" x14ac:dyDescent="0.2">
      <c r="A23" s="178" t="s">
        <v>250</v>
      </c>
      <c r="B23" s="189" t="s">
        <v>475</v>
      </c>
      <c r="C23" s="190">
        <v>4.9475821061277584E-5</v>
      </c>
      <c r="D23" s="190">
        <v>7.196018898738753E-5</v>
      </c>
      <c r="E23" s="190">
        <v>4.0676261103612779E-5</v>
      </c>
      <c r="F23" s="190">
        <v>4.7871770141270109E-5</v>
      </c>
      <c r="G23" s="190">
        <v>6.1006940875587759E-5</v>
      </c>
      <c r="H23" s="190">
        <v>1.242650047934431E-4</v>
      </c>
      <c r="I23" s="190">
        <v>0</v>
      </c>
      <c r="J23" s="190">
        <v>3.9033751984688005E-4</v>
      </c>
      <c r="K23" s="190">
        <v>8.2479037750542215E-5</v>
      </c>
      <c r="L23" s="190">
        <v>7.8784885204846323E-5</v>
      </c>
      <c r="M23" s="190">
        <v>4.2130080809215342E-5</v>
      </c>
      <c r="N23" s="190">
        <v>1.968361138865526E-4</v>
      </c>
      <c r="O23" s="190">
        <v>9.303126059332052E-5</v>
      </c>
      <c r="P23" s="190">
        <v>7.0454760175769676E-5</v>
      </c>
      <c r="Q23" s="190">
        <v>4.5138705813217389E-5</v>
      </c>
      <c r="R23" s="190">
        <v>1.5367106338674087E-4</v>
      </c>
      <c r="S23" s="190">
        <v>1.0855151247861087E-4</v>
      </c>
      <c r="T23" s="190">
        <v>1.006275256988036</v>
      </c>
      <c r="U23" s="190">
        <v>2.5090549916065161E-4</v>
      </c>
      <c r="V23" s="190">
        <v>5.8348078477583262E-5</v>
      </c>
      <c r="W23" s="190">
        <v>1.346779982893766E-4</v>
      </c>
      <c r="X23" s="190">
        <v>2.2469937407118662E-4</v>
      </c>
      <c r="Y23" s="190">
        <v>8.9289875957913441E-5</v>
      </c>
      <c r="Z23" s="190">
        <v>2.2310064573206095E-4</v>
      </c>
      <c r="AA23" s="190">
        <v>1.0151724439618845E-5</v>
      </c>
      <c r="AB23" s="190">
        <v>1.9267924685326129E-4</v>
      </c>
      <c r="AC23" s="190">
        <v>3.5988342620561515E-5</v>
      </c>
      <c r="AD23" s="190">
        <v>3.8368667143812459E-5</v>
      </c>
      <c r="AE23" s="190">
        <v>2.2965893272062598E-4</v>
      </c>
      <c r="AF23" s="190">
        <v>0</v>
      </c>
      <c r="AG23" s="190">
        <v>7.302236623571811E-5</v>
      </c>
      <c r="AH23" s="190">
        <v>4.9932622567178131E-5</v>
      </c>
      <c r="AI23" s="190">
        <v>9.062852827536986E-5</v>
      </c>
      <c r="AJ23" s="190">
        <v>1.7236659003030098E-4</v>
      </c>
      <c r="AK23" s="190">
        <v>1.7757305926212523E-4</v>
      </c>
      <c r="AL23" s="190">
        <v>1.2887265904999064E-4</v>
      </c>
      <c r="AM23" s="190">
        <v>9.6795972271375549E-4</v>
      </c>
      <c r="AN23" s="190">
        <v>1.1628092937008168E-4</v>
      </c>
      <c r="AO23" s="190">
        <v>1.6863935019517549E-3</v>
      </c>
      <c r="AP23" s="190">
        <v>3.9904457146341769E-3</v>
      </c>
      <c r="AQ23" s="190">
        <v>9.3496254096767797E-5</v>
      </c>
      <c r="AR23" s="190">
        <v>8.9926850267983428E-5</v>
      </c>
      <c r="AS23" s="190">
        <v>2.3690542804279073E-4</v>
      </c>
      <c r="AT23" s="190">
        <v>6.9960903178637119E-4</v>
      </c>
      <c r="AU23" s="190">
        <v>5.331614510080035E-4</v>
      </c>
      <c r="AV23" s="190">
        <v>2.6872289348042701E-4</v>
      </c>
      <c r="AW23" s="190">
        <v>4.6406074138819728E-4</v>
      </c>
      <c r="AX23" s="190">
        <v>1.4396683824964858E-4</v>
      </c>
      <c r="AY23" s="190">
        <v>2.3281467510791182E-4</v>
      </c>
      <c r="AZ23" s="190">
        <v>8.3680086188506051E-5</v>
      </c>
      <c r="BA23" s="190">
        <v>5.85546935402342E-4</v>
      </c>
      <c r="BB23" s="190">
        <v>5.786342435982663E-4</v>
      </c>
      <c r="BC23" s="190">
        <v>1.9320338043338399E-4</v>
      </c>
      <c r="BD23" s="190">
        <v>3.4403960283623642E-4</v>
      </c>
      <c r="BE23" s="190">
        <v>4.6403196574229023E-4</v>
      </c>
      <c r="BF23" s="190">
        <v>6.2921218100671394E-4</v>
      </c>
      <c r="BG23" s="190">
        <v>2.3276598548398336E-3</v>
      </c>
      <c r="BH23" s="190">
        <v>3.070048078313432E-4</v>
      </c>
      <c r="BI23" s="190">
        <v>6.3164825774216209E-4</v>
      </c>
      <c r="BJ23" s="190">
        <v>5.2164159879161003E-4</v>
      </c>
      <c r="BK23" s="190">
        <v>1.012059649521605E-3</v>
      </c>
      <c r="BL23" s="190">
        <v>4.5076253999761049E-4</v>
      </c>
      <c r="BM23" s="190">
        <v>6.3146709743201732E-5</v>
      </c>
      <c r="BN23" s="190">
        <v>1.7225218315412754E-4</v>
      </c>
      <c r="BO23" s="191">
        <v>1.0280004601547588</v>
      </c>
      <c r="BP23" s="149"/>
      <c r="BQ23" s="149"/>
      <c r="BR23" s="149"/>
      <c r="BS23" s="149"/>
      <c r="BT23" s="151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1"/>
      <c r="CI23" s="149"/>
      <c r="CJ23" s="149"/>
      <c r="CK23" s="149"/>
      <c r="CL23" s="149"/>
      <c r="CM23" s="149"/>
      <c r="CN23" s="149"/>
      <c r="CO23" s="149"/>
      <c r="CP23" s="151"/>
      <c r="CQ23" s="149"/>
      <c r="CR23" s="151"/>
    </row>
    <row r="24" spans="1:96" s="138" customFormat="1" ht="10.9" customHeight="1" x14ac:dyDescent="0.2">
      <c r="A24" s="178" t="s">
        <v>251</v>
      </c>
      <c r="B24" s="189" t="s">
        <v>476</v>
      </c>
      <c r="C24" s="190">
        <v>1.7486843204186759E-4</v>
      </c>
      <c r="D24" s="190">
        <v>1.6768020887608211E-4</v>
      </c>
      <c r="E24" s="190">
        <v>1.1303334874450997E-4</v>
      </c>
      <c r="F24" s="190">
        <v>3.4393360676623539E-4</v>
      </c>
      <c r="G24" s="190">
        <v>1.8981635976838583E-4</v>
      </c>
      <c r="H24" s="190">
        <v>1.578473494078322E-4</v>
      </c>
      <c r="I24" s="190">
        <v>0</v>
      </c>
      <c r="J24" s="190">
        <v>1.2827986409979467E-4</v>
      </c>
      <c r="K24" s="190">
        <v>2.3886894333467352E-4</v>
      </c>
      <c r="L24" s="190">
        <v>2.2436932867331619E-4</v>
      </c>
      <c r="M24" s="190">
        <v>1.3906058911478149E-4</v>
      </c>
      <c r="N24" s="190">
        <v>3.8282574869363882E-4</v>
      </c>
      <c r="O24" s="190">
        <v>2.7205173415035714E-4</v>
      </c>
      <c r="P24" s="190">
        <v>1.208210568301698E-4</v>
      </c>
      <c r="Q24" s="190">
        <v>5.501551985557371E-5</v>
      </c>
      <c r="R24" s="190">
        <v>1.4400629450812784E-3</v>
      </c>
      <c r="S24" s="190">
        <v>2.3815956202569684E-3</v>
      </c>
      <c r="T24" s="190">
        <v>5.7884684933165818E-3</v>
      </c>
      <c r="U24" s="190">
        <v>1.0767748490402711</v>
      </c>
      <c r="V24" s="190">
        <v>8.766039664305085E-2</v>
      </c>
      <c r="W24" s="190">
        <v>3.3559837562700826E-2</v>
      </c>
      <c r="X24" s="190">
        <v>1.0384335805179122E-4</v>
      </c>
      <c r="Y24" s="190">
        <v>7.0815610712481852E-5</v>
      </c>
      <c r="Z24" s="190">
        <v>9.470143088765265E-4</v>
      </c>
      <c r="AA24" s="190">
        <v>1.5561594669689602E-5</v>
      </c>
      <c r="AB24" s="190">
        <v>1.3207181319838141E-3</v>
      </c>
      <c r="AC24" s="190">
        <v>1.5621168719843015E-3</v>
      </c>
      <c r="AD24" s="190">
        <v>9.0361912587642605E-5</v>
      </c>
      <c r="AE24" s="190">
        <v>9.210092301299022E-4</v>
      </c>
      <c r="AF24" s="190">
        <v>0</v>
      </c>
      <c r="AG24" s="190">
        <v>2.2629352312367319E-5</v>
      </c>
      <c r="AH24" s="190">
        <v>6.1352566728973122E-5</v>
      </c>
      <c r="AI24" s="190">
        <v>1.6830500974515512E-4</v>
      </c>
      <c r="AJ24" s="190">
        <v>6.315834870224622E-4</v>
      </c>
      <c r="AK24" s="190">
        <v>1.5629717705476435E-3</v>
      </c>
      <c r="AL24" s="190">
        <v>1.7514519628896461E-4</v>
      </c>
      <c r="AM24" s="190">
        <v>4.6271405092891621E-3</v>
      </c>
      <c r="AN24" s="190">
        <v>2.7927965234428282E-4</v>
      </c>
      <c r="AO24" s="190">
        <v>1.4113337353869704E-3</v>
      </c>
      <c r="AP24" s="190">
        <v>8.5467401185329215E-4</v>
      </c>
      <c r="AQ24" s="190">
        <v>2.6777313045617891E-4</v>
      </c>
      <c r="AR24" s="190">
        <v>1.5990731848132463E-4</v>
      </c>
      <c r="AS24" s="190">
        <v>1.4962455192898104E-4</v>
      </c>
      <c r="AT24" s="190">
        <v>2.7202030893662676E-4</v>
      </c>
      <c r="AU24" s="190">
        <v>2.8478403768933549E-4</v>
      </c>
      <c r="AV24" s="190">
        <v>1.2390207769720545E-4</v>
      </c>
      <c r="AW24" s="190">
        <v>5.9012441968612659E-4</v>
      </c>
      <c r="AX24" s="190">
        <v>1.1276879703665673E-4</v>
      </c>
      <c r="AY24" s="190">
        <v>4.882747101145188E-4</v>
      </c>
      <c r="AZ24" s="190">
        <v>2.919829995790198E-4</v>
      </c>
      <c r="BA24" s="190">
        <v>4.7544180500648677E-4</v>
      </c>
      <c r="BB24" s="190">
        <v>9.8371827413115329E-3</v>
      </c>
      <c r="BC24" s="190">
        <v>2.92953782328864E-4</v>
      </c>
      <c r="BD24" s="190">
        <v>1.1268495412639795E-3</v>
      </c>
      <c r="BE24" s="190">
        <v>2.627349574492202E-4</v>
      </c>
      <c r="BF24" s="190">
        <v>5.3041427062904781E-4</v>
      </c>
      <c r="BG24" s="190">
        <v>1.6698456262993222E-3</v>
      </c>
      <c r="BH24" s="190">
        <v>7.1797614841716316E-4</v>
      </c>
      <c r="BI24" s="190">
        <v>4.3374871900260384E-4</v>
      </c>
      <c r="BJ24" s="190">
        <v>1.6314688979020162E-4</v>
      </c>
      <c r="BK24" s="190">
        <v>5.2681998534282132E-4</v>
      </c>
      <c r="BL24" s="190">
        <v>3.8677381144570835E-4</v>
      </c>
      <c r="BM24" s="190">
        <v>3.9421351267217512E-2</v>
      </c>
      <c r="BN24" s="190">
        <v>3.7039854956273459E-4</v>
      </c>
      <c r="BO24" s="191">
        <v>1.2840963391522244</v>
      </c>
      <c r="BP24" s="149"/>
      <c r="BQ24" s="149"/>
      <c r="BR24" s="149"/>
      <c r="BS24" s="149"/>
      <c r="BT24" s="151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1"/>
      <c r="CI24" s="149"/>
      <c r="CJ24" s="149"/>
      <c r="CK24" s="149"/>
      <c r="CL24" s="149"/>
      <c r="CM24" s="149"/>
      <c r="CN24" s="149"/>
      <c r="CO24" s="149"/>
      <c r="CP24" s="151"/>
      <c r="CQ24" s="149"/>
      <c r="CR24" s="151"/>
    </row>
    <row r="25" spans="1:96" s="138" customFormat="1" ht="10.9" customHeight="1" x14ac:dyDescent="0.2">
      <c r="A25" s="196" t="s">
        <v>252</v>
      </c>
      <c r="B25" s="197" t="s">
        <v>477</v>
      </c>
      <c r="C25" s="198">
        <v>1.1585651331423084E-3</v>
      </c>
      <c r="D25" s="198">
        <v>1.8119033802077477E-4</v>
      </c>
      <c r="E25" s="198">
        <v>2.1898400216322896E-4</v>
      </c>
      <c r="F25" s="198">
        <v>1.3958384447535872E-3</v>
      </c>
      <c r="G25" s="198">
        <v>1.5102478530275418E-4</v>
      </c>
      <c r="H25" s="198">
        <v>7.2771294657325461E-5</v>
      </c>
      <c r="I25" s="198">
        <v>0</v>
      </c>
      <c r="J25" s="198">
        <v>3.1403842284810682E-5</v>
      </c>
      <c r="K25" s="198">
        <v>7.1359560465540726E-4</v>
      </c>
      <c r="L25" s="198">
        <v>4.3757017899437886E-4</v>
      </c>
      <c r="M25" s="198">
        <v>2.9790480489562561E-4</v>
      </c>
      <c r="N25" s="198">
        <v>6.7198327591329462E-4</v>
      </c>
      <c r="O25" s="198">
        <v>1.0778473906540614E-3</v>
      </c>
      <c r="P25" s="198">
        <v>2.2829663080233586E-4</v>
      </c>
      <c r="Q25" s="198">
        <v>1.173218004103411E-4</v>
      </c>
      <c r="R25" s="198">
        <v>2.0043691575700337E-4</v>
      </c>
      <c r="S25" s="198">
        <v>9.5904563650522112E-5</v>
      </c>
      <c r="T25" s="198">
        <v>5.4109218782781446E-4</v>
      </c>
      <c r="U25" s="198">
        <v>7.7688826429959709E-5</v>
      </c>
      <c r="V25" s="198">
        <v>1.0002501776582482</v>
      </c>
      <c r="W25" s="198">
        <v>6.3070555873256256E-5</v>
      </c>
      <c r="X25" s="198">
        <v>2.2073442304678997E-4</v>
      </c>
      <c r="Y25" s="198">
        <v>3.5460973048380161E-5</v>
      </c>
      <c r="Z25" s="198">
        <v>8.4502754684005841E-4</v>
      </c>
      <c r="AA25" s="198">
        <v>3.8364110525628603E-6</v>
      </c>
      <c r="AB25" s="198">
        <v>8.6662489089984866E-5</v>
      </c>
      <c r="AC25" s="198">
        <v>1.8472840539763339E-5</v>
      </c>
      <c r="AD25" s="198">
        <v>2.8744250572820975E-4</v>
      </c>
      <c r="AE25" s="198">
        <v>1.6576334693906239E-4</v>
      </c>
      <c r="AF25" s="198">
        <v>0</v>
      </c>
      <c r="AG25" s="198">
        <v>4.2792548725158918E-6</v>
      </c>
      <c r="AH25" s="198">
        <v>1.8617080088653376E-5</v>
      </c>
      <c r="AI25" s="198">
        <v>6.1586380571439667E-5</v>
      </c>
      <c r="AJ25" s="198">
        <v>7.7845515183375951E-5</v>
      </c>
      <c r="AK25" s="198">
        <v>1.1377253341954894E-4</v>
      </c>
      <c r="AL25" s="198">
        <v>2.6405210310442532E-5</v>
      </c>
      <c r="AM25" s="198">
        <v>1.4624386847147462E-4</v>
      </c>
      <c r="AN25" s="198">
        <v>1.0820026574148713E-4</v>
      </c>
      <c r="AO25" s="198">
        <v>4.2713288796535991E-5</v>
      </c>
      <c r="AP25" s="198">
        <v>1.0110738202738959E-4</v>
      </c>
      <c r="AQ25" s="198">
        <v>6.0404498383546895E-5</v>
      </c>
      <c r="AR25" s="198">
        <v>3.0896859103732073E-5</v>
      </c>
      <c r="AS25" s="198">
        <v>1.7097744324749092E-5</v>
      </c>
      <c r="AT25" s="198">
        <v>3.7793789025765408E-5</v>
      </c>
      <c r="AU25" s="198">
        <v>7.8260541147602043E-5</v>
      </c>
      <c r="AV25" s="198">
        <v>3.4790095841257857E-4</v>
      </c>
      <c r="AW25" s="198">
        <v>1.1805284546665818E-4</v>
      </c>
      <c r="AX25" s="198">
        <v>1.560168612213933E-5</v>
      </c>
      <c r="AY25" s="198">
        <v>7.9060028979392025E-5</v>
      </c>
      <c r="AZ25" s="198">
        <v>7.221861485612968E-5</v>
      </c>
      <c r="BA25" s="198">
        <v>7.1015670214424374E-5</v>
      </c>
      <c r="BB25" s="198">
        <v>8.6573813565124475E-5</v>
      </c>
      <c r="BC25" s="198">
        <v>4.8210407358704542E-5</v>
      </c>
      <c r="BD25" s="198">
        <v>1.2148500238251776E-4</v>
      </c>
      <c r="BE25" s="198">
        <v>1.4840762602342654E-4</v>
      </c>
      <c r="BF25" s="198">
        <v>2.5724792503938114E-4</v>
      </c>
      <c r="BG25" s="198">
        <v>1.9805443944787015E-4</v>
      </c>
      <c r="BH25" s="198">
        <v>8.2391502921710141E-5</v>
      </c>
      <c r="BI25" s="198">
        <v>1.2250273646776825E-4</v>
      </c>
      <c r="BJ25" s="198">
        <v>2.5093435890631918E-4</v>
      </c>
      <c r="BK25" s="198">
        <v>7.684225418771506E-5</v>
      </c>
      <c r="BL25" s="198">
        <v>1.1136833181837469E-4</v>
      </c>
      <c r="BM25" s="198">
        <v>1.3139550341154811E-2</v>
      </c>
      <c r="BN25" s="198">
        <v>4.7325519069465509E-5</v>
      </c>
      <c r="BO25" s="199">
        <v>1.0259660370445844</v>
      </c>
      <c r="BP25" s="149"/>
      <c r="BQ25" s="149"/>
      <c r="BR25" s="149"/>
      <c r="BS25" s="149"/>
      <c r="BT25" s="151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1"/>
      <c r="CI25" s="149"/>
      <c r="CJ25" s="149"/>
      <c r="CK25" s="149"/>
      <c r="CL25" s="149"/>
      <c r="CM25" s="149"/>
      <c r="CN25" s="149"/>
      <c r="CO25" s="149"/>
      <c r="CP25" s="151"/>
      <c r="CQ25" s="149"/>
      <c r="CR25" s="151"/>
    </row>
    <row r="26" spans="1:96" s="138" customFormat="1" ht="10.9" customHeight="1" x14ac:dyDescent="0.2">
      <c r="A26" s="178" t="s">
        <v>253</v>
      </c>
      <c r="B26" s="189" t="s">
        <v>478</v>
      </c>
      <c r="C26" s="190">
        <v>2.6940663475236219E-4</v>
      </c>
      <c r="D26" s="190">
        <v>3.5235958557447027E-4</v>
      </c>
      <c r="E26" s="190">
        <v>2.5325397800959534E-4</v>
      </c>
      <c r="F26" s="190">
        <v>3.8540377861673796E-4</v>
      </c>
      <c r="G26" s="190">
        <v>1.8207682397839022E-4</v>
      </c>
      <c r="H26" s="190">
        <v>4.0203221475708281E-4</v>
      </c>
      <c r="I26" s="190">
        <v>0</v>
      </c>
      <c r="J26" s="190">
        <v>5.1681126958933149E-4</v>
      </c>
      <c r="K26" s="190">
        <v>2.1938729957585719E-3</v>
      </c>
      <c r="L26" s="190">
        <v>1.3554981775379721E-3</v>
      </c>
      <c r="M26" s="190">
        <v>1.9966685228405188E-3</v>
      </c>
      <c r="N26" s="190">
        <v>3.1570140614930815E-3</v>
      </c>
      <c r="O26" s="190">
        <v>6.8051391437067628E-4</v>
      </c>
      <c r="P26" s="190">
        <v>6.5816995025573229E-4</v>
      </c>
      <c r="Q26" s="190">
        <v>2.0506709785253458E-4</v>
      </c>
      <c r="R26" s="190">
        <v>1.2731436533924374E-3</v>
      </c>
      <c r="S26" s="190">
        <v>4.707411376698137E-4</v>
      </c>
      <c r="T26" s="190">
        <v>1.3703106587227665E-3</v>
      </c>
      <c r="U26" s="190">
        <v>3.6604624093915651E-4</v>
      </c>
      <c r="V26" s="190">
        <v>3.1915751759243652E-3</v>
      </c>
      <c r="W26" s="190">
        <v>1.0134856493279016</v>
      </c>
      <c r="X26" s="190">
        <v>2.0284377714267703E-4</v>
      </c>
      <c r="Y26" s="190">
        <v>2.0535696387174071E-4</v>
      </c>
      <c r="Z26" s="190">
        <v>1.4182051663061818E-3</v>
      </c>
      <c r="AA26" s="190">
        <v>5.6140153527855909E-5</v>
      </c>
      <c r="AB26" s="190">
        <v>1.8868865171428405E-4</v>
      </c>
      <c r="AC26" s="190">
        <v>1.9234574720090094E-4</v>
      </c>
      <c r="AD26" s="190">
        <v>4.0584742210462028E-4</v>
      </c>
      <c r="AE26" s="190">
        <v>3.8800982857610641E-4</v>
      </c>
      <c r="AF26" s="190">
        <v>0</v>
      </c>
      <c r="AG26" s="190">
        <v>9.0284429926411561E-5</v>
      </c>
      <c r="AH26" s="190">
        <v>2.1233338258515113E-4</v>
      </c>
      <c r="AI26" s="190">
        <v>5.1909184317058886E-4</v>
      </c>
      <c r="AJ26" s="190">
        <v>9.5184382320697715E-4</v>
      </c>
      <c r="AK26" s="190">
        <v>8.6041288083997319E-4</v>
      </c>
      <c r="AL26" s="190">
        <v>3.20762438153926E-4</v>
      </c>
      <c r="AM26" s="190">
        <v>2.5939845375761144E-3</v>
      </c>
      <c r="AN26" s="190">
        <v>1.4031439459224581E-3</v>
      </c>
      <c r="AO26" s="190">
        <v>5.0982934569948775E-4</v>
      </c>
      <c r="AP26" s="190">
        <v>5.419331693920506E-4</v>
      </c>
      <c r="AQ26" s="190">
        <v>5.1388009044717349E-4</v>
      </c>
      <c r="AR26" s="190">
        <v>4.1164940690823203E-4</v>
      </c>
      <c r="AS26" s="190">
        <v>1.1279439682590007E-3</v>
      </c>
      <c r="AT26" s="190">
        <v>1.3878582657013358E-3</v>
      </c>
      <c r="AU26" s="190">
        <v>1.1375870476793835E-3</v>
      </c>
      <c r="AV26" s="190">
        <v>2.133827012466991E-3</v>
      </c>
      <c r="AW26" s="190">
        <v>5.1662331753864451E-3</v>
      </c>
      <c r="AX26" s="190">
        <v>3.9861867101868441E-4</v>
      </c>
      <c r="AY26" s="190">
        <v>9.7941337657778387E-4</v>
      </c>
      <c r="AZ26" s="190">
        <v>2.2339643477298477E-3</v>
      </c>
      <c r="BA26" s="190">
        <v>2.7819055881424253E-3</v>
      </c>
      <c r="BB26" s="190">
        <v>9.4768353565843882E-3</v>
      </c>
      <c r="BC26" s="190">
        <v>1.8933502738250286E-3</v>
      </c>
      <c r="BD26" s="190">
        <v>2.9528734667424606E-3</v>
      </c>
      <c r="BE26" s="190">
        <v>1.2678856608760855E-3</v>
      </c>
      <c r="BF26" s="190">
        <v>6.709178033595881E-4</v>
      </c>
      <c r="BG26" s="190">
        <v>1.0938527100729841E-2</v>
      </c>
      <c r="BH26" s="190">
        <v>1.4064354218989638E-3</v>
      </c>
      <c r="BI26" s="190">
        <v>7.1623010593037145E-4</v>
      </c>
      <c r="BJ26" s="190">
        <v>7.5721618808943141E-4</v>
      </c>
      <c r="BK26" s="190">
        <v>2.8729159586880354E-3</v>
      </c>
      <c r="BL26" s="190">
        <v>1.4075527476026092E-3</v>
      </c>
      <c r="BM26" s="190">
        <v>3.8135299037199666E-4</v>
      </c>
      <c r="BN26" s="190">
        <v>7.2764755130744858E-4</v>
      </c>
      <c r="BO26" s="191">
        <v>1.0975692942831778</v>
      </c>
      <c r="BP26" s="149"/>
      <c r="BQ26" s="149"/>
      <c r="BR26" s="149"/>
      <c r="BS26" s="149"/>
      <c r="BT26" s="151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1"/>
      <c r="CI26" s="149"/>
      <c r="CJ26" s="149"/>
      <c r="CK26" s="149"/>
      <c r="CL26" s="149"/>
      <c r="CM26" s="149"/>
      <c r="CN26" s="149"/>
      <c r="CO26" s="149"/>
      <c r="CP26" s="151"/>
      <c r="CQ26" s="149"/>
      <c r="CR26" s="151"/>
    </row>
    <row r="27" spans="1:96" s="138" customFormat="1" ht="10.9" customHeight="1" x14ac:dyDescent="0.2">
      <c r="A27" s="178" t="s">
        <v>254</v>
      </c>
      <c r="B27" s="189" t="s">
        <v>479</v>
      </c>
      <c r="C27" s="190">
        <v>2.3143389135390519E-2</v>
      </c>
      <c r="D27" s="190">
        <v>2.2294944415716982E-2</v>
      </c>
      <c r="E27" s="190">
        <v>1.8884064417846228E-3</v>
      </c>
      <c r="F27" s="190">
        <v>2.985071739949049E-4</v>
      </c>
      <c r="G27" s="190">
        <v>7.1732843253114278E-5</v>
      </c>
      <c r="H27" s="190">
        <v>8.828799552294289E-6</v>
      </c>
      <c r="I27" s="190">
        <v>0</v>
      </c>
      <c r="J27" s="190">
        <v>7.9111987420629808E-6</v>
      </c>
      <c r="K27" s="190">
        <v>3.76858214593644E-4</v>
      </c>
      <c r="L27" s="190">
        <v>2.3027908632973876E-5</v>
      </c>
      <c r="M27" s="190">
        <v>4.5830036396066849E-3</v>
      </c>
      <c r="N27" s="190">
        <v>1.1762714048242976E-3</v>
      </c>
      <c r="O27" s="190">
        <v>2.490474794995976E-4</v>
      </c>
      <c r="P27" s="190">
        <v>2.365557679604099E-3</v>
      </c>
      <c r="Q27" s="190">
        <v>1.2368617843534448E-4</v>
      </c>
      <c r="R27" s="190">
        <v>4.2125418015601213E-5</v>
      </c>
      <c r="S27" s="190">
        <v>2.828316320298146E-5</v>
      </c>
      <c r="T27" s="190">
        <v>5.1005626204909931E-6</v>
      </c>
      <c r="U27" s="190">
        <v>1.564292385816203E-5</v>
      </c>
      <c r="V27" s="190">
        <v>4.0253630170600237E-6</v>
      </c>
      <c r="W27" s="190">
        <v>2.9518935943343128E-6</v>
      </c>
      <c r="X27" s="190">
        <v>1.0889883788357759</v>
      </c>
      <c r="Y27" s="190">
        <v>4.1878482675788585E-4</v>
      </c>
      <c r="Z27" s="190">
        <v>4.9028852340368017E-4</v>
      </c>
      <c r="AA27" s="190">
        <v>4.3747701000621132E-7</v>
      </c>
      <c r="AB27" s="190">
        <v>2.1070956737596855E-5</v>
      </c>
      <c r="AC27" s="190">
        <v>3.5202702675198402E-4</v>
      </c>
      <c r="AD27" s="190">
        <v>7.0853313410616369E-5</v>
      </c>
      <c r="AE27" s="190">
        <v>4.5359159992493463E-6</v>
      </c>
      <c r="AF27" s="190">
        <v>0</v>
      </c>
      <c r="AG27" s="190">
        <v>1.6002579705394162E-6</v>
      </c>
      <c r="AH27" s="190">
        <v>3.2063814090077149E-6</v>
      </c>
      <c r="AI27" s="190">
        <v>2.1644305155568143E-6</v>
      </c>
      <c r="AJ27" s="190">
        <v>2.4444339018807566E-6</v>
      </c>
      <c r="AK27" s="190">
        <v>1.7915346568887555E-6</v>
      </c>
      <c r="AL27" s="190">
        <v>1.7030035856676972E-6</v>
      </c>
      <c r="AM27" s="190">
        <v>3.6212620054871683E-5</v>
      </c>
      <c r="AN27" s="190">
        <v>3.1340597506851926E-6</v>
      </c>
      <c r="AO27" s="190">
        <v>1.4050422282307467E-5</v>
      </c>
      <c r="AP27" s="190">
        <v>2.3317452716561444E-6</v>
      </c>
      <c r="AQ27" s="190">
        <v>1.4113442909416261E-4</v>
      </c>
      <c r="AR27" s="190">
        <v>5.9007507323261423E-5</v>
      </c>
      <c r="AS27" s="190">
        <v>2.2049220805141097E-5</v>
      </c>
      <c r="AT27" s="190">
        <v>4.9291126076816689E-6</v>
      </c>
      <c r="AU27" s="190">
        <v>8.5675554097921235E-6</v>
      </c>
      <c r="AV27" s="190">
        <v>4.5215046126845594E-6</v>
      </c>
      <c r="AW27" s="190">
        <v>2.0955371633861915E-6</v>
      </c>
      <c r="AX27" s="190">
        <v>8.3094532867836365E-7</v>
      </c>
      <c r="AY27" s="190">
        <v>5.6128350719429058E-6</v>
      </c>
      <c r="AZ27" s="190">
        <v>9.7439517791496067E-7</v>
      </c>
      <c r="BA27" s="190">
        <v>2.3045453494658687E-6</v>
      </c>
      <c r="BB27" s="190">
        <v>2.0535371009511924E-6</v>
      </c>
      <c r="BC27" s="190">
        <v>2.0855552661352425E-6</v>
      </c>
      <c r="BD27" s="190">
        <v>2.4794487051518803E-5</v>
      </c>
      <c r="BE27" s="190">
        <v>1.8139975187305826E-5</v>
      </c>
      <c r="BF27" s="190">
        <v>7.8038867079774694E-5</v>
      </c>
      <c r="BG27" s="190">
        <v>2.3250313960087924E-5</v>
      </c>
      <c r="BH27" s="190">
        <v>1.8455780799545207E-6</v>
      </c>
      <c r="BI27" s="190">
        <v>1.8948025084859996E-4</v>
      </c>
      <c r="BJ27" s="190">
        <v>2.9841463743189144E-4</v>
      </c>
      <c r="BK27" s="190">
        <v>5.7943661116106681E-5</v>
      </c>
      <c r="BL27" s="190">
        <v>1.0820542771035553E-4</v>
      </c>
      <c r="BM27" s="190">
        <v>2.3989434782077797E-6</v>
      </c>
      <c r="BN27" s="190">
        <v>2.8171644753147596E-4</v>
      </c>
      <c r="BO27" s="191">
        <v>1.1484647128729726</v>
      </c>
      <c r="BP27" s="149"/>
      <c r="BQ27" s="149"/>
      <c r="BR27" s="149"/>
      <c r="BS27" s="149"/>
      <c r="BT27" s="151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1"/>
      <c r="CI27" s="149"/>
      <c r="CJ27" s="149"/>
      <c r="CK27" s="149"/>
      <c r="CL27" s="149"/>
      <c r="CM27" s="149"/>
      <c r="CN27" s="149"/>
      <c r="CO27" s="149"/>
      <c r="CP27" s="151"/>
      <c r="CQ27" s="149"/>
      <c r="CR27" s="151"/>
    </row>
    <row r="28" spans="1:96" s="138" customFormat="1" ht="10.9" customHeight="1" x14ac:dyDescent="0.2">
      <c r="A28" s="178" t="s">
        <v>255</v>
      </c>
      <c r="B28" s="189" t="s">
        <v>480</v>
      </c>
      <c r="C28" s="190">
        <v>1.6328069893232408E-3</v>
      </c>
      <c r="D28" s="190">
        <v>2.6304947705014315E-3</v>
      </c>
      <c r="E28" s="190">
        <v>6.2444379290749067E-4</v>
      </c>
      <c r="F28" s="190">
        <v>5.0649217056325285E-4</v>
      </c>
      <c r="G28" s="190">
        <v>1.0406192932309304E-4</v>
      </c>
      <c r="H28" s="190">
        <v>3.5767650143424544E-4</v>
      </c>
      <c r="I28" s="190">
        <v>0</v>
      </c>
      <c r="J28" s="190">
        <v>1.4891679913169904E-4</v>
      </c>
      <c r="K28" s="190">
        <v>2.0743952294124224E-3</v>
      </c>
      <c r="L28" s="190">
        <v>1.5369232891309149E-3</v>
      </c>
      <c r="M28" s="190">
        <v>3.4678652120755294E-4</v>
      </c>
      <c r="N28" s="190">
        <v>2.8345825486050676E-3</v>
      </c>
      <c r="O28" s="190">
        <v>2.5676560142656986E-3</v>
      </c>
      <c r="P28" s="190">
        <v>8.9282738873721929E-4</v>
      </c>
      <c r="Q28" s="190">
        <v>3.177654700601309E-3</v>
      </c>
      <c r="R28" s="190">
        <v>3.5812459098964798E-4</v>
      </c>
      <c r="S28" s="190">
        <v>5.3646268687470309E-4</v>
      </c>
      <c r="T28" s="190">
        <v>1.2408732189113172E-3</v>
      </c>
      <c r="U28" s="190">
        <v>1.027314068401378E-2</v>
      </c>
      <c r="V28" s="190">
        <v>3.2309471348262757E-3</v>
      </c>
      <c r="W28" s="190">
        <v>1.0847440949347024E-3</v>
      </c>
      <c r="X28" s="190">
        <v>4.5399818029981512E-2</v>
      </c>
      <c r="Y28" s="190">
        <v>1.0911389251090697</v>
      </c>
      <c r="Z28" s="190">
        <v>3.7203974944058332E-2</v>
      </c>
      <c r="AA28" s="190">
        <v>2.6037551871216488E-4</v>
      </c>
      <c r="AB28" s="190">
        <v>4.9867561925057168E-2</v>
      </c>
      <c r="AC28" s="190">
        <v>4.0160444769407964E-2</v>
      </c>
      <c r="AD28" s="190">
        <v>4.9281264911102112E-3</v>
      </c>
      <c r="AE28" s="190">
        <v>1.4727073054645341E-3</v>
      </c>
      <c r="AF28" s="190">
        <v>0</v>
      </c>
      <c r="AG28" s="190">
        <v>2.855930718513035E-4</v>
      </c>
      <c r="AH28" s="190">
        <v>2.6178750363336253E-3</v>
      </c>
      <c r="AI28" s="190">
        <v>1.2619835977863382E-3</v>
      </c>
      <c r="AJ28" s="190">
        <v>2.2964453229008604E-3</v>
      </c>
      <c r="AK28" s="190">
        <v>1.6685644695396866E-3</v>
      </c>
      <c r="AL28" s="190">
        <v>1.1619247515812356E-3</v>
      </c>
      <c r="AM28" s="190">
        <v>2.0780438009969458E-3</v>
      </c>
      <c r="AN28" s="190">
        <v>2.4293344957650219E-4</v>
      </c>
      <c r="AO28" s="190">
        <v>2.4218888101617341E-4</v>
      </c>
      <c r="AP28" s="190">
        <v>3.388622674305573E-4</v>
      </c>
      <c r="AQ28" s="190">
        <v>3.3062191222172699E-4</v>
      </c>
      <c r="AR28" s="190">
        <v>4.2156619236959948E-4</v>
      </c>
      <c r="AS28" s="190">
        <v>8.6342670370206389E-5</v>
      </c>
      <c r="AT28" s="190">
        <v>2.141157401867759E-3</v>
      </c>
      <c r="AU28" s="190">
        <v>2.0396229542705923E-3</v>
      </c>
      <c r="AV28" s="190">
        <v>6.4809468760305565E-5</v>
      </c>
      <c r="AW28" s="190">
        <v>5.2982961449518865E-5</v>
      </c>
      <c r="AX28" s="190">
        <v>1.8759413599121306E-5</v>
      </c>
      <c r="AY28" s="190">
        <v>9.463882108619041E-5</v>
      </c>
      <c r="AZ28" s="190">
        <v>2.3356938448348231E-5</v>
      </c>
      <c r="BA28" s="190">
        <v>7.4717131805294499E-5</v>
      </c>
      <c r="BB28" s="190">
        <v>2.0604198268365793E-4</v>
      </c>
      <c r="BC28" s="190">
        <v>9.7599960271757197E-5</v>
      </c>
      <c r="BD28" s="190">
        <v>4.6079458577795901E-4</v>
      </c>
      <c r="BE28" s="190">
        <v>6.0611394757832161E-4</v>
      </c>
      <c r="BF28" s="190">
        <v>2.2110601188726726E-4</v>
      </c>
      <c r="BG28" s="190">
        <v>7.9334866910986095E-5</v>
      </c>
      <c r="BH28" s="190">
        <v>1.3887175260552916E-4</v>
      </c>
      <c r="BI28" s="190">
        <v>3.1232787868130637E-4</v>
      </c>
      <c r="BJ28" s="190">
        <v>4.2895607641577635E-4</v>
      </c>
      <c r="BK28" s="190">
        <v>2.8441926685040668E-4</v>
      </c>
      <c r="BL28" s="190">
        <v>8.7911099000441753E-4</v>
      </c>
      <c r="BM28" s="190">
        <v>5.9495071224058738E-4</v>
      </c>
      <c r="BN28" s="190">
        <v>1.0501258572828233E-3</v>
      </c>
      <c r="BO28" s="191">
        <v>1.3294946895530098</v>
      </c>
      <c r="BP28" s="149"/>
      <c r="BQ28" s="149"/>
      <c r="BR28" s="149"/>
      <c r="BS28" s="149"/>
      <c r="BT28" s="151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1"/>
      <c r="CI28" s="149"/>
      <c r="CJ28" s="149"/>
      <c r="CK28" s="149"/>
      <c r="CL28" s="149"/>
      <c r="CM28" s="149"/>
      <c r="CN28" s="149"/>
      <c r="CO28" s="149"/>
      <c r="CP28" s="151"/>
      <c r="CQ28" s="149"/>
      <c r="CR28" s="151"/>
    </row>
    <row r="29" spans="1:96" s="138" customFormat="1" ht="10.9" customHeight="1" x14ac:dyDescent="0.2">
      <c r="A29" s="178" t="s">
        <v>256</v>
      </c>
      <c r="B29" s="189" t="s">
        <v>481</v>
      </c>
      <c r="C29" s="190">
        <v>1.5732084456441158E-3</v>
      </c>
      <c r="D29" s="190">
        <v>3.8540951658009437E-4</v>
      </c>
      <c r="E29" s="190">
        <v>3.6163453933524817E-4</v>
      </c>
      <c r="F29" s="190">
        <v>1.0945343242449663E-3</v>
      </c>
      <c r="G29" s="190">
        <v>4.1341269465394811E-5</v>
      </c>
      <c r="H29" s="190">
        <v>2.2888075213978342E-4</v>
      </c>
      <c r="I29" s="190">
        <v>0</v>
      </c>
      <c r="J29" s="190">
        <v>1.1150790567910432E-3</v>
      </c>
      <c r="K29" s="190">
        <v>1.2385193189536038E-4</v>
      </c>
      <c r="L29" s="190">
        <v>6.2867961921213926E-5</v>
      </c>
      <c r="M29" s="190">
        <v>3.1930116980980155E-4</v>
      </c>
      <c r="N29" s="190">
        <v>2.17199729724269E-4</v>
      </c>
      <c r="O29" s="190">
        <v>1.5366772708489486E-4</v>
      </c>
      <c r="P29" s="190">
        <v>1.9547847614720498E-4</v>
      </c>
      <c r="Q29" s="190">
        <v>5.1391848782158479E-3</v>
      </c>
      <c r="R29" s="190">
        <v>1.6954900432176198E-3</v>
      </c>
      <c r="S29" s="190">
        <v>1.0269769662602957E-3</v>
      </c>
      <c r="T29" s="190">
        <v>8.8020163524359779E-4</v>
      </c>
      <c r="U29" s="190">
        <v>3.2526795493236882E-4</v>
      </c>
      <c r="V29" s="190">
        <v>5.48654495375072E-4</v>
      </c>
      <c r="W29" s="190">
        <v>1.0435568860879024E-3</v>
      </c>
      <c r="X29" s="190">
        <v>1.316973473287491E-4</v>
      </c>
      <c r="Y29" s="190">
        <v>2.1585763112373695E-4</v>
      </c>
      <c r="Z29" s="190">
        <v>1.0037386930061234</v>
      </c>
      <c r="AA29" s="190">
        <v>5.2612384078386246E-5</v>
      </c>
      <c r="AB29" s="190">
        <v>2.0623543846412295E-4</v>
      </c>
      <c r="AC29" s="190">
        <v>5.0975100459799984E-4</v>
      </c>
      <c r="AD29" s="190">
        <v>4.2934363599208622E-5</v>
      </c>
      <c r="AE29" s="190">
        <v>3.4459877939487817E-4</v>
      </c>
      <c r="AF29" s="190">
        <v>0</v>
      </c>
      <c r="AG29" s="190">
        <v>3.1033361752199647E-5</v>
      </c>
      <c r="AH29" s="190">
        <v>1.0185658007635554E-4</v>
      </c>
      <c r="AI29" s="190">
        <v>2.2244617461620467E-4</v>
      </c>
      <c r="AJ29" s="190">
        <v>1.1316097768101769E-4</v>
      </c>
      <c r="AK29" s="190">
        <v>1.9491412022877425E-4</v>
      </c>
      <c r="AL29" s="190">
        <v>3.8249635649062377E-4</v>
      </c>
      <c r="AM29" s="190">
        <v>1.4237038529021405E-3</v>
      </c>
      <c r="AN29" s="190">
        <v>3.1200072911814071E-5</v>
      </c>
      <c r="AO29" s="190">
        <v>2.4925021744245918E-4</v>
      </c>
      <c r="AP29" s="190">
        <v>3.0603620031058565E-4</v>
      </c>
      <c r="AQ29" s="190">
        <v>1.4233630834686281E-4</v>
      </c>
      <c r="AR29" s="190">
        <v>1.0845598619524269E-4</v>
      </c>
      <c r="AS29" s="190">
        <v>3.2464653592274648E-5</v>
      </c>
      <c r="AT29" s="190">
        <v>1.0257636259857263E-4</v>
      </c>
      <c r="AU29" s="190">
        <v>2.9987318318068653E-4</v>
      </c>
      <c r="AV29" s="190">
        <v>2.132228034989324E-5</v>
      </c>
      <c r="AW29" s="190">
        <v>2.8025447462096645E-5</v>
      </c>
      <c r="AX29" s="190">
        <v>1.3176773070174018E-5</v>
      </c>
      <c r="AY29" s="190">
        <v>4.0798811817858947E-5</v>
      </c>
      <c r="AZ29" s="190">
        <v>3.8193922468155083E-5</v>
      </c>
      <c r="BA29" s="190">
        <v>4.1748524925166533E-5</v>
      </c>
      <c r="BB29" s="190">
        <v>1.4481552330660163E-4</v>
      </c>
      <c r="BC29" s="190">
        <v>4.5483121792760764E-5</v>
      </c>
      <c r="BD29" s="190">
        <v>5.3574529682736853E-5</v>
      </c>
      <c r="BE29" s="190">
        <v>4.7954296213660935E-3</v>
      </c>
      <c r="BF29" s="190">
        <v>2.430564576214545E-4</v>
      </c>
      <c r="BG29" s="190">
        <v>1.2520586442585038E-4</v>
      </c>
      <c r="BH29" s="190">
        <v>1.7854103349256362E-4</v>
      </c>
      <c r="BI29" s="190">
        <v>1.6043855861157738E-4</v>
      </c>
      <c r="BJ29" s="190">
        <v>1.2461107672359094E-4</v>
      </c>
      <c r="BK29" s="190">
        <v>1.133758505762454E-4</v>
      </c>
      <c r="BL29" s="190">
        <v>5.4756896375368212E-4</v>
      </c>
      <c r="BM29" s="190">
        <v>3.6239456653794957E-4</v>
      </c>
      <c r="BN29" s="190">
        <v>1.4299352600383481E-4</v>
      </c>
      <c r="BO29" s="191">
        <v>1.0327367265771408</v>
      </c>
      <c r="BP29" s="149"/>
      <c r="BQ29" s="149"/>
      <c r="BR29" s="149"/>
      <c r="BS29" s="149"/>
      <c r="BT29" s="151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1"/>
      <c r="CI29" s="149"/>
      <c r="CJ29" s="149"/>
      <c r="CK29" s="149"/>
      <c r="CL29" s="149"/>
      <c r="CM29" s="149"/>
      <c r="CN29" s="149"/>
      <c r="CO29" s="149"/>
      <c r="CP29" s="151"/>
      <c r="CQ29" s="149"/>
      <c r="CR29" s="151"/>
    </row>
    <row r="30" spans="1:96" s="138" customFormat="1" ht="10.9" customHeight="1" x14ac:dyDescent="0.2">
      <c r="A30" s="178" t="s">
        <v>257</v>
      </c>
      <c r="B30" s="189" t="s">
        <v>482</v>
      </c>
      <c r="C30" s="190">
        <v>1.7708561071839215E-4</v>
      </c>
      <c r="D30" s="190">
        <v>1.4998360516937402E-4</v>
      </c>
      <c r="E30" s="190">
        <v>9.489075249579317E-5</v>
      </c>
      <c r="F30" s="190">
        <v>1.3026071567138114E-4</v>
      </c>
      <c r="G30" s="190">
        <v>1.7507557357540466E-4</v>
      </c>
      <c r="H30" s="190">
        <v>6.8307574551525435E-4</v>
      </c>
      <c r="I30" s="190">
        <v>0</v>
      </c>
      <c r="J30" s="190">
        <v>8.9631218400072527E-4</v>
      </c>
      <c r="K30" s="190">
        <v>8.378702019373502E-5</v>
      </c>
      <c r="L30" s="190">
        <v>2.095702508932869E-4</v>
      </c>
      <c r="M30" s="190">
        <v>8.8258737992504463E-5</v>
      </c>
      <c r="N30" s="190">
        <v>1.5463009835815653E-4</v>
      </c>
      <c r="O30" s="190">
        <v>6.9272938127416187E-5</v>
      </c>
      <c r="P30" s="190">
        <v>1.9885375811486413E-4</v>
      </c>
      <c r="Q30" s="190">
        <v>2.1422320936518593E-4</v>
      </c>
      <c r="R30" s="190">
        <v>6.9140555058903983E-5</v>
      </c>
      <c r="S30" s="190">
        <v>1.5521232671507427E-4</v>
      </c>
      <c r="T30" s="190">
        <v>8.9988757456081316E-5</v>
      </c>
      <c r="U30" s="190">
        <v>2.1322610126506931E-4</v>
      </c>
      <c r="V30" s="190">
        <v>1.1169543430677672E-4</v>
      </c>
      <c r="W30" s="190">
        <v>6.1439979229672805E-5</v>
      </c>
      <c r="X30" s="190">
        <v>3.8428810860274815E-4</v>
      </c>
      <c r="Y30" s="190">
        <v>2.5684129098750312E-3</v>
      </c>
      <c r="Z30" s="190">
        <v>1.7353866003489747E-4</v>
      </c>
      <c r="AA30" s="190">
        <v>1.0005676502234133</v>
      </c>
      <c r="AB30" s="190">
        <v>1.8518473830282577E-4</v>
      </c>
      <c r="AC30" s="190">
        <v>1.6666697350577718E-4</v>
      </c>
      <c r="AD30" s="190">
        <v>1.2591838386810431E-4</v>
      </c>
      <c r="AE30" s="190">
        <v>3.2503531599652787E-4</v>
      </c>
      <c r="AF30" s="190">
        <v>0</v>
      </c>
      <c r="AG30" s="190">
        <v>8.6948691661502332E-5</v>
      </c>
      <c r="AH30" s="190">
        <v>1.1954821923395404E-4</v>
      </c>
      <c r="AI30" s="190">
        <v>6.8259848107944142E-5</v>
      </c>
      <c r="AJ30" s="190">
        <v>5.2364763993348113E-5</v>
      </c>
      <c r="AK30" s="190">
        <v>3.7176066667192333E-5</v>
      </c>
      <c r="AL30" s="190">
        <v>4.0643421915676662E-5</v>
      </c>
      <c r="AM30" s="190">
        <v>8.4510358164857191E-5</v>
      </c>
      <c r="AN30" s="190">
        <v>3.3365819587266067E-4</v>
      </c>
      <c r="AO30" s="190">
        <v>1.1679165502344826E-4</v>
      </c>
      <c r="AP30" s="190">
        <v>1.2774530818401001E-4</v>
      </c>
      <c r="AQ30" s="190">
        <v>4.1689242380421457E-4</v>
      </c>
      <c r="AR30" s="190">
        <v>1.8235374828811339E-4</v>
      </c>
      <c r="AS30" s="190">
        <v>4.929043587194714E-4</v>
      </c>
      <c r="AT30" s="190">
        <v>5.2671967345662655E-4</v>
      </c>
      <c r="AU30" s="190">
        <v>2.2703147561035878E-4</v>
      </c>
      <c r="AV30" s="190">
        <v>8.7067832871715482E-5</v>
      </c>
      <c r="AW30" s="190">
        <v>3.4044343290590719E-5</v>
      </c>
      <c r="AX30" s="190">
        <v>1.7265601855567867E-5</v>
      </c>
      <c r="AY30" s="190">
        <v>6.8510737663353806E-4</v>
      </c>
      <c r="AZ30" s="190">
        <v>1.0365502216465016E-4</v>
      </c>
      <c r="BA30" s="190">
        <v>3.9998540081850457E-5</v>
      </c>
      <c r="BB30" s="190">
        <v>4.8830302935204643E-5</v>
      </c>
      <c r="BC30" s="190">
        <v>1.7681243815858663E-4</v>
      </c>
      <c r="BD30" s="190">
        <v>9.2787873852223971E-5</v>
      </c>
      <c r="BE30" s="190">
        <v>5.7826363896286718E-5</v>
      </c>
      <c r="BF30" s="190">
        <v>6.3625743253679131E-5</v>
      </c>
      <c r="BG30" s="190">
        <v>8.9254322130645776E-5</v>
      </c>
      <c r="BH30" s="190">
        <v>5.3952595399122808E-5</v>
      </c>
      <c r="BI30" s="190">
        <v>1.253244675484571E-4</v>
      </c>
      <c r="BJ30" s="190">
        <v>1.0873348383171665E-4</v>
      </c>
      <c r="BK30" s="190">
        <v>2.0621478998966613E-4</v>
      </c>
      <c r="BL30" s="190">
        <v>1.4126638599264231E-4</v>
      </c>
      <c r="BM30" s="190">
        <v>4.6476774478763199E-5</v>
      </c>
      <c r="BN30" s="190">
        <v>2.7177187394970077E-4</v>
      </c>
      <c r="BO30" s="191">
        <v>1.01388624300884</v>
      </c>
      <c r="BP30" s="149"/>
      <c r="BQ30" s="149"/>
      <c r="BR30" s="149"/>
      <c r="BS30" s="149"/>
      <c r="BT30" s="151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1"/>
      <c r="CI30" s="149"/>
      <c r="CJ30" s="149"/>
      <c r="CK30" s="149"/>
      <c r="CL30" s="149"/>
      <c r="CM30" s="149"/>
      <c r="CN30" s="149"/>
      <c r="CO30" s="149"/>
      <c r="CP30" s="151"/>
      <c r="CQ30" s="149"/>
      <c r="CR30" s="151"/>
    </row>
    <row r="31" spans="1:96" s="138" customFormat="1" ht="10.9" customHeight="1" x14ac:dyDescent="0.2">
      <c r="A31" s="192" t="s">
        <v>258</v>
      </c>
      <c r="B31" s="193" t="s">
        <v>483</v>
      </c>
      <c r="C31" s="194">
        <v>2.4503976881594402E-4</v>
      </c>
      <c r="D31" s="194">
        <v>3.1218744600540552E-4</v>
      </c>
      <c r="E31" s="194">
        <v>1.4804436456227453E-4</v>
      </c>
      <c r="F31" s="194">
        <v>2.4658675967694665E-4</v>
      </c>
      <c r="G31" s="194">
        <v>4.0586644314236591E-4</v>
      </c>
      <c r="H31" s="194">
        <v>1.0503370807532564E-3</v>
      </c>
      <c r="I31" s="194">
        <v>0</v>
      </c>
      <c r="J31" s="194">
        <v>5.837835283162646E-5</v>
      </c>
      <c r="K31" s="194">
        <v>2.382070666456364E-4</v>
      </c>
      <c r="L31" s="194">
        <v>1.434213638122378E-3</v>
      </c>
      <c r="M31" s="194">
        <v>1.8596483737930486E-4</v>
      </c>
      <c r="N31" s="194">
        <v>9.6702273535992508E-4</v>
      </c>
      <c r="O31" s="194">
        <v>2.4543268671171053E-3</v>
      </c>
      <c r="P31" s="194">
        <v>1.5591810987394955E-4</v>
      </c>
      <c r="Q31" s="194">
        <v>2.9158193121046899E-4</v>
      </c>
      <c r="R31" s="194">
        <v>7.3372686372179361E-4</v>
      </c>
      <c r="S31" s="194">
        <v>4.2538525809592714E-4</v>
      </c>
      <c r="T31" s="194">
        <v>1.4757718995422075E-3</v>
      </c>
      <c r="U31" s="194">
        <v>1.815312206827122E-4</v>
      </c>
      <c r="V31" s="194">
        <v>1.4114417494906519E-3</v>
      </c>
      <c r="W31" s="194">
        <v>2.5756104114227621E-3</v>
      </c>
      <c r="X31" s="194">
        <v>9.2761449407151601E-4</v>
      </c>
      <c r="Y31" s="194">
        <v>1.2570329596730027E-4</v>
      </c>
      <c r="Z31" s="194">
        <v>2.5105169356153074E-3</v>
      </c>
      <c r="AA31" s="194">
        <v>6.4895250445056059E-6</v>
      </c>
      <c r="AB31" s="194">
        <v>1.0139806548661374</v>
      </c>
      <c r="AC31" s="194">
        <v>2.4821723236938789E-3</v>
      </c>
      <c r="AD31" s="194">
        <v>2.6469292343110334E-3</v>
      </c>
      <c r="AE31" s="194">
        <v>2.2438786074346892E-4</v>
      </c>
      <c r="AF31" s="194">
        <v>0</v>
      </c>
      <c r="AG31" s="194">
        <v>1.4624697937560784E-5</v>
      </c>
      <c r="AH31" s="194">
        <v>2.482137863908215E-4</v>
      </c>
      <c r="AI31" s="194">
        <v>1.4673359849639556E-4</v>
      </c>
      <c r="AJ31" s="194">
        <v>7.5955677786918886E-4</v>
      </c>
      <c r="AK31" s="194">
        <v>2.0049702244734355E-3</v>
      </c>
      <c r="AL31" s="194">
        <v>1.1464817365400596E-3</v>
      </c>
      <c r="AM31" s="194">
        <v>4.2027244831939559E-3</v>
      </c>
      <c r="AN31" s="194">
        <v>1.8121519314930867E-4</v>
      </c>
      <c r="AO31" s="194">
        <v>6.3103373711529049E-4</v>
      </c>
      <c r="AP31" s="194">
        <v>9.7457831286452317E-4</v>
      </c>
      <c r="AQ31" s="194">
        <v>6.4362512529334199E-4</v>
      </c>
      <c r="AR31" s="194">
        <v>6.3007051697687054E-4</v>
      </c>
      <c r="AS31" s="194">
        <v>4.4893917866745932E-5</v>
      </c>
      <c r="AT31" s="194">
        <v>1.8647299193093796E-3</v>
      </c>
      <c r="AU31" s="194">
        <v>1.6215557039020594E-4</v>
      </c>
      <c r="AV31" s="194">
        <v>3.4212416026839786E-4</v>
      </c>
      <c r="AW31" s="194">
        <v>2.4002232474349615E-4</v>
      </c>
      <c r="AX31" s="194">
        <v>7.9783713703230987E-5</v>
      </c>
      <c r="AY31" s="194">
        <v>8.7937338591652337E-5</v>
      </c>
      <c r="AZ31" s="194">
        <v>2.9287420241375982E-5</v>
      </c>
      <c r="BA31" s="194">
        <v>7.8919592555311074E-5</v>
      </c>
      <c r="BB31" s="194">
        <v>3.6518199701478899E-4</v>
      </c>
      <c r="BC31" s="194">
        <v>7.2930161925250804E-5</v>
      </c>
      <c r="BD31" s="194">
        <v>1.2842164173768931E-4</v>
      </c>
      <c r="BE31" s="194">
        <v>1.137938071088155E-4</v>
      </c>
      <c r="BF31" s="194">
        <v>8.2508418642622376E-5</v>
      </c>
      <c r="BG31" s="194">
        <v>2.6882027401667889E-4</v>
      </c>
      <c r="BH31" s="194">
        <v>1.8902128772891265E-4</v>
      </c>
      <c r="BI31" s="194">
        <v>2.4697670268391912E-4</v>
      </c>
      <c r="BJ31" s="194">
        <v>2.4041476350976268E-4</v>
      </c>
      <c r="BK31" s="194">
        <v>3.9950759781482424E-4</v>
      </c>
      <c r="BL31" s="194">
        <v>2.114737419993068E-4</v>
      </c>
      <c r="BM31" s="194">
        <v>2.2195751227292908E-3</v>
      </c>
      <c r="BN31" s="194">
        <v>2.3319273442033085E-4</v>
      </c>
      <c r="BO31" s="195">
        <v>1.0571871117393392</v>
      </c>
      <c r="BP31" s="149"/>
      <c r="BQ31" s="149"/>
      <c r="BR31" s="149"/>
      <c r="BS31" s="149"/>
      <c r="BT31" s="151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1"/>
      <c r="CI31" s="149"/>
      <c r="CJ31" s="149"/>
      <c r="CK31" s="149"/>
      <c r="CL31" s="149"/>
      <c r="CM31" s="149"/>
      <c r="CN31" s="149"/>
      <c r="CO31" s="149"/>
      <c r="CP31" s="151"/>
      <c r="CQ31" s="149"/>
      <c r="CR31" s="151"/>
    </row>
    <row r="32" spans="1:96" s="138" customFormat="1" ht="10.9" customHeight="1" x14ac:dyDescent="0.2">
      <c r="A32" s="178" t="s">
        <v>259</v>
      </c>
      <c r="B32" s="189" t="s">
        <v>484</v>
      </c>
      <c r="C32" s="190">
        <v>4.6340281091126185E-5</v>
      </c>
      <c r="D32" s="190">
        <v>2.7613177510736882E-5</v>
      </c>
      <c r="E32" s="190">
        <v>1.4525922644366468E-5</v>
      </c>
      <c r="F32" s="190">
        <v>8.2210105149517064E-5</v>
      </c>
      <c r="G32" s="190">
        <v>1.9337433335526812E-5</v>
      </c>
      <c r="H32" s="190">
        <v>2.1271158052284595E-5</v>
      </c>
      <c r="I32" s="190">
        <v>0</v>
      </c>
      <c r="J32" s="190">
        <v>6.1450659353709031E-5</v>
      </c>
      <c r="K32" s="190">
        <v>1.0665544726504884E-5</v>
      </c>
      <c r="L32" s="190">
        <v>1.1500054168610727E-5</v>
      </c>
      <c r="M32" s="190">
        <v>1.2554011058374938E-5</v>
      </c>
      <c r="N32" s="190">
        <v>1.2863413306498288E-5</v>
      </c>
      <c r="O32" s="190">
        <v>1.107190293069142E-5</v>
      </c>
      <c r="P32" s="190">
        <v>1.0167413583638543E-5</v>
      </c>
      <c r="Q32" s="190">
        <v>4.3588220888731226E-6</v>
      </c>
      <c r="R32" s="190">
        <v>6.7274403467317072E-5</v>
      </c>
      <c r="S32" s="190">
        <v>1.5809679002157032E-5</v>
      </c>
      <c r="T32" s="190">
        <v>1.8506615271116443E-5</v>
      </c>
      <c r="U32" s="190">
        <v>8.3450704324595936E-6</v>
      </c>
      <c r="V32" s="190">
        <v>4.1958692910009381E-6</v>
      </c>
      <c r="W32" s="190">
        <v>8.8850252262219433E-6</v>
      </c>
      <c r="X32" s="190">
        <v>2.1172283873690132E-5</v>
      </c>
      <c r="Y32" s="190">
        <v>9.2362329673892942E-6</v>
      </c>
      <c r="Z32" s="190">
        <v>1.7107916165077956E-5</v>
      </c>
      <c r="AA32" s="190">
        <v>1.4333656310731198E-6</v>
      </c>
      <c r="AB32" s="190">
        <v>1.6873350913119881E-5</v>
      </c>
      <c r="AC32" s="190">
        <v>1.0007906700573368</v>
      </c>
      <c r="AD32" s="190">
        <v>5.9526947643381379E-6</v>
      </c>
      <c r="AE32" s="190">
        <v>3.2167742323049071E-5</v>
      </c>
      <c r="AF32" s="190">
        <v>0</v>
      </c>
      <c r="AG32" s="190">
        <v>1.3272271935850038E-5</v>
      </c>
      <c r="AH32" s="190">
        <v>7.4915687122426804E-6</v>
      </c>
      <c r="AI32" s="190">
        <v>3.1677129734605927E-5</v>
      </c>
      <c r="AJ32" s="190">
        <v>1.2716183260243839E-4</v>
      </c>
      <c r="AK32" s="190">
        <v>8.4794118756422693E-5</v>
      </c>
      <c r="AL32" s="190">
        <v>1.8527278585593366E-4</v>
      </c>
      <c r="AM32" s="190">
        <v>7.6147763012883807E-5</v>
      </c>
      <c r="AN32" s="190">
        <v>8.7279979433487766E-5</v>
      </c>
      <c r="AO32" s="190">
        <v>1.9056544199514077E-5</v>
      </c>
      <c r="AP32" s="190">
        <v>1.471848362673366E-5</v>
      </c>
      <c r="AQ32" s="190">
        <v>5.2464416761017886E-5</v>
      </c>
      <c r="AR32" s="190">
        <v>6.1626180464995672E-5</v>
      </c>
      <c r="AS32" s="190">
        <v>1.9276788130261946E-5</v>
      </c>
      <c r="AT32" s="190">
        <v>3.7198746730215448E-5</v>
      </c>
      <c r="AU32" s="190">
        <v>1.735044782350262E-4</v>
      </c>
      <c r="AV32" s="190">
        <v>1.2980105279066959E-5</v>
      </c>
      <c r="AW32" s="190">
        <v>1.5741793031031851E-5</v>
      </c>
      <c r="AX32" s="190">
        <v>6.001910826302241E-6</v>
      </c>
      <c r="AY32" s="190">
        <v>3.1020544975472855E-5</v>
      </c>
      <c r="AZ32" s="190">
        <v>8.6130013016665657E-6</v>
      </c>
      <c r="BA32" s="190">
        <v>2.4961002807685234E-5</v>
      </c>
      <c r="BB32" s="190">
        <v>2.0117656292573781E-5</v>
      </c>
      <c r="BC32" s="190">
        <v>3.4956881941020901E-5</v>
      </c>
      <c r="BD32" s="190">
        <v>1.4399941376964715E-5</v>
      </c>
      <c r="BE32" s="190">
        <v>2.44185585395021E-5</v>
      </c>
      <c r="BF32" s="190">
        <v>2.7721291061764576E-5</v>
      </c>
      <c r="BG32" s="190">
        <v>1.1411272880734907E-4</v>
      </c>
      <c r="BH32" s="190">
        <v>1.5374598697101216E-4</v>
      </c>
      <c r="BI32" s="190">
        <v>4.0053327718330477E-5</v>
      </c>
      <c r="BJ32" s="190">
        <v>1.4191533035985282E-5</v>
      </c>
      <c r="BK32" s="190">
        <v>3.7482720869895716E-5</v>
      </c>
      <c r="BL32" s="190">
        <v>2.3651759372327146E-5</v>
      </c>
      <c r="BM32" s="190">
        <v>1.470677847755511E-4</v>
      </c>
      <c r="BN32" s="190">
        <v>2.564916836116026E-5</v>
      </c>
      <c r="BO32" s="191">
        <v>1.0031313909912014</v>
      </c>
      <c r="BP32" s="149"/>
      <c r="BQ32" s="149"/>
      <c r="BR32" s="149"/>
      <c r="BS32" s="149"/>
      <c r="BT32" s="151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1"/>
      <c r="CI32" s="149"/>
      <c r="CJ32" s="149"/>
      <c r="CK32" s="149"/>
      <c r="CL32" s="149"/>
      <c r="CM32" s="149"/>
      <c r="CN32" s="149"/>
      <c r="CO32" s="149"/>
      <c r="CP32" s="151"/>
      <c r="CQ32" s="149"/>
      <c r="CR32" s="151"/>
    </row>
    <row r="33" spans="1:96" s="138" customFormat="1" ht="10.9" customHeight="1" x14ac:dyDescent="0.2">
      <c r="A33" s="178" t="s">
        <v>260</v>
      </c>
      <c r="B33" s="189" t="s">
        <v>485</v>
      </c>
      <c r="C33" s="190">
        <v>5.136293488254433E-6</v>
      </c>
      <c r="D33" s="190">
        <v>7.0584971460563987E-6</v>
      </c>
      <c r="E33" s="190">
        <v>1.3487652271222233E-6</v>
      </c>
      <c r="F33" s="190">
        <v>1.2556915006545654E-6</v>
      </c>
      <c r="G33" s="190">
        <v>6.2784370775891381E-6</v>
      </c>
      <c r="H33" s="190">
        <v>1.8041907109946981E-5</v>
      </c>
      <c r="I33" s="190">
        <v>0</v>
      </c>
      <c r="J33" s="190">
        <v>1.6241749926784746E-4</v>
      </c>
      <c r="K33" s="190">
        <v>1.97744162827799E-6</v>
      </c>
      <c r="L33" s="190">
        <v>5.3857313609813768E-6</v>
      </c>
      <c r="M33" s="190">
        <v>1.7660554131668353E-6</v>
      </c>
      <c r="N33" s="190">
        <v>2.8750271365887173E-6</v>
      </c>
      <c r="O33" s="190">
        <v>1.4866511382566869E-6</v>
      </c>
      <c r="P33" s="190">
        <v>2.7934269086719224E-6</v>
      </c>
      <c r="Q33" s="190">
        <v>9.6735480075529715E-7</v>
      </c>
      <c r="R33" s="190">
        <v>3.3931974258975535E-5</v>
      </c>
      <c r="S33" s="190">
        <v>1.322174336356646E-5</v>
      </c>
      <c r="T33" s="190">
        <v>2.8064242202251145E-5</v>
      </c>
      <c r="U33" s="190">
        <v>2.6924245976393727E-6</v>
      </c>
      <c r="V33" s="190">
        <v>1.1333719923255976E-6</v>
      </c>
      <c r="W33" s="190">
        <v>9.5495149862145744E-6</v>
      </c>
      <c r="X33" s="190">
        <v>2.6608095736106268E-6</v>
      </c>
      <c r="Y33" s="190">
        <v>1.6213208121822804E-6</v>
      </c>
      <c r="Z33" s="190">
        <v>1.8009127776405115E-5</v>
      </c>
      <c r="AA33" s="190">
        <v>2.848321458348688E-7</v>
      </c>
      <c r="AB33" s="190">
        <v>1.168210371597819E-6</v>
      </c>
      <c r="AC33" s="190">
        <v>1.1510714902623767E-6</v>
      </c>
      <c r="AD33" s="190">
        <v>1.0034022758978103</v>
      </c>
      <c r="AE33" s="190">
        <v>1.8758644999700862E-5</v>
      </c>
      <c r="AF33" s="190">
        <v>0</v>
      </c>
      <c r="AG33" s="190">
        <v>5.8178880257696953E-7</v>
      </c>
      <c r="AH33" s="190">
        <v>4.795800272135045E-6</v>
      </c>
      <c r="AI33" s="190">
        <v>1.0447136225845913E-5</v>
      </c>
      <c r="AJ33" s="190">
        <v>8.3003694132470118E-6</v>
      </c>
      <c r="AK33" s="190">
        <v>4.9650432424255068E-6</v>
      </c>
      <c r="AL33" s="190">
        <v>4.1645376530754823E-6</v>
      </c>
      <c r="AM33" s="190">
        <v>1.011219923112619E-4</v>
      </c>
      <c r="AN33" s="190">
        <v>2.6496102782339037E-6</v>
      </c>
      <c r="AO33" s="190">
        <v>3.7197764292314673E-6</v>
      </c>
      <c r="AP33" s="190">
        <v>5.114597543892418E-6</v>
      </c>
      <c r="AQ33" s="190">
        <v>6.42193298520955E-6</v>
      </c>
      <c r="AR33" s="190">
        <v>6.4764168529601119E-6</v>
      </c>
      <c r="AS33" s="190">
        <v>3.3829085945721685E-6</v>
      </c>
      <c r="AT33" s="190">
        <v>3.7586522688695971E-5</v>
      </c>
      <c r="AU33" s="190">
        <v>7.7732022084882822E-6</v>
      </c>
      <c r="AV33" s="190">
        <v>5.8846109173358435E-6</v>
      </c>
      <c r="AW33" s="190">
        <v>8.3274190672007713E-6</v>
      </c>
      <c r="AX33" s="190">
        <v>1.1243148512644898E-6</v>
      </c>
      <c r="AY33" s="190">
        <v>3.8666046807135342E-6</v>
      </c>
      <c r="AZ33" s="190">
        <v>1.9943364944780645E-5</v>
      </c>
      <c r="BA33" s="190">
        <v>1.0278646498616441E-4</v>
      </c>
      <c r="BB33" s="190">
        <v>6.6526917552656326E-6</v>
      </c>
      <c r="BC33" s="190">
        <v>6.959518197593742E-6</v>
      </c>
      <c r="BD33" s="190">
        <v>1.6686979786683172E-5</v>
      </c>
      <c r="BE33" s="190">
        <v>3.2177112313832531E-6</v>
      </c>
      <c r="BF33" s="190">
        <v>3.2066813736818736E-6</v>
      </c>
      <c r="BG33" s="190">
        <v>8.8286130777154894E-5</v>
      </c>
      <c r="BH33" s="190">
        <v>8.4366966054987316E-6</v>
      </c>
      <c r="BI33" s="190">
        <v>1.5486416215349377E-5</v>
      </c>
      <c r="BJ33" s="190">
        <v>4.1114048228040927E-6</v>
      </c>
      <c r="BK33" s="190">
        <v>1.2655032284533257E-5</v>
      </c>
      <c r="BL33" s="190">
        <v>2.9621181722226252E-5</v>
      </c>
      <c r="BM33" s="190">
        <v>2.2238117170261778E-6</v>
      </c>
      <c r="BN33" s="190">
        <v>4.2487241873412082E-5</v>
      </c>
      <c r="BO33" s="191">
        <v>1.0043427778788974</v>
      </c>
      <c r="BP33" s="149"/>
      <c r="BQ33" s="149"/>
      <c r="BR33" s="149"/>
      <c r="BS33" s="149"/>
      <c r="BT33" s="151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1"/>
      <c r="CI33" s="149"/>
      <c r="CJ33" s="149"/>
      <c r="CK33" s="149"/>
      <c r="CL33" s="149"/>
      <c r="CM33" s="149"/>
      <c r="CN33" s="149"/>
      <c r="CO33" s="149"/>
      <c r="CP33" s="151"/>
      <c r="CQ33" s="149"/>
      <c r="CR33" s="151"/>
    </row>
    <row r="34" spans="1:96" s="138" customFormat="1" ht="10.9" customHeight="1" x14ac:dyDescent="0.2">
      <c r="A34" s="178" t="s">
        <v>261</v>
      </c>
      <c r="B34" s="189" t="s">
        <v>486</v>
      </c>
      <c r="C34" s="190">
        <v>1.5021073956141225E-3</v>
      </c>
      <c r="D34" s="190">
        <v>1.1291119848803474E-2</v>
      </c>
      <c r="E34" s="190">
        <v>1.7776106426711832E-3</v>
      </c>
      <c r="F34" s="190">
        <v>2.9525706630167507E-3</v>
      </c>
      <c r="G34" s="190">
        <v>4.438367500280815E-4</v>
      </c>
      <c r="H34" s="190">
        <v>1.5154091614744586E-4</v>
      </c>
      <c r="I34" s="190">
        <v>0</v>
      </c>
      <c r="J34" s="190">
        <v>3.1454170310854697E-4</v>
      </c>
      <c r="K34" s="190">
        <v>8.5788512901804708E-4</v>
      </c>
      <c r="L34" s="190">
        <v>7.6047378452888631E-4</v>
      </c>
      <c r="M34" s="190">
        <v>3.5834839890459185E-4</v>
      </c>
      <c r="N34" s="190">
        <v>7.0927154426152282E-4</v>
      </c>
      <c r="O34" s="190">
        <v>7.5468310450793772E-3</v>
      </c>
      <c r="P34" s="190">
        <v>1.5345892024472294E-3</v>
      </c>
      <c r="Q34" s="190">
        <v>1.034613933976146E-3</v>
      </c>
      <c r="R34" s="190">
        <v>8.9107849301572038E-4</v>
      </c>
      <c r="S34" s="190">
        <v>3.0108615388137601E-4</v>
      </c>
      <c r="T34" s="190">
        <v>1.1941767839898497E-2</v>
      </c>
      <c r="U34" s="190">
        <v>9.1300110802548437E-4</v>
      </c>
      <c r="V34" s="190">
        <v>2.053332617456979E-4</v>
      </c>
      <c r="W34" s="190">
        <v>1.5103872171176943E-4</v>
      </c>
      <c r="X34" s="190">
        <v>1.5652410973210223E-3</v>
      </c>
      <c r="Y34" s="190">
        <v>1.8405496859384383E-3</v>
      </c>
      <c r="Z34" s="190">
        <v>6.443235321442262E-3</v>
      </c>
      <c r="AA34" s="190">
        <v>1.853933528974127E-5</v>
      </c>
      <c r="AB34" s="190">
        <v>4.1376177244254412E-3</v>
      </c>
      <c r="AC34" s="190">
        <v>3.4812750952411799E-4</v>
      </c>
      <c r="AD34" s="190">
        <v>1.9714642910215291E-4</v>
      </c>
      <c r="AE34" s="190">
        <v>1.0631058461598666</v>
      </c>
      <c r="AF34" s="190">
        <v>0</v>
      </c>
      <c r="AG34" s="190">
        <v>1.2136204217252397E-3</v>
      </c>
      <c r="AH34" s="190">
        <v>1.8524795423926491E-2</v>
      </c>
      <c r="AI34" s="190">
        <v>2.6027063878294896E-3</v>
      </c>
      <c r="AJ34" s="190">
        <v>1.5483229882504015E-2</v>
      </c>
      <c r="AK34" s="190">
        <v>7.1389708648181161E-3</v>
      </c>
      <c r="AL34" s="190">
        <v>2.0248919481471481E-3</v>
      </c>
      <c r="AM34" s="190">
        <v>9.7634993936280001E-3</v>
      </c>
      <c r="AN34" s="190">
        <v>2.1793383544032504E-4</v>
      </c>
      <c r="AO34" s="190">
        <v>2.9538235338078589E-2</v>
      </c>
      <c r="AP34" s="190">
        <v>3.4994540949360838E-2</v>
      </c>
      <c r="AQ34" s="190">
        <v>3.0640417408951993E-2</v>
      </c>
      <c r="AR34" s="190">
        <v>2.5727804377819959E-2</v>
      </c>
      <c r="AS34" s="190">
        <v>4.3125158493550927E-4</v>
      </c>
      <c r="AT34" s="190">
        <v>3.9591473847358609E-3</v>
      </c>
      <c r="AU34" s="190">
        <v>5.817789449960426E-4</v>
      </c>
      <c r="AV34" s="190">
        <v>3.8961037572127807E-4</v>
      </c>
      <c r="AW34" s="190">
        <v>2.1001391428709224E-4</v>
      </c>
      <c r="AX34" s="190">
        <v>4.6892968555901145E-4</v>
      </c>
      <c r="AY34" s="190">
        <v>2.9627579615212386E-4</v>
      </c>
      <c r="AZ34" s="190">
        <v>1.1216990021314643E-4</v>
      </c>
      <c r="BA34" s="190">
        <v>3.2570977028688347E-4</v>
      </c>
      <c r="BB34" s="190">
        <v>2.2836638889083227E-4</v>
      </c>
      <c r="BC34" s="190">
        <v>2.9049147635419348E-4</v>
      </c>
      <c r="BD34" s="190">
        <v>2.1176939472628462E-3</v>
      </c>
      <c r="BE34" s="190">
        <v>7.5061552915331106E-4</v>
      </c>
      <c r="BF34" s="190">
        <v>7.1493499314062656E-4</v>
      </c>
      <c r="BG34" s="190">
        <v>5.4745462333873865E-4</v>
      </c>
      <c r="BH34" s="190">
        <v>8.9176049023357413E-4</v>
      </c>
      <c r="BI34" s="190">
        <v>1.531581666463523E-3</v>
      </c>
      <c r="BJ34" s="190">
        <v>1.5133830353214622E-3</v>
      </c>
      <c r="BK34" s="190">
        <v>1.1019569229197203E-3</v>
      </c>
      <c r="BL34" s="190">
        <v>6.167803469459541E-4</v>
      </c>
      <c r="BM34" s="190">
        <v>3.8446699702615905E-3</v>
      </c>
      <c r="BN34" s="190">
        <v>3.3129718014708984E-3</v>
      </c>
      <c r="BO34" s="191">
        <v>1.3254031445796686</v>
      </c>
      <c r="BP34" s="149"/>
      <c r="BQ34" s="149"/>
      <c r="BR34" s="149"/>
      <c r="BS34" s="149"/>
      <c r="BT34" s="151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1"/>
      <c r="CI34" s="149"/>
      <c r="CJ34" s="149"/>
      <c r="CK34" s="149"/>
      <c r="CL34" s="149"/>
      <c r="CM34" s="149"/>
      <c r="CN34" s="149"/>
      <c r="CO34" s="149"/>
      <c r="CP34" s="151"/>
      <c r="CQ34" s="149"/>
      <c r="CR34" s="151"/>
    </row>
    <row r="35" spans="1:96" s="138" customFormat="1" ht="10.9" customHeight="1" x14ac:dyDescent="0.2">
      <c r="A35" s="196" t="s">
        <v>262</v>
      </c>
      <c r="B35" s="197" t="s">
        <v>487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1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9">
        <v>1</v>
      </c>
      <c r="BP35" s="149"/>
      <c r="BQ35" s="149"/>
      <c r="BR35" s="149"/>
      <c r="BS35" s="149"/>
      <c r="BT35" s="151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1"/>
      <c r="CI35" s="149"/>
      <c r="CJ35" s="149"/>
      <c r="CK35" s="149"/>
      <c r="CL35" s="149"/>
      <c r="CM35" s="149"/>
      <c r="CN35" s="149"/>
      <c r="CO35" s="149"/>
      <c r="CP35" s="151"/>
      <c r="CQ35" s="149"/>
      <c r="CR35" s="151"/>
    </row>
    <row r="36" spans="1:96" s="138" customFormat="1" ht="10.9" customHeight="1" x14ac:dyDescent="0.2">
      <c r="A36" s="178" t="s">
        <v>263</v>
      </c>
      <c r="B36" s="189" t="s">
        <v>488</v>
      </c>
      <c r="C36" s="190">
        <v>3.1165886587528758E-5</v>
      </c>
      <c r="D36" s="190">
        <v>4.3552174006297068E-5</v>
      </c>
      <c r="E36" s="190">
        <v>1.7340051937005234E-5</v>
      </c>
      <c r="F36" s="190">
        <v>1.6619899943187826E-5</v>
      </c>
      <c r="G36" s="190">
        <v>1.8855904101650985E-5</v>
      </c>
      <c r="H36" s="190">
        <v>7.0862374349086032E-5</v>
      </c>
      <c r="I36" s="190">
        <v>0</v>
      </c>
      <c r="J36" s="190">
        <v>3.0014763533690078E-4</v>
      </c>
      <c r="K36" s="190">
        <v>3.5735720021777175E-5</v>
      </c>
      <c r="L36" s="190">
        <v>5.4435493439033377E-5</v>
      </c>
      <c r="M36" s="190">
        <v>1.5351191280670921E-5</v>
      </c>
      <c r="N36" s="190">
        <v>2.875378304711188E-5</v>
      </c>
      <c r="O36" s="190">
        <v>2.5610222976269929E-4</v>
      </c>
      <c r="P36" s="190">
        <v>3.3764001105001023E-5</v>
      </c>
      <c r="Q36" s="190">
        <v>1.6329853297316759E-5</v>
      </c>
      <c r="R36" s="190">
        <v>7.6291630419417968E-5</v>
      </c>
      <c r="S36" s="190">
        <v>7.9078821851049215E-5</v>
      </c>
      <c r="T36" s="190">
        <v>2.9530670549765244E-3</v>
      </c>
      <c r="U36" s="190">
        <v>3.28695000301061E-5</v>
      </c>
      <c r="V36" s="190">
        <v>2.2723362526427022E-5</v>
      </c>
      <c r="W36" s="190">
        <v>1.6065359451233247E-5</v>
      </c>
      <c r="X36" s="190">
        <v>1.4605275243135778E-5</v>
      </c>
      <c r="Y36" s="190">
        <v>3.4667402083680003E-5</v>
      </c>
      <c r="Z36" s="190">
        <v>1.0208463617675518E-4</v>
      </c>
      <c r="AA36" s="190">
        <v>6.0070150043489031E-6</v>
      </c>
      <c r="AB36" s="190">
        <v>2.072466679988395E-4</v>
      </c>
      <c r="AC36" s="190">
        <v>6.483993173325433E-4</v>
      </c>
      <c r="AD36" s="190">
        <v>8.0590287421264387E-5</v>
      </c>
      <c r="AE36" s="190">
        <v>1.9729815245762626E-3</v>
      </c>
      <c r="AF36" s="190">
        <v>0</v>
      </c>
      <c r="AG36" s="190">
        <v>1.0073649181787467</v>
      </c>
      <c r="AH36" s="190">
        <v>6.2889975498957884E-5</v>
      </c>
      <c r="AI36" s="190">
        <v>2.9586653350843709E-2</v>
      </c>
      <c r="AJ36" s="190">
        <v>5.2671848724534665E-3</v>
      </c>
      <c r="AK36" s="190">
        <v>5.8406064169590505E-3</v>
      </c>
      <c r="AL36" s="190">
        <v>7.5767843075281727E-3</v>
      </c>
      <c r="AM36" s="190">
        <v>1.1681380033359142E-3</v>
      </c>
      <c r="AN36" s="190">
        <v>3.1613740861630118E-5</v>
      </c>
      <c r="AO36" s="190">
        <v>2.8838835740309546E-3</v>
      </c>
      <c r="AP36" s="190">
        <v>2.221612823674514E-3</v>
      </c>
      <c r="AQ36" s="190">
        <v>2.7226911262389995E-3</v>
      </c>
      <c r="AR36" s="190">
        <v>5.3463787572869178E-3</v>
      </c>
      <c r="AS36" s="190">
        <v>3.6261632126296827E-5</v>
      </c>
      <c r="AT36" s="190">
        <v>1.006307597718371E-4</v>
      </c>
      <c r="AU36" s="190">
        <v>3.273682374972868E-5</v>
      </c>
      <c r="AV36" s="190">
        <v>3.9042171692426555E-5</v>
      </c>
      <c r="AW36" s="190">
        <v>2.0540434002273704E-5</v>
      </c>
      <c r="AX36" s="190">
        <v>2.9594456236125612E-5</v>
      </c>
      <c r="AY36" s="190">
        <v>6.6735136836287951E-5</v>
      </c>
      <c r="AZ36" s="190">
        <v>1.0847728605564574E-5</v>
      </c>
      <c r="BA36" s="190">
        <v>3.0602891064676949E-5</v>
      </c>
      <c r="BB36" s="190">
        <v>2.4481721921731831E-5</v>
      </c>
      <c r="BC36" s="190">
        <v>6.0464092867830751E-5</v>
      </c>
      <c r="BD36" s="190">
        <v>2.9616322048542276E-5</v>
      </c>
      <c r="BE36" s="190">
        <v>2.6748412758248925E-5</v>
      </c>
      <c r="BF36" s="190">
        <v>1.7803116067496782E-5</v>
      </c>
      <c r="BG36" s="190">
        <v>3.6678705565669302E-5</v>
      </c>
      <c r="BH36" s="190">
        <v>1.0059180243764614E-4</v>
      </c>
      <c r="BI36" s="190">
        <v>3.3959297857970823E-5</v>
      </c>
      <c r="BJ36" s="190">
        <v>3.8995996017753431E-5</v>
      </c>
      <c r="BK36" s="190">
        <v>2.7028982375823056E-5</v>
      </c>
      <c r="BL36" s="190">
        <v>4.7385436902188379E-5</v>
      </c>
      <c r="BM36" s="190">
        <v>8.1702061796221675E-5</v>
      </c>
      <c r="BN36" s="190">
        <v>7.0379866506526767E-4</v>
      </c>
      <c r="BO36" s="191">
        <v>1.0788552958285338</v>
      </c>
      <c r="BP36" s="149"/>
      <c r="BQ36" s="149"/>
      <c r="BR36" s="149"/>
      <c r="BS36" s="149"/>
      <c r="BT36" s="151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1"/>
      <c r="CI36" s="149"/>
      <c r="CJ36" s="149"/>
      <c r="CK36" s="149"/>
      <c r="CL36" s="149"/>
      <c r="CM36" s="149"/>
      <c r="CN36" s="149"/>
      <c r="CO36" s="149"/>
      <c r="CP36" s="151"/>
      <c r="CQ36" s="149"/>
      <c r="CR36" s="151"/>
    </row>
    <row r="37" spans="1:96" s="138" customFormat="1" ht="10.9" customHeight="1" x14ac:dyDescent="0.2">
      <c r="A37" s="178" t="s">
        <v>264</v>
      </c>
      <c r="B37" s="189" t="s">
        <v>489</v>
      </c>
      <c r="C37" s="190">
        <v>2.3132018415359304E-6</v>
      </c>
      <c r="D37" s="190">
        <v>3.6783769418512083E-6</v>
      </c>
      <c r="E37" s="190">
        <v>2.2268545405357975E-6</v>
      </c>
      <c r="F37" s="190">
        <v>2.5983411029362069E-6</v>
      </c>
      <c r="G37" s="190">
        <v>1.7920983377016431E-6</v>
      </c>
      <c r="H37" s="190">
        <v>3.9795662435482798E-6</v>
      </c>
      <c r="I37" s="190">
        <v>0</v>
      </c>
      <c r="J37" s="190">
        <v>1.0221295805864105E-5</v>
      </c>
      <c r="K37" s="190">
        <v>9.8067325545808408E-6</v>
      </c>
      <c r="L37" s="190">
        <v>8.3353252880286914E-6</v>
      </c>
      <c r="M37" s="190">
        <v>1.4896048528797446E-6</v>
      </c>
      <c r="N37" s="190">
        <v>4.638196813311983E-5</v>
      </c>
      <c r="O37" s="190">
        <v>7.2475271484276831E-5</v>
      </c>
      <c r="P37" s="190">
        <v>7.0341553628669475E-6</v>
      </c>
      <c r="Q37" s="190">
        <v>2.2098929603799092E-6</v>
      </c>
      <c r="R37" s="190">
        <v>3.3562359262609283E-6</v>
      </c>
      <c r="S37" s="190">
        <v>1.3705506119764747E-5</v>
      </c>
      <c r="T37" s="190">
        <v>1.381641144493863E-4</v>
      </c>
      <c r="U37" s="190">
        <v>5.8554754400941578E-6</v>
      </c>
      <c r="V37" s="190">
        <v>2.2392785170327063E-6</v>
      </c>
      <c r="W37" s="190">
        <v>4.0595555332457191E-5</v>
      </c>
      <c r="X37" s="190">
        <v>4.048260018567985E-6</v>
      </c>
      <c r="Y37" s="190">
        <v>6.1402382404104861E-5</v>
      </c>
      <c r="Z37" s="190">
        <v>4.6950032273609237E-5</v>
      </c>
      <c r="AA37" s="190">
        <v>5.2302457953986007E-7</v>
      </c>
      <c r="AB37" s="190">
        <v>6.0780421652345713E-5</v>
      </c>
      <c r="AC37" s="190">
        <v>7.9540086411709006E-6</v>
      </c>
      <c r="AD37" s="190">
        <v>4.658682422604319E-6</v>
      </c>
      <c r="AE37" s="190">
        <v>1.08658404748136E-4</v>
      </c>
      <c r="AF37" s="190">
        <v>0</v>
      </c>
      <c r="AG37" s="190">
        <v>2.9036707712429697E-5</v>
      </c>
      <c r="AH37" s="190">
        <v>1.0081572995283981</v>
      </c>
      <c r="AI37" s="190">
        <v>9.7383060825625739E-4</v>
      </c>
      <c r="AJ37" s="190">
        <v>6.4577045995833058E-4</v>
      </c>
      <c r="AK37" s="190">
        <v>1.064283763254219E-3</v>
      </c>
      <c r="AL37" s="190">
        <v>4.1925481909167722E-4</v>
      </c>
      <c r="AM37" s="190">
        <v>5.4762185768319766E-4</v>
      </c>
      <c r="AN37" s="190">
        <v>3.9000021169280588E-6</v>
      </c>
      <c r="AO37" s="190">
        <v>1.3341751858531435E-4</v>
      </c>
      <c r="AP37" s="190">
        <v>1.1969984805739099E-4</v>
      </c>
      <c r="AQ37" s="190">
        <v>4.2986600462041747E-5</v>
      </c>
      <c r="AR37" s="190">
        <v>3.9580236136160942E-4</v>
      </c>
      <c r="AS37" s="190">
        <v>2.4318140400411329E-5</v>
      </c>
      <c r="AT37" s="190">
        <v>1.056467973701261E-5</v>
      </c>
      <c r="AU37" s="190">
        <v>4.3783230132872742E-6</v>
      </c>
      <c r="AV37" s="190">
        <v>3.6898677035196415E-6</v>
      </c>
      <c r="AW37" s="190">
        <v>2.6322838153974376E-6</v>
      </c>
      <c r="AX37" s="190">
        <v>2.1254851485418187E-6</v>
      </c>
      <c r="AY37" s="190">
        <v>5.0748428325660633E-6</v>
      </c>
      <c r="AZ37" s="190">
        <v>1.1689466409897406E-6</v>
      </c>
      <c r="BA37" s="190">
        <v>3.620941810518871E-6</v>
      </c>
      <c r="BB37" s="190">
        <v>8.0557099048626998E-6</v>
      </c>
      <c r="BC37" s="190">
        <v>8.9107005992956029E-6</v>
      </c>
      <c r="BD37" s="190">
        <v>3.7436057781030391E-6</v>
      </c>
      <c r="BE37" s="190">
        <v>2.7119673321041113E-5</v>
      </c>
      <c r="BF37" s="190">
        <v>8.4734617285555108E-6</v>
      </c>
      <c r="BG37" s="190">
        <v>6.9613086388394299E-6</v>
      </c>
      <c r="BH37" s="190">
        <v>1.579918041985775E-5</v>
      </c>
      <c r="BI37" s="190">
        <v>1.4007997834734326E-5</v>
      </c>
      <c r="BJ37" s="190">
        <v>1.1239223933096836E-5</v>
      </c>
      <c r="BK37" s="190">
        <v>3.7220238513134834E-6</v>
      </c>
      <c r="BL37" s="190">
        <v>1.2546679111289613E-5</v>
      </c>
      <c r="BM37" s="190">
        <v>3.0321716369903881E-5</v>
      </c>
      <c r="BN37" s="190">
        <v>6.8351143904724125E-5</v>
      </c>
      <c r="BO37" s="191">
        <v>1.0134831640794115</v>
      </c>
      <c r="BP37" s="149"/>
      <c r="BQ37" s="149"/>
      <c r="BR37" s="149"/>
      <c r="BS37" s="149"/>
      <c r="BT37" s="151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1"/>
      <c r="CI37" s="149"/>
      <c r="CJ37" s="149"/>
      <c r="CK37" s="149"/>
      <c r="CL37" s="149"/>
      <c r="CM37" s="149"/>
      <c r="CN37" s="149"/>
      <c r="CO37" s="149"/>
      <c r="CP37" s="151"/>
      <c r="CQ37" s="149"/>
      <c r="CR37" s="151"/>
    </row>
    <row r="38" spans="1:96" s="138" customFormat="1" ht="10.9" customHeight="1" x14ac:dyDescent="0.2">
      <c r="A38" s="178" t="s">
        <v>265</v>
      </c>
      <c r="B38" s="189" t="s">
        <v>490</v>
      </c>
      <c r="C38" s="190">
        <v>4.4038217873837161E-4</v>
      </c>
      <c r="D38" s="190">
        <v>2.5398741714362065E-4</v>
      </c>
      <c r="E38" s="190">
        <v>2.2362835045802189E-4</v>
      </c>
      <c r="F38" s="190">
        <v>9.5584270252235478E-5</v>
      </c>
      <c r="G38" s="190">
        <v>2.6296799531175908E-4</v>
      </c>
      <c r="H38" s="190">
        <v>3.2946855342528116E-4</v>
      </c>
      <c r="I38" s="190">
        <v>0</v>
      </c>
      <c r="J38" s="190">
        <v>6.2041271171892082E-3</v>
      </c>
      <c r="K38" s="190">
        <v>7.3823150198055218E-4</v>
      </c>
      <c r="L38" s="190">
        <v>1.1722380545697113E-3</v>
      </c>
      <c r="M38" s="190">
        <v>1.4310502183958608E-4</v>
      </c>
      <c r="N38" s="190">
        <v>6.4057450352894498E-4</v>
      </c>
      <c r="O38" s="190">
        <v>8.0039709632683045E-3</v>
      </c>
      <c r="P38" s="190">
        <v>3.9519080457180492E-4</v>
      </c>
      <c r="Q38" s="190">
        <v>1.5228168511147985E-4</v>
      </c>
      <c r="R38" s="190">
        <v>7.1828913049589403E-4</v>
      </c>
      <c r="S38" s="190">
        <v>1.0697319987294242E-3</v>
      </c>
      <c r="T38" s="190">
        <v>6.0232028718704249E-3</v>
      </c>
      <c r="U38" s="190">
        <v>5.0960101155086556E-4</v>
      </c>
      <c r="V38" s="190">
        <v>4.3221125059715148E-4</v>
      </c>
      <c r="W38" s="190">
        <v>2.2458127806238075E-4</v>
      </c>
      <c r="X38" s="190">
        <v>1.5553333699945993E-4</v>
      </c>
      <c r="Y38" s="190">
        <v>8.0050965816501134E-4</v>
      </c>
      <c r="Z38" s="190">
        <v>2.725073421185113E-3</v>
      </c>
      <c r="AA38" s="190">
        <v>1.4640012390910201E-4</v>
      </c>
      <c r="AB38" s="190">
        <v>4.3320690475318746E-4</v>
      </c>
      <c r="AC38" s="190">
        <v>4.1422288391227639E-3</v>
      </c>
      <c r="AD38" s="190">
        <v>2.4523310431328383E-3</v>
      </c>
      <c r="AE38" s="190">
        <v>1.6504191309252337E-3</v>
      </c>
      <c r="AF38" s="190">
        <v>0</v>
      </c>
      <c r="AG38" s="190">
        <v>1.6662517975189994E-4</v>
      </c>
      <c r="AH38" s="190">
        <v>5.9348009969481324E-4</v>
      </c>
      <c r="AI38" s="190">
        <v>1.0109144343833103</v>
      </c>
      <c r="AJ38" s="190">
        <v>3.8396200266463082E-3</v>
      </c>
      <c r="AK38" s="190">
        <v>3.408253650196097E-3</v>
      </c>
      <c r="AL38" s="190">
        <v>2.1008545600765269E-3</v>
      </c>
      <c r="AM38" s="190">
        <v>5.9890884212538704E-3</v>
      </c>
      <c r="AN38" s="190">
        <v>1.595384438297172E-4</v>
      </c>
      <c r="AO38" s="190">
        <v>1.4978836664458815E-2</v>
      </c>
      <c r="AP38" s="190">
        <v>2.5773005932412524E-2</v>
      </c>
      <c r="AQ38" s="190">
        <v>6.355701804374763E-3</v>
      </c>
      <c r="AR38" s="190">
        <v>1.1372322972745996E-2</v>
      </c>
      <c r="AS38" s="190">
        <v>3.3682473370339556E-4</v>
      </c>
      <c r="AT38" s="190">
        <v>8.9294922948244171E-4</v>
      </c>
      <c r="AU38" s="190">
        <v>1.6019863661763476E-4</v>
      </c>
      <c r="AV38" s="190">
        <v>6.9149427044735024E-4</v>
      </c>
      <c r="AW38" s="190">
        <v>1.2320825740436917E-4</v>
      </c>
      <c r="AX38" s="190">
        <v>3.5904473781716553E-4</v>
      </c>
      <c r="AY38" s="190">
        <v>3.6120816807037859E-4</v>
      </c>
      <c r="AZ38" s="190">
        <v>7.6767143899312624E-5</v>
      </c>
      <c r="BA38" s="190">
        <v>2.6753884950346209E-4</v>
      </c>
      <c r="BB38" s="190">
        <v>1.71842246624388E-4</v>
      </c>
      <c r="BC38" s="190">
        <v>9.8545106675396871E-4</v>
      </c>
      <c r="BD38" s="190">
        <v>2.0369630742683909E-4</v>
      </c>
      <c r="BE38" s="190">
        <v>1.7884539932555015E-4</v>
      </c>
      <c r="BF38" s="190">
        <v>1.7373706162493636E-4</v>
      </c>
      <c r="BG38" s="190">
        <v>5.6937393478219238E-4</v>
      </c>
      <c r="BH38" s="190">
        <v>3.384983761490312E-4</v>
      </c>
      <c r="BI38" s="190">
        <v>3.6431707096413123E-4</v>
      </c>
      <c r="BJ38" s="190">
        <v>7.2359694878413228E-4</v>
      </c>
      <c r="BK38" s="190">
        <v>1.9370300838952541E-4</v>
      </c>
      <c r="BL38" s="190">
        <v>8.1471059473019788E-4</v>
      </c>
      <c r="BM38" s="190">
        <v>2.7094491963244394E-4</v>
      </c>
      <c r="BN38" s="190">
        <v>1.1848582131257915E-3</v>
      </c>
      <c r="BO38" s="191">
        <v>1.1356336297308984</v>
      </c>
      <c r="BP38" s="149"/>
      <c r="BQ38" s="149"/>
      <c r="BR38" s="149"/>
      <c r="BS38" s="149"/>
      <c r="BT38" s="151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1"/>
      <c r="CI38" s="149"/>
      <c r="CJ38" s="149"/>
      <c r="CK38" s="149"/>
      <c r="CL38" s="149"/>
      <c r="CM38" s="149"/>
      <c r="CN38" s="149"/>
      <c r="CO38" s="149"/>
      <c r="CP38" s="151"/>
      <c r="CQ38" s="149"/>
      <c r="CR38" s="151"/>
    </row>
    <row r="39" spans="1:96" s="138" customFormat="1" ht="10.9" customHeight="1" x14ac:dyDescent="0.2">
      <c r="A39" s="178" t="s">
        <v>266</v>
      </c>
      <c r="B39" s="189" t="s">
        <v>491</v>
      </c>
      <c r="C39" s="190">
        <v>2.7071192483177825E-4</v>
      </c>
      <c r="D39" s="190">
        <v>4.6298493353629156E-4</v>
      </c>
      <c r="E39" s="190">
        <v>1.9338871391542915E-4</v>
      </c>
      <c r="F39" s="190">
        <v>5.2104084223656463E-4</v>
      </c>
      <c r="G39" s="190">
        <v>2.7856492669846186E-4</v>
      </c>
      <c r="H39" s="190">
        <v>1.4347300546690945E-4</v>
      </c>
      <c r="I39" s="190">
        <v>0</v>
      </c>
      <c r="J39" s="190">
        <v>1.2859096949623425E-3</v>
      </c>
      <c r="K39" s="190">
        <v>1.8872052095580353E-4</v>
      </c>
      <c r="L39" s="190">
        <v>1.3000002049542739E-4</v>
      </c>
      <c r="M39" s="190">
        <v>1.3222958697010182E-4</v>
      </c>
      <c r="N39" s="190">
        <v>2.4500254414249048E-4</v>
      </c>
      <c r="O39" s="190">
        <v>2.2117360826826417E-4</v>
      </c>
      <c r="P39" s="190">
        <v>1.7481409151762952E-4</v>
      </c>
      <c r="Q39" s="190">
        <v>1.5238743167306804E-4</v>
      </c>
      <c r="R39" s="190">
        <v>2.5856838664688078E-4</v>
      </c>
      <c r="S39" s="190">
        <v>2.6522356338540623E-4</v>
      </c>
      <c r="T39" s="190">
        <v>1.6086530838337902E-3</v>
      </c>
      <c r="U39" s="190">
        <v>2.3046172799610036E-4</v>
      </c>
      <c r="V39" s="190">
        <v>1.3437621046149582E-4</v>
      </c>
      <c r="W39" s="190">
        <v>2.6834753919747752E-4</v>
      </c>
      <c r="X39" s="190">
        <v>1.9453443354751801E-4</v>
      </c>
      <c r="Y39" s="190">
        <v>1.7264007114356275E-4</v>
      </c>
      <c r="Z39" s="190">
        <v>2.3543377450040048E-4</v>
      </c>
      <c r="AA39" s="190">
        <v>4.4016849235607414E-5</v>
      </c>
      <c r="AB39" s="190">
        <v>5.6841495769885083E-4</v>
      </c>
      <c r="AC39" s="190">
        <v>2.3398554180354946E-4</v>
      </c>
      <c r="AD39" s="190">
        <v>1.8657911976084748E-4</v>
      </c>
      <c r="AE39" s="190">
        <v>6.0480546311612426E-4</v>
      </c>
      <c r="AF39" s="190">
        <v>0</v>
      </c>
      <c r="AG39" s="190">
        <v>7.5233403595289895E-5</v>
      </c>
      <c r="AH39" s="190">
        <v>1.9064682485477603E-4</v>
      </c>
      <c r="AI39" s="190">
        <v>5.272755561463409E-4</v>
      </c>
      <c r="AJ39" s="190">
        <v>1.0335423496824299</v>
      </c>
      <c r="AK39" s="190">
        <v>4.0856630735624885E-2</v>
      </c>
      <c r="AL39" s="190">
        <v>4.5711898809270412E-3</v>
      </c>
      <c r="AM39" s="190">
        <v>2.6616730823910755E-3</v>
      </c>
      <c r="AN39" s="190">
        <v>7.3526052516641356E-4</v>
      </c>
      <c r="AO39" s="190">
        <v>1.9378401331943535E-3</v>
      </c>
      <c r="AP39" s="190">
        <v>5.5278112262577305E-4</v>
      </c>
      <c r="AQ39" s="190">
        <v>1.4046232465422599E-3</v>
      </c>
      <c r="AR39" s="190">
        <v>1.6636501005517224E-3</v>
      </c>
      <c r="AS39" s="190">
        <v>5.5021434001183416E-4</v>
      </c>
      <c r="AT39" s="190">
        <v>2.4504925361207991E-3</v>
      </c>
      <c r="AU39" s="190">
        <v>4.7690675300414621E-4</v>
      </c>
      <c r="AV39" s="190">
        <v>5.8668134111660277E-4</v>
      </c>
      <c r="AW39" s="190">
        <v>5.7691388126889388E-4</v>
      </c>
      <c r="AX39" s="190">
        <v>2.2602313060571502E-4</v>
      </c>
      <c r="AY39" s="190">
        <v>6.2651119315660362E-4</v>
      </c>
      <c r="AZ39" s="190">
        <v>1.7299979557349444E-4</v>
      </c>
      <c r="BA39" s="190">
        <v>8.7627586223973657E-4</v>
      </c>
      <c r="BB39" s="190">
        <v>1.0683505407664824E-3</v>
      </c>
      <c r="BC39" s="190">
        <v>1.7786231725253668E-3</v>
      </c>
      <c r="BD39" s="190">
        <v>4.3745768662733158E-4</v>
      </c>
      <c r="BE39" s="190">
        <v>2.0502821767092202E-3</v>
      </c>
      <c r="BF39" s="190">
        <v>4.9385420849547821E-4</v>
      </c>
      <c r="BG39" s="190">
        <v>4.5505644274274992E-4</v>
      </c>
      <c r="BH39" s="190">
        <v>5.8728397967037684E-3</v>
      </c>
      <c r="BI39" s="190">
        <v>5.9085348336741425E-4</v>
      </c>
      <c r="BJ39" s="190">
        <v>3.2734906345003868E-4</v>
      </c>
      <c r="BK39" s="190">
        <v>9.7935154596680892E-4</v>
      </c>
      <c r="BL39" s="190">
        <v>4.7408646193046087E-4</v>
      </c>
      <c r="BM39" s="190">
        <v>1.0328398888547188E-2</v>
      </c>
      <c r="BN39" s="190">
        <v>7.2044202663687658E-4</v>
      </c>
      <c r="BO39" s="191">
        <v>1.1302455611896158</v>
      </c>
      <c r="BP39" s="149"/>
      <c r="BQ39" s="149"/>
      <c r="BR39" s="149"/>
      <c r="BS39" s="149"/>
      <c r="BT39" s="151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1"/>
      <c r="CI39" s="149"/>
      <c r="CJ39" s="149"/>
      <c r="CK39" s="149"/>
      <c r="CL39" s="149"/>
      <c r="CM39" s="149"/>
      <c r="CN39" s="149"/>
      <c r="CO39" s="149"/>
      <c r="CP39" s="151"/>
      <c r="CQ39" s="149"/>
      <c r="CR39" s="151"/>
    </row>
    <row r="40" spans="1:96" s="138" customFormat="1" ht="10.9" customHeight="1" x14ac:dyDescent="0.2">
      <c r="A40" s="178" t="s">
        <v>267</v>
      </c>
      <c r="B40" s="189" t="s">
        <v>492</v>
      </c>
      <c r="C40" s="190">
        <v>3.3416127563022631E-5</v>
      </c>
      <c r="D40" s="190">
        <v>5.9103807564264707E-5</v>
      </c>
      <c r="E40" s="190">
        <v>2.9766438339523596E-5</v>
      </c>
      <c r="F40" s="190">
        <v>3.3777480531973166E-5</v>
      </c>
      <c r="G40" s="190">
        <v>3.8426722817555567E-5</v>
      </c>
      <c r="H40" s="190">
        <v>1.318349834639113E-4</v>
      </c>
      <c r="I40" s="190">
        <v>0</v>
      </c>
      <c r="J40" s="190">
        <v>4.6965797288962812E-5</v>
      </c>
      <c r="K40" s="190">
        <v>2.7468078185726518E-5</v>
      </c>
      <c r="L40" s="190">
        <v>4.2510648961508851E-5</v>
      </c>
      <c r="M40" s="190">
        <v>1.8424876810035447E-5</v>
      </c>
      <c r="N40" s="190">
        <v>3.2393021469610886E-5</v>
      </c>
      <c r="O40" s="190">
        <v>2.7845138049338229E-5</v>
      </c>
      <c r="P40" s="190">
        <v>2.6217586172113798E-5</v>
      </c>
      <c r="Q40" s="190">
        <v>2.1351924116301554E-5</v>
      </c>
      <c r="R40" s="190">
        <v>3.2234069252477122E-5</v>
      </c>
      <c r="S40" s="190">
        <v>3.2143596546115925E-5</v>
      </c>
      <c r="T40" s="190">
        <v>8.6370964058611263E-5</v>
      </c>
      <c r="U40" s="190">
        <v>2.975672631935153E-5</v>
      </c>
      <c r="V40" s="190">
        <v>1.9068343051160122E-5</v>
      </c>
      <c r="W40" s="190">
        <v>2.4688094522082162E-5</v>
      </c>
      <c r="X40" s="190">
        <v>2.2481111351824083E-5</v>
      </c>
      <c r="Y40" s="190">
        <v>2.1801569657649767E-5</v>
      </c>
      <c r="Z40" s="190">
        <v>2.9304708070862505E-5</v>
      </c>
      <c r="AA40" s="190">
        <v>5.9221953950555418E-6</v>
      </c>
      <c r="AB40" s="190">
        <v>2.6509444979523047E-5</v>
      </c>
      <c r="AC40" s="190">
        <v>2.9569369429200519E-5</v>
      </c>
      <c r="AD40" s="190">
        <v>2.5414690048597633E-5</v>
      </c>
      <c r="AE40" s="190">
        <v>4.2557100052142934E-5</v>
      </c>
      <c r="AF40" s="190">
        <v>0</v>
      </c>
      <c r="AG40" s="190">
        <v>1.0281986869966897E-5</v>
      </c>
      <c r="AH40" s="190">
        <v>2.2747722374515847E-5</v>
      </c>
      <c r="AI40" s="190">
        <v>1.1241346466129147E-4</v>
      </c>
      <c r="AJ40" s="190">
        <v>1.4915836988653173E-3</v>
      </c>
      <c r="AK40" s="190">
        <v>1.0064765748871571</v>
      </c>
      <c r="AL40" s="190">
        <v>1.7320832058143299E-3</v>
      </c>
      <c r="AM40" s="190">
        <v>3.4372875767846181E-4</v>
      </c>
      <c r="AN40" s="190">
        <v>9.8856772552679412E-5</v>
      </c>
      <c r="AO40" s="190">
        <v>8.616272477738454E-4</v>
      </c>
      <c r="AP40" s="190">
        <v>5.3111253315419032E-4</v>
      </c>
      <c r="AQ40" s="190">
        <v>3.218771281907038E-4</v>
      </c>
      <c r="AR40" s="190">
        <v>9.7781264139617445E-4</v>
      </c>
      <c r="AS40" s="190">
        <v>7.4011554758769758E-5</v>
      </c>
      <c r="AT40" s="190">
        <v>1.1154266313252851E-4</v>
      </c>
      <c r="AU40" s="190">
        <v>5.84500126484067E-5</v>
      </c>
      <c r="AV40" s="190">
        <v>9.0932540632621817E-5</v>
      </c>
      <c r="AW40" s="190">
        <v>7.7094978269414956E-5</v>
      </c>
      <c r="AX40" s="190">
        <v>3.7903352106598597E-5</v>
      </c>
      <c r="AY40" s="190">
        <v>1.1040973545065333E-4</v>
      </c>
      <c r="AZ40" s="190">
        <v>1.686745464202526E-5</v>
      </c>
      <c r="BA40" s="190">
        <v>1.0835426038060144E-4</v>
      </c>
      <c r="BB40" s="190">
        <v>1.4027780409529039E-4</v>
      </c>
      <c r="BC40" s="190">
        <v>4.4510765469047271E-4</v>
      </c>
      <c r="BD40" s="190">
        <v>1.0073881996962763E-4</v>
      </c>
      <c r="BE40" s="190">
        <v>4.9736375920041399E-5</v>
      </c>
      <c r="BF40" s="190">
        <v>3.2558910215681848E-5</v>
      </c>
      <c r="BG40" s="190">
        <v>5.7693587563632397E-5</v>
      </c>
      <c r="BH40" s="190">
        <v>7.2512745167852574E-4</v>
      </c>
      <c r="BI40" s="190">
        <v>7.3494087183607486E-5</v>
      </c>
      <c r="BJ40" s="190">
        <v>5.2178826706767212E-5</v>
      </c>
      <c r="BK40" s="190">
        <v>1.1288245564786272E-4</v>
      </c>
      <c r="BL40" s="190">
        <v>5.2972129652422574E-5</v>
      </c>
      <c r="BM40" s="190">
        <v>3.4681791552462406E-5</v>
      </c>
      <c r="BN40" s="190">
        <v>2.0084479491359422E-4</v>
      </c>
      <c r="BO40" s="191">
        <v>1.0167418859023689</v>
      </c>
      <c r="BP40" s="149"/>
      <c r="BQ40" s="149"/>
      <c r="BR40" s="149"/>
      <c r="BS40" s="149"/>
      <c r="BT40" s="151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1"/>
      <c r="CI40" s="149"/>
      <c r="CJ40" s="149"/>
      <c r="CK40" s="149"/>
      <c r="CL40" s="149"/>
      <c r="CM40" s="149"/>
      <c r="CN40" s="149"/>
      <c r="CO40" s="149"/>
      <c r="CP40" s="151"/>
      <c r="CQ40" s="149"/>
      <c r="CR40" s="151"/>
    </row>
    <row r="41" spans="1:96" s="138" customFormat="1" ht="10.9" customHeight="1" x14ac:dyDescent="0.2">
      <c r="A41" s="192" t="s">
        <v>268</v>
      </c>
      <c r="B41" s="193" t="s">
        <v>493</v>
      </c>
      <c r="C41" s="194">
        <v>2.4397433265131832E-4</v>
      </c>
      <c r="D41" s="194">
        <v>4.1733910167173648E-4</v>
      </c>
      <c r="E41" s="194">
        <v>2.7915293610145174E-4</v>
      </c>
      <c r="F41" s="194">
        <v>2.440948887236127E-4</v>
      </c>
      <c r="G41" s="194">
        <v>2.9075955273040937E-4</v>
      </c>
      <c r="H41" s="194">
        <v>4.7833911839039048E-3</v>
      </c>
      <c r="I41" s="194">
        <v>0</v>
      </c>
      <c r="J41" s="194">
        <v>2.6291325201431066E-4</v>
      </c>
      <c r="K41" s="194">
        <v>2.2591786665824814E-4</v>
      </c>
      <c r="L41" s="194">
        <v>1.1714901784585518E-3</v>
      </c>
      <c r="M41" s="194">
        <v>2.6588460390447838E-4</v>
      </c>
      <c r="N41" s="194">
        <v>2.824504123875712E-4</v>
      </c>
      <c r="O41" s="194">
        <v>2.1644243083894331E-4</v>
      </c>
      <c r="P41" s="194">
        <v>3.1450274893781425E-4</v>
      </c>
      <c r="Q41" s="194">
        <v>1.6142268148893919E-4</v>
      </c>
      <c r="R41" s="194">
        <v>2.2988273102376663E-4</v>
      </c>
      <c r="S41" s="194">
        <v>3.2378797424286956E-4</v>
      </c>
      <c r="T41" s="194">
        <v>2.6586062188703496E-4</v>
      </c>
      <c r="U41" s="194">
        <v>2.7511071398550154E-4</v>
      </c>
      <c r="V41" s="194">
        <v>1.9827308173371054E-4</v>
      </c>
      <c r="W41" s="194">
        <v>1.9936374353870989E-4</v>
      </c>
      <c r="X41" s="194">
        <v>2.073583448695235E-4</v>
      </c>
      <c r="Y41" s="194">
        <v>2.0965731786502502E-4</v>
      </c>
      <c r="Z41" s="194">
        <v>2.4062020514082475E-4</v>
      </c>
      <c r="AA41" s="194">
        <v>9.4179402360419567E-5</v>
      </c>
      <c r="AB41" s="194">
        <v>1.9589320471533403E-4</v>
      </c>
      <c r="AC41" s="194">
        <v>2.1721423106746141E-4</v>
      </c>
      <c r="AD41" s="194">
        <v>2.1181962504364867E-4</v>
      </c>
      <c r="AE41" s="194">
        <v>3.7709116807276266E-4</v>
      </c>
      <c r="AF41" s="194">
        <v>0</v>
      </c>
      <c r="AG41" s="194">
        <v>7.3790349259675065E-5</v>
      </c>
      <c r="AH41" s="194">
        <v>2.1217160293893138E-4</v>
      </c>
      <c r="AI41" s="194">
        <v>1.748727189133811E-4</v>
      </c>
      <c r="AJ41" s="194">
        <v>2.0747569076905804E-4</v>
      </c>
      <c r="AK41" s="194">
        <v>2.4290703420738405E-4</v>
      </c>
      <c r="AL41" s="194">
        <v>1.0440168709463071</v>
      </c>
      <c r="AM41" s="194">
        <v>2.0282598889517661E-4</v>
      </c>
      <c r="AN41" s="194">
        <v>1.6896237854795478E-3</v>
      </c>
      <c r="AO41" s="194">
        <v>5.0647941697398952E-4</v>
      </c>
      <c r="AP41" s="194">
        <v>3.6906240178106211E-4</v>
      </c>
      <c r="AQ41" s="194">
        <v>7.9963844364106939E-4</v>
      </c>
      <c r="AR41" s="194">
        <v>5.9158483928492317E-4</v>
      </c>
      <c r="AS41" s="194">
        <v>4.7433582634506761E-4</v>
      </c>
      <c r="AT41" s="194">
        <v>5.8307878636896973E-4</v>
      </c>
      <c r="AU41" s="194">
        <v>4.2211547152979788E-4</v>
      </c>
      <c r="AV41" s="194">
        <v>3.5873099712702795E-4</v>
      </c>
      <c r="AW41" s="194">
        <v>4.7774388760485369E-4</v>
      </c>
      <c r="AX41" s="194">
        <v>1.7982669803665824E-4</v>
      </c>
      <c r="AY41" s="194">
        <v>4.2842561079004353E-3</v>
      </c>
      <c r="AZ41" s="194">
        <v>3.4940734377795162E-4</v>
      </c>
      <c r="BA41" s="194">
        <v>6.1461735716269474E-4</v>
      </c>
      <c r="BB41" s="194">
        <v>6.4543030262631041E-4</v>
      </c>
      <c r="BC41" s="194">
        <v>1.1079180092863827E-3</v>
      </c>
      <c r="BD41" s="194">
        <v>3.2840614536350346E-4</v>
      </c>
      <c r="BE41" s="194">
        <v>2.7183164474935421E-4</v>
      </c>
      <c r="BF41" s="194">
        <v>2.0981421295313528E-4</v>
      </c>
      <c r="BG41" s="194">
        <v>3.7901227143959668E-4</v>
      </c>
      <c r="BH41" s="194">
        <v>4.7230049633283496E-3</v>
      </c>
      <c r="BI41" s="194">
        <v>5.2928388553910675E-4</v>
      </c>
      <c r="BJ41" s="194">
        <v>3.1421862865645649E-4</v>
      </c>
      <c r="BK41" s="194">
        <v>2.7815795394211395E-4</v>
      </c>
      <c r="BL41" s="194">
        <v>3.2816265636542176E-4</v>
      </c>
      <c r="BM41" s="194">
        <v>2.0925454127101073E-4</v>
      </c>
      <c r="BN41" s="194">
        <v>7.5269278680357261E-4</v>
      </c>
      <c r="BO41" s="195">
        <v>1.079314452232647</v>
      </c>
      <c r="BP41" s="149"/>
      <c r="BQ41" s="149"/>
      <c r="BR41" s="149"/>
      <c r="BS41" s="149"/>
      <c r="BT41" s="151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1"/>
      <c r="CI41" s="149"/>
      <c r="CJ41" s="149"/>
      <c r="CK41" s="149"/>
      <c r="CL41" s="149"/>
      <c r="CM41" s="149"/>
      <c r="CN41" s="149"/>
      <c r="CO41" s="149"/>
      <c r="CP41" s="151"/>
      <c r="CQ41" s="149"/>
      <c r="CR41" s="151"/>
    </row>
    <row r="42" spans="1:96" s="138" customFormat="1" ht="10.9" customHeight="1" x14ac:dyDescent="0.2">
      <c r="A42" s="178" t="s">
        <v>269</v>
      </c>
      <c r="B42" s="189" t="s">
        <v>494</v>
      </c>
      <c r="C42" s="190">
        <v>3.9550649049303302E-5</v>
      </c>
      <c r="D42" s="190">
        <v>4.5391517852165269E-5</v>
      </c>
      <c r="E42" s="190">
        <v>3.6399928108853282E-5</v>
      </c>
      <c r="F42" s="190">
        <v>7.9591458694915835E-5</v>
      </c>
      <c r="G42" s="190">
        <v>7.6223480259903832E-5</v>
      </c>
      <c r="H42" s="190">
        <v>6.8890691337762232E-4</v>
      </c>
      <c r="I42" s="190">
        <v>0</v>
      </c>
      <c r="J42" s="190">
        <v>1.9591628298625853E-4</v>
      </c>
      <c r="K42" s="190">
        <v>4.0293518313237669E-5</v>
      </c>
      <c r="L42" s="190">
        <v>1.8272061565714916E-4</v>
      </c>
      <c r="M42" s="190">
        <v>1.8712243741881557E-5</v>
      </c>
      <c r="N42" s="190">
        <v>6.3928249432056527E-5</v>
      </c>
      <c r="O42" s="190">
        <v>2.081020820750302E-4</v>
      </c>
      <c r="P42" s="190">
        <v>2.8081933348037551E-5</v>
      </c>
      <c r="Q42" s="190">
        <v>1.5895125518665167E-5</v>
      </c>
      <c r="R42" s="190">
        <v>1.3961981032575709E-3</v>
      </c>
      <c r="S42" s="190">
        <v>1.102144577303242E-4</v>
      </c>
      <c r="T42" s="190">
        <v>6.5118862012331264E-4</v>
      </c>
      <c r="U42" s="190">
        <v>6.0044697823581149E-5</v>
      </c>
      <c r="V42" s="190">
        <v>1.8552602553988887E-5</v>
      </c>
      <c r="W42" s="190">
        <v>2.8312430393624883E-5</v>
      </c>
      <c r="X42" s="190">
        <v>2.588674511857411E-5</v>
      </c>
      <c r="Y42" s="190">
        <v>2.2691155610295845E-5</v>
      </c>
      <c r="Z42" s="190">
        <v>3.2896476846828352E-5</v>
      </c>
      <c r="AA42" s="190">
        <v>4.4814463633210811E-6</v>
      </c>
      <c r="AB42" s="190">
        <v>1.9567667660850883E-5</v>
      </c>
      <c r="AC42" s="190">
        <v>2.156658401659652E-5</v>
      </c>
      <c r="AD42" s="190">
        <v>2.1252655148595259E-5</v>
      </c>
      <c r="AE42" s="190">
        <v>8.8953278964340099E-5</v>
      </c>
      <c r="AF42" s="190">
        <v>0</v>
      </c>
      <c r="AG42" s="190">
        <v>1.0589778665943568E-4</v>
      </c>
      <c r="AH42" s="190">
        <v>2.1148800947928693E-5</v>
      </c>
      <c r="AI42" s="190">
        <v>3.4234877651545959E-5</v>
      </c>
      <c r="AJ42" s="190">
        <v>6.4008177902041989E-5</v>
      </c>
      <c r="AK42" s="190">
        <v>1.0525283404872745E-4</v>
      </c>
      <c r="AL42" s="190">
        <v>5.409977634321067E-5</v>
      </c>
      <c r="AM42" s="190">
        <v>1.0027147184531275</v>
      </c>
      <c r="AN42" s="190">
        <v>7.4358467943041814E-5</v>
      </c>
      <c r="AO42" s="190">
        <v>1.4096531026345618E-4</v>
      </c>
      <c r="AP42" s="190">
        <v>3.3343734295062868E-4</v>
      </c>
      <c r="AQ42" s="190">
        <v>3.0081675720102939E-4</v>
      </c>
      <c r="AR42" s="190">
        <v>2.6403644872825116E-4</v>
      </c>
      <c r="AS42" s="190">
        <v>5.2285326951607103E-5</v>
      </c>
      <c r="AT42" s="190">
        <v>1.3074510754654042E-4</v>
      </c>
      <c r="AU42" s="190">
        <v>1.086172538454957E-4</v>
      </c>
      <c r="AV42" s="190">
        <v>8.8564063503355611E-5</v>
      </c>
      <c r="AW42" s="190">
        <v>1.0128577587625307E-4</v>
      </c>
      <c r="AX42" s="190">
        <v>2.8288380300215341E-5</v>
      </c>
      <c r="AY42" s="190">
        <v>8.4649330558019768E-5</v>
      </c>
      <c r="AZ42" s="190">
        <v>5.6743228361555105E-5</v>
      </c>
      <c r="BA42" s="190">
        <v>2.076755455253138E-4</v>
      </c>
      <c r="BB42" s="190">
        <v>6.0424798308558497E-4</v>
      </c>
      <c r="BC42" s="190">
        <v>1.2714157900988452E-4</v>
      </c>
      <c r="BD42" s="190">
        <v>3.5328646268317581E-4</v>
      </c>
      <c r="BE42" s="190">
        <v>9.7492881541819367E-5</v>
      </c>
      <c r="BF42" s="190">
        <v>2.0496416423717377E-4</v>
      </c>
      <c r="BG42" s="190">
        <v>4.3239952795167498E-4</v>
      </c>
      <c r="BH42" s="190">
        <v>4.5202433104386011E-4</v>
      </c>
      <c r="BI42" s="190">
        <v>2.2631884525770621E-4</v>
      </c>
      <c r="BJ42" s="190">
        <v>2.0087365447973285E-4</v>
      </c>
      <c r="BK42" s="190">
        <v>5.5920935041401396E-4</v>
      </c>
      <c r="BL42" s="190">
        <v>5.5406792225148947E-4</v>
      </c>
      <c r="BM42" s="190">
        <v>1.1005366308794826E-2</v>
      </c>
      <c r="BN42" s="190">
        <v>1.0934209129482134E-4</v>
      </c>
      <c r="BO42" s="191">
        <v>1.0242200850683081</v>
      </c>
      <c r="BP42" s="149"/>
      <c r="BQ42" s="149"/>
      <c r="BR42" s="149"/>
      <c r="BS42" s="149"/>
      <c r="BT42" s="151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1"/>
      <c r="CI42" s="149"/>
      <c r="CJ42" s="149"/>
      <c r="CK42" s="149"/>
      <c r="CL42" s="149"/>
      <c r="CM42" s="149"/>
      <c r="CN42" s="149"/>
      <c r="CO42" s="149"/>
      <c r="CP42" s="151"/>
      <c r="CQ42" s="149"/>
      <c r="CR42" s="151"/>
    </row>
    <row r="43" spans="1:96" s="138" customFormat="1" ht="10.9" customHeight="1" x14ac:dyDescent="0.2">
      <c r="A43" s="178" t="s">
        <v>271</v>
      </c>
      <c r="B43" s="189" t="s">
        <v>495</v>
      </c>
      <c r="C43" s="190">
        <v>5.3782794288407903E-4</v>
      </c>
      <c r="D43" s="190">
        <v>5.8683391925762091E-4</v>
      </c>
      <c r="E43" s="190">
        <v>1.5596188698693931E-3</v>
      </c>
      <c r="F43" s="190">
        <v>1.2128880588003148E-4</v>
      </c>
      <c r="G43" s="190">
        <v>1.1857726445341935E-3</v>
      </c>
      <c r="H43" s="190">
        <v>2.4589958951511925E-5</v>
      </c>
      <c r="I43" s="190">
        <v>0</v>
      </c>
      <c r="J43" s="190">
        <v>9.5830500328064578E-5</v>
      </c>
      <c r="K43" s="190">
        <v>3.2695411380572549E-4</v>
      </c>
      <c r="L43" s="190">
        <v>4.0415948810944023E-5</v>
      </c>
      <c r="M43" s="190">
        <v>1.2838602235004055E-4</v>
      </c>
      <c r="N43" s="190">
        <v>9.5747314363323069E-5</v>
      </c>
      <c r="O43" s="190">
        <v>3.0143288848443538E-3</v>
      </c>
      <c r="P43" s="190">
        <v>8.8397653005951513E-4</v>
      </c>
      <c r="Q43" s="190">
        <v>7.0717891156099619E-5</v>
      </c>
      <c r="R43" s="190">
        <v>6.5840825783569583E-5</v>
      </c>
      <c r="S43" s="190">
        <v>4.6410898506383837E-3</v>
      </c>
      <c r="T43" s="190">
        <v>5.3439341276586357E-4</v>
      </c>
      <c r="U43" s="190">
        <v>9.7704329541894452E-3</v>
      </c>
      <c r="V43" s="190">
        <v>8.2873572148563029E-4</v>
      </c>
      <c r="W43" s="190">
        <v>3.5303497233934501E-4</v>
      </c>
      <c r="X43" s="190">
        <v>1.098355325437568E-2</v>
      </c>
      <c r="Y43" s="190">
        <v>3.3516760256824133E-4</v>
      </c>
      <c r="Z43" s="190">
        <v>6.9323304074575618E-5</v>
      </c>
      <c r="AA43" s="190">
        <v>3.4614795269870074E-4</v>
      </c>
      <c r="AB43" s="190">
        <v>4.5236336010155633E-4</v>
      </c>
      <c r="AC43" s="190">
        <v>9.7455345584852708E-5</v>
      </c>
      <c r="AD43" s="190">
        <v>9.5980980678465286E-5</v>
      </c>
      <c r="AE43" s="190">
        <v>1.1672429348469234E-3</v>
      </c>
      <c r="AF43" s="190">
        <v>0</v>
      </c>
      <c r="AG43" s="190">
        <v>1.7871972130729249E-3</v>
      </c>
      <c r="AH43" s="190">
        <v>1.8968760871557248E-2</v>
      </c>
      <c r="AI43" s="190">
        <v>1.1665790212668796E-4</v>
      </c>
      <c r="AJ43" s="190">
        <v>1.0555759668778866E-4</v>
      </c>
      <c r="AK43" s="190">
        <v>7.6929140918412201E-5</v>
      </c>
      <c r="AL43" s="190">
        <v>1.616138647370881E-4</v>
      </c>
      <c r="AM43" s="190">
        <v>2.2111579035471559E-4</v>
      </c>
      <c r="AN43" s="190">
        <v>1.0001173636454246</v>
      </c>
      <c r="AO43" s="190">
        <v>2.3182366661417183E-4</v>
      </c>
      <c r="AP43" s="190">
        <v>1.2240555596472138E-4</v>
      </c>
      <c r="AQ43" s="190">
        <v>1.6771026298050389E-4</v>
      </c>
      <c r="AR43" s="190">
        <v>7.6853467793592671E-5</v>
      </c>
      <c r="AS43" s="190">
        <v>1.9594545868572453E-3</v>
      </c>
      <c r="AT43" s="190">
        <v>1.9106752010353727E-3</v>
      </c>
      <c r="AU43" s="190">
        <v>1.3038851172335583E-4</v>
      </c>
      <c r="AV43" s="190">
        <v>6.3883936095629341E-5</v>
      </c>
      <c r="AW43" s="190">
        <v>2.3913333358944693E-5</v>
      </c>
      <c r="AX43" s="190">
        <v>1.6568814410229892E-5</v>
      </c>
      <c r="AY43" s="190">
        <v>1.2948786825924582E-4</v>
      </c>
      <c r="AZ43" s="190">
        <v>2.6081026232050935E-5</v>
      </c>
      <c r="BA43" s="190">
        <v>4.6150858002775121E-5</v>
      </c>
      <c r="BB43" s="190">
        <v>1.0733397155777338E-4</v>
      </c>
      <c r="BC43" s="190">
        <v>3.8326767412962941E-5</v>
      </c>
      <c r="BD43" s="190">
        <v>1.0700887238858116E-4</v>
      </c>
      <c r="BE43" s="190">
        <v>4.0889846388113839E-5</v>
      </c>
      <c r="BF43" s="190">
        <v>6.1837230417391206E-5</v>
      </c>
      <c r="BG43" s="190">
        <v>3.98134625974234E-5</v>
      </c>
      <c r="BH43" s="190">
        <v>2.8382063643770894E-5</v>
      </c>
      <c r="BI43" s="190">
        <v>1.8008488349768181E-4</v>
      </c>
      <c r="BJ43" s="190">
        <v>1.9004969096312913E-4</v>
      </c>
      <c r="BK43" s="190">
        <v>1.1202688545959168E-4</v>
      </c>
      <c r="BL43" s="190">
        <v>1.0848657508327762E-4</v>
      </c>
      <c r="BM43" s="190">
        <v>3.7802665436947685E-4</v>
      </c>
      <c r="BN43" s="190">
        <v>4.7622537604292876E-5</v>
      </c>
      <c r="BO43" s="191">
        <v>1.0663135343748165</v>
      </c>
      <c r="BP43" s="149"/>
      <c r="BQ43" s="149"/>
      <c r="BR43" s="149"/>
      <c r="BS43" s="149"/>
      <c r="BT43" s="151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1"/>
      <c r="CI43" s="149"/>
      <c r="CJ43" s="149"/>
      <c r="CK43" s="149"/>
      <c r="CL43" s="149"/>
      <c r="CM43" s="149"/>
      <c r="CN43" s="149"/>
      <c r="CO43" s="149"/>
      <c r="CP43" s="151"/>
      <c r="CQ43" s="149"/>
      <c r="CR43" s="151"/>
    </row>
    <row r="44" spans="1:96" s="138" customFormat="1" ht="10.9" customHeight="1" x14ac:dyDescent="0.2">
      <c r="A44" s="178" t="s">
        <v>273</v>
      </c>
      <c r="B44" s="189" t="s">
        <v>496</v>
      </c>
      <c r="C44" s="190">
        <v>0</v>
      </c>
      <c r="D44" s="190">
        <v>0</v>
      </c>
      <c r="E44" s="190">
        <v>0</v>
      </c>
      <c r="F44" s="190">
        <v>0</v>
      </c>
      <c r="G44" s="190">
        <v>0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0">
        <v>0</v>
      </c>
      <c r="W44" s="190">
        <v>0</v>
      </c>
      <c r="X44" s="190">
        <v>0</v>
      </c>
      <c r="Y44" s="190">
        <v>0</v>
      </c>
      <c r="Z44" s="190">
        <v>0</v>
      </c>
      <c r="AA44" s="190">
        <v>0</v>
      </c>
      <c r="AB44" s="190">
        <v>0</v>
      </c>
      <c r="AC44" s="190">
        <v>0</v>
      </c>
      <c r="AD44" s="190">
        <v>0</v>
      </c>
      <c r="AE44" s="190">
        <v>0</v>
      </c>
      <c r="AF44" s="190">
        <v>0</v>
      </c>
      <c r="AG44" s="190">
        <v>0</v>
      </c>
      <c r="AH44" s="190">
        <v>0</v>
      </c>
      <c r="AI44" s="190">
        <v>0</v>
      </c>
      <c r="AJ44" s="190">
        <v>0</v>
      </c>
      <c r="AK44" s="190">
        <v>0</v>
      </c>
      <c r="AL44" s="190">
        <v>0</v>
      </c>
      <c r="AM44" s="190">
        <v>0</v>
      </c>
      <c r="AN44" s="190">
        <v>0</v>
      </c>
      <c r="AO44" s="190">
        <v>1</v>
      </c>
      <c r="AP44" s="190">
        <v>0</v>
      </c>
      <c r="AQ44" s="190">
        <v>0</v>
      </c>
      <c r="AR44" s="190">
        <v>0</v>
      </c>
      <c r="AS44" s="190">
        <v>0</v>
      </c>
      <c r="AT44" s="190">
        <v>0</v>
      </c>
      <c r="AU44" s="190">
        <v>0</v>
      </c>
      <c r="AV44" s="190">
        <v>0</v>
      </c>
      <c r="AW44" s="190">
        <v>0</v>
      </c>
      <c r="AX44" s="190">
        <v>0</v>
      </c>
      <c r="AY44" s="190">
        <v>0</v>
      </c>
      <c r="AZ44" s="190">
        <v>0</v>
      </c>
      <c r="BA44" s="190">
        <v>0</v>
      </c>
      <c r="BB44" s="190">
        <v>0</v>
      </c>
      <c r="BC44" s="190">
        <v>0</v>
      </c>
      <c r="BD44" s="190">
        <v>0</v>
      </c>
      <c r="BE44" s="190">
        <v>0</v>
      </c>
      <c r="BF44" s="190">
        <v>0</v>
      </c>
      <c r="BG44" s="190">
        <v>0</v>
      </c>
      <c r="BH44" s="190">
        <v>0</v>
      </c>
      <c r="BI44" s="190">
        <v>0</v>
      </c>
      <c r="BJ44" s="190">
        <v>0</v>
      </c>
      <c r="BK44" s="190">
        <v>0</v>
      </c>
      <c r="BL44" s="190">
        <v>0</v>
      </c>
      <c r="BM44" s="190">
        <v>0</v>
      </c>
      <c r="BN44" s="190">
        <v>0</v>
      </c>
      <c r="BO44" s="191">
        <v>1</v>
      </c>
      <c r="BP44" s="149"/>
      <c r="BQ44" s="149"/>
      <c r="BR44" s="149"/>
      <c r="BS44" s="149"/>
      <c r="BT44" s="151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1"/>
      <c r="CI44" s="149"/>
      <c r="CJ44" s="149"/>
      <c r="CK44" s="149"/>
      <c r="CL44" s="149"/>
      <c r="CM44" s="149"/>
      <c r="CN44" s="149"/>
      <c r="CO44" s="149"/>
      <c r="CP44" s="151"/>
      <c r="CQ44" s="149"/>
      <c r="CR44" s="151"/>
    </row>
    <row r="45" spans="1:96" s="138" customFormat="1" ht="10.9" customHeight="1" x14ac:dyDescent="0.2">
      <c r="A45" s="196" t="s">
        <v>274</v>
      </c>
      <c r="B45" s="197" t="s">
        <v>497</v>
      </c>
      <c r="C45" s="198">
        <v>2.2046282057629836E-3</v>
      </c>
      <c r="D45" s="198">
        <v>5.3549282364041013E-3</v>
      </c>
      <c r="E45" s="198">
        <v>1.5249520144498957E-3</v>
      </c>
      <c r="F45" s="198">
        <v>1.3904555703233784E-3</v>
      </c>
      <c r="G45" s="198">
        <v>1.4071056037821337E-3</v>
      </c>
      <c r="H45" s="198">
        <v>5.24717884013708E-4</v>
      </c>
      <c r="I45" s="198">
        <v>0</v>
      </c>
      <c r="J45" s="198">
        <v>4.0608092504876309E-3</v>
      </c>
      <c r="K45" s="198">
        <v>1.3065455322165481E-3</v>
      </c>
      <c r="L45" s="198">
        <v>5.7724728203313504E-4</v>
      </c>
      <c r="M45" s="198">
        <v>9.8298212313890671E-4</v>
      </c>
      <c r="N45" s="198">
        <v>1.1148943821393193E-3</v>
      </c>
      <c r="O45" s="198">
        <v>7.4543986487073718E-4</v>
      </c>
      <c r="P45" s="198">
        <v>8.6126374858441475E-4</v>
      </c>
      <c r="Q45" s="198">
        <v>3.9137477574243554E-3</v>
      </c>
      <c r="R45" s="198">
        <v>2.5834050241352207E-3</v>
      </c>
      <c r="S45" s="198">
        <v>1.4439408930091201E-3</v>
      </c>
      <c r="T45" s="198">
        <v>2.1716646394505769E-3</v>
      </c>
      <c r="U45" s="198">
        <v>3.7869225925444778E-3</v>
      </c>
      <c r="V45" s="198">
        <v>2.4435731353510516E-3</v>
      </c>
      <c r="W45" s="198">
        <v>1.5723890124309625E-3</v>
      </c>
      <c r="X45" s="198">
        <v>1.1261752917921663E-3</v>
      </c>
      <c r="Y45" s="198">
        <v>2.1470348876311031E-3</v>
      </c>
      <c r="Z45" s="198">
        <v>1.5006549470771957E-3</v>
      </c>
      <c r="AA45" s="198">
        <v>1.7041046354186807E-4</v>
      </c>
      <c r="AB45" s="198">
        <v>3.1627423647495978E-3</v>
      </c>
      <c r="AC45" s="198">
        <v>6.9226274311618298E-4</v>
      </c>
      <c r="AD45" s="198">
        <v>5.1412528729484301E-4</v>
      </c>
      <c r="AE45" s="198">
        <v>3.6478596531741973E-3</v>
      </c>
      <c r="AF45" s="198">
        <v>0</v>
      </c>
      <c r="AG45" s="198">
        <v>2.294637368536192E-3</v>
      </c>
      <c r="AH45" s="198">
        <v>2.6002435432133306E-3</v>
      </c>
      <c r="AI45" s="198">
        <v>2.7492974343374154E-3</v>
      </c>
      <c r="AJ45" s="198">
        <v>2.3537745569444002E-3</v>
      </c>
      <c r="AK45" s="198">
        <v>1.5454266535039538E-3</v>
      </c>
      <c r="AL45" s="198">
        <v>9.2552542363328249E-4</v>
      </c>
      <c r="AM45" s="198">
        <v>2.0467536837906692E-3</v>
      </c>
      <c r="AN45" s="198">
        <v>1.5451083312745595E-3</v>
      </c>
      <c r="AO45" s="198">
        <v>1.1913348501153206E-3</v>
      </c>
      <c r="AP45" s="198">
        <v>1.0010270861619528</v>
      </c>
      <c r="AQ45" s="198">
        <v>1.0111422965623092E-3</v>
      </c>
      <c r="AR45" s="198">
        <v>8.6920940117559634E-4</v>
      </c>
      <c r="AS45" s="198">
        <v>8.1365781900299052E-3</v>
      </c>
      <c r="AT45" s="198">
        <v>2.5614771090260665E-2</v>
      </c>
      <c r="AU45" s="198">
        <v>2.3695365282281272E-3</v>
      </c>
      <c r="AV45" s="198">
        <v>3.3423327246845285E-3</v>
      </c>
      <c r="AW45" s="198">
        <v>2.0946622137659235E-3</v>
      </c>
      <c r="AX45" s="198">
        <v>9.7128455863081924E-3</v>
      </c>
      <c r="AY45" s="198">
        <v>3.2174719948772747E-3</v>
      </c>
      <c r="AZ45" s="198">
        <v>1.8257637445402946E-3</v>
      </c>
      <c r="BA45" s="198">
        <v>4.2198616160266786E-3</v>
      </c>
      <c r="BB45" s="198">
        <v>1.8530798665380122E-3</v>
      </c>
      <c r="BC45" s="198">
        <v>2.6300763551538953E-3</v>
      </c>
      <c r="BD45" s="198">
        <v>4.5345208039104584E-3</v>
      </c>
      <c r="BE45" s="198">
        <v>2.3406238058733602E-3</v>
      </c>
      <c r="BF45" s="198">
        <v>1.546547868033508E-3</v>
      </c>
      <c r="BG45" s="198">
        <v>2.0666696619442864E-3</v>
      </c>
      <c r="BH45" s="198">
        <v>1.4404264315247041E-3</v>
      </c>
      <c r="BI45" s="198">
        <v>2.6698655032559204E-3</v>
      </c>
      <c r="BJ45" s="198">
        <v>2.5073671509518568E-3</v>
      </c>
      <c r="BK45" s="198">
        <v>3.8813342831421249E-3</v>
      </c>
      <c r="BL45" s="198">
        <v>2.8461584155881911E-3</v>
      </c>
      <c r="BM45" s="198">
        <v>7.4542279938038158E-4</v>
      </c>
      <c r="BN45" s="198">
        <v>1.0900256913238095E-3</v>
      </c>
      <c r="BO45" s="199">
        <v>1.1637783604213112</v>
      </c>
      <c r="BP45" s="149"/>
      <c r="BQ45" s="149"/>
      <c r="BR45" s="149"/>
      <c r="BS45" s="149"/>
      <c r="BT45" s="151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1"/>
      <c r="CI45" s="149"/>
      <c r="CJ45" s="149"/>
      <c r="CK45" s="149"/>
      <c r="CL45" s="149"/>
      <c r="CM45" s="149"/>
      <c r="CN45" s="149"/>
      <c r="CO45" s="149"/>
      <c r="CP45" s="151"/>
      <c r="CQ45" s="149"/>
      <c r="CR45" s="151"/>
    </row>
    <row r="46" spans="1:96" s="138" customFormat="1" ht="10.9" customHeight="1" x14ac:dyDescent="0.2">
      <c r="A46" s="178" t="s">
        <v>275</v>
      </c>
      <c r="B46" s="189" t="s">
        <v>498</v>
      </c>
      <c r="C46" s="190">
        <v>0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1</v>
      </c>
      <c r="AR46" s="190">
        <v>0</v>
      </c>
      <c r="AS46" s="190">
        <v>0</v>
      </c>
      <c r="AT46" s="190">
        <v>0</v>
      </c>
      <c r="AU46" s="190">
        <v>0</v>
      </c>
      <c r="AV46" s="190">
        <v>0</v>
      </c>
      <c r="AW46" s="190">
        <v>0</v>
      </c>
      <c r="AX46" s="190">
        <v>0</v>
      </c>
      <c r="AY46" s="190">
        <v>0</v>
      </c>
      <c r="AZ46" s="190">
        <v>0</v>
      </c>
      <c r="BA46" s="190">
        <v>0</v>
      </c>
      <c r="BB46" s="190">
        <v>0</v>
      </c>
      <c r="BC46" s="190">
        <v>0</v>
      </c>
      <c r="BD46" s="190">
        <v>0</v>
      </c>
      <c r="BE46" s="190">
        <v>0</v>
      </c>
      <c r="BF46" s="190">
        <v>0</v>
      </c>
      <c r="BG46" s="190">
        <v>0</v>
      </c>
      <c r="BH46" s="190">
        <v>0</v>
      </c>
      <c r="BI46" s="190">
        <v>0</v>
      </c>
      <c r="BJ46" s="190">
        <v>0</v>
      </c>
      <c r="BK46" s="190">
        <v>0</v>
      </c>
      <c r="BL46" s="190">
        <v>0</v>
      </c>
      <c r="BM46" s="190">
        <v>0</v>
      </c>
      <c r="BN46" s="190">
        <v>0</v>
      </c>
      <c r="BO46" s="191">
        <v>1</v>
      </c>
      <c r="BP46" s="149"/>
      <c r="BQ46" s="149"/>
      <c r="BR46" s="149"/>
      <c r="BS46" s="149"/>
      <c r="BT46" s="151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1"/>
      <c r="CI46" s="149"/>
      <c r="CJ46" s="149"/>
      <c r="CK46" s="149"/>
      <c r="CL46" s="149"/>
      <c r="CM46" s="149"/>
      <c r="CN46" s="149"/>
      <c r="CO46" s="149"/>
      <c r="CP46" s="151"/>
      <c r="CQ46" s="149"/>
      <c r="CR46" s="151"/>
    </row>
    <row r="47" spans="1:96" s="138" customFormat="1" ht="10.9" customHeight="1" x14ac:dyDescent="0.2">
      <c r="A47" s="178" t="s">
        <v>276</v>
      </c>
      <c r="B47" s="189" t="s">
        <v>499</v>
      </c>
      <c r="C47" s="190">
        <v>0</v>
      </c>
      <c r="D47" s="190">
        <v>0</v>
      </c>
      <c r="E47" s="190">
        <v>0</v>
      </c>
      <c r="F47" s="190">
        <v>0</v>
      </c>
      <c r="G47" s="190">
        <v>0</v>
      </c>
      <c r="H47" s="190">
        <v>0</v>
      </c>
      <c r="I47" s="190">
        <v>0</v>
      </c>
      <c r="J47" s="190">
        <v>0</v>
      </c>
      <c r="K47" s="190">
        <v>0</v>
      </c>
      <c r="L47" s="190">
        <v>0</v>
      </c>
      <c r="M47" s="190">
        <v>0</v>
      </c>
      <c r="N47" s="190">
        <v>0</v>
      </c>
      <c r="O47" s="190">
        <v>0</v>
      </c>
      <c r="P47" s="190">
        <v>0</v>
      </c>
      <c r="Q47" s="190">
        <v>0</v>
      </c>
      <c r="R47" s="190">
        <v>0</v>
      </c>
      <c r="S47" s="190">
        <v>0</v>
      </c>
      <c r="T47" s="190">
        <v>0</v>
      </c>
      <c r="U47" s="190">
        <v>0</v>
      </c>
      <c r="V47" s="190">
        <v>0</v>
      </c>
      <c r="W47" s="190">
        <v>0</v>
      </c>
      <c r="X47" s="190">
        <v>0</v>
      </c>
      <c r="Y47" s="190">
        <v>0</v>
      </c>
      <c r="Z47" s="190">
        <v>0</v>
      </c>
      <c r="AA47" s="190">
        <v>0</v>
      </c>
      <c r="AB47" s="190">
        <v>0</v>
      </c>
      <c r="AC47" s="190">
        <v>0</v>
      </c>
      <c r="AD47" s="190">
        <v>0</v>
      </c>
      <c r="AE47" s="190">
        <v>0</v>
      </c>
      <c r="AF47" s="190">
        <v>0</v>
      </c>
      <c r="AG47" s="190">
        <v>0</v>
      </c>
      <c r="AH47" s="190">
        <v>0</v>
      </c>
      <c r="AI47" s="190">
        <v>0</v>
      </c>
      <c r="AJ47" s="190">
        <v>0</v>
      </c>
      <c r="AK47" s="190">
        <v>0</v>
      </c>
      <c r="AL47" s="190">
        <v>0</v>
      </c>
      <c r="AM47" s="190">
        <v>0</v>
      </c>
      <c r="AN47" s="190">
        <v>0</v>
      </c>
      <c r="AO47" s="190">
        <v>0</v>
      </c>
      <c r="AP47" s="190">
        <v>0</v>
      </c>
      <c r="AQ47" s="190">
        <v>0</v>
      </c>
      <c r="AR47" s="190">
        <v>1</v>
      </c>
      <c r="AS47" s="190">
        <v>0</v>
      </c>
      <c r="AT47" s="190">
        <v>0</v>
      </c>
      <c r="AU47" s="190">
        <v>0</v>
      </c>
      <c r="AV47" s="190">
        <v>0</v>
      </c>
      <c r="AW47" s="190">
        <v>0</v>
      </c>
      <c r="AX47" s="190">
        <v>0</v>
      </c>
      <c r="AY47" s="190">
        <v>0</v>
      </c>
      <c r="AZ47" s="190">
        <v>0</v>
      </c>
      <c r="BA47" s="190">
        <v>0</v>
      </c>
      <c r="BB47" s="190">
        <v>0</v>
      </c>
      <c r="BC47" s="190">
        <v>0</v>
      </c>
      <c r="BD47" s="190">
        <v>0</v>
      </c>
      <c r="BE47" s="190">
        <v>0</v>
      </c>
      <c r="BF47" s="190">
        <v>0</v>
      </c>
      <c r="BG47" s="190">
        <v>0</v>
      </c>
      <c r="BH47" s="190">
        <v>0</v>
      </c>
      <c r="BI47" s="190">
        <v>0</v>
      </c>
      <c r="BJ47" s="190">
        <v>0</v>
      </c>
      <c r="BK47" s="190">
        <v>0</v>
      </c>
      <c r="BL47" s="190">
        <v>0</v>
      </c>
      <c r="BM47" s="190">
        <v>0</v>
      </c>
      <c r="BN47" s="190">
        <v>0</v>
      </c>
      <c r="BO47" s="191">
        <v>1</v>
      </c>
      <c r="BP47" s="149"/>
      <c r="BQ47" s="149"/>
      <c r="BR47" s="149"/>
      <c r="BS47" s="149"/>
      <c r="BT47" s="151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1"/>
      <c r="CI47" s="149"/>
      <c r="CJ47" s="149"/>
      <c r="CK47" s="149"/>
      <c r="CL47" s="149"/>
      <c r="CM47" s="149"/>
      <c r="CN47" s="149"/>
      <c r="CO47" s="149"/>
      <c r="CP47" s="151"/>
      <c r="CQ47" s="149"/>
      <c r="CR47" s="151"/>
    </row>
    <row r="48" spans="1:96" s="138" customFormat="1" ht="10.9" customHeight="1" x14ac:dyDescent="0.2">
      <c r="A48" s="178" t="s">
        <v>277</v>
      </c>
      <c r="B48" s="189" t="s">
        <v>500</v>
      </c>
      <c r="C48" s="190">
        <v>1.3988776646955466E-2</v>
      </c>
      <c r="D48" s="190">
        <v>1.7273871876327482E-2</v>
      </c>
      <c r="E48" s="190">
        <v>1.6757923475543574E-2</v>
      </c>
      <c r="F48" s="190">
        <v>4.7646879471680711E-2</v>
      </c>
      <c r="G48" s="190">
        <v>5.9184830515947541E-3</v>
      </c>
      <c r="H48" s="190">
        <v>4.7121566312779044E-3</v>
      </c>
      <c r="I48" s="190">
        <v>0</v>
      </c>
      <c r="J48" s="190">
        <v>4.5754091051167733E-2</v>
      </c>
      <c r="K48" s="190">
        <v>1.334956337582658E-2</v>
      </c>
      <c r="L48" s="190">
        <v>1.3026586284522723E-2</v>
      </c>
      <c r="M48" s="190">
        <v>1.0670241398385762E-2</v>
      </c>
      <c r="N48" s="190">
        <v>2.0033759449102691E-2</v>
      </c>
      <c r="O48" s="190">
        <v>1.1514152807872637E-2</v>
      </c>
      <c r="P48" s="190">
        <v>1.7373865962794183E-2</v>
      </c>
      <c r="Q48" s="190">
        <v>3.2547923427024034E-2</v>
      </c>
      <c r="R48" s="190">
        <v>2.3402638541876356E-2</v>
      </c>
      <c r="S48" s="190">
        <v>2.2370163207904185E-2</v>
      </c>
      <c r="T48" s="190">
        <v>1.9561066891958537E-2</v>
      </c>
      <c r="U48" s="190">
        <v>0.13522615371363844</v>
      </c>
      <c r="V48" s="190">
        <v>2.2433223550047607E-2</v>
      </c>
      <c r="W48" s="190">
        <v>2.8439621526914958E-2</v>
      </c>
      <c r="X48" s="190">
        <v>2.8615900102093025E-2</v>
      </c>
      <c r="Y48" s="190">
        <v>7.1282919819477944E-2</v>
      </c>
      <c r="Z48" s="190">
        <v>1.6904826711809581E-2</v>
      </c>
      <c r="AA48" s="190">
        <v>9.8244672236367982E-3</v>
      </c>
      <c r="AB48" s="190">
        <v>3.8413143531615949E-2</v>
      </c>
      <c r="AC48" s="190">
        <v>3.1420754423164637E-2</v>
      </c>
      <c r="AD48" s="190">
        <v>1.3734759486304341E-2</v>
      </c>
      <c r="AE48" s="190">
        <v>5.3583753621734523E-2</v>
      </c>
      <c r="AF48" s="190">
        <v>0</v>
      </c>
      <c r="AG48" s="190">
        <v>3.3832027412382663E-2</v>
      </c>
      <c r="AH48" s="190">
        <v>3.4038806442350869E-2</v>
      </c>
      <c r="AI48" s="190">
        <v>1.9310208150632838E-2</v>
      </c>
      <c r="AJ48" s="190">
        <v>2.3681016787087308E-2</v>
      </c>
      <c r="AK48" s="190">
        <v>1.130483137236892E-2</v>
      </c>
      <c r="AL48" s="190">
        <v>1.1774867028953638E-2</v>
      </c>
      <c r="AM48" s="190">
        <v>1.2230833964497975E-2</v>
      </c>
      <c r="AN48" s="190">
        <v>4.047217926850423E-2</v>
      </c>
      <c r="AO48" s="190">
        <v>8.1780238669493799E-3</v>
      </c>
      <c r="AP48" s="190">
        <v>5.870308559666023E-3</v>
      </c>
      <c r="AQ48" s="190">
        <v>6.9093313474238253E-3</v>
      </c>
      <c r="AR48" s="190">
        <v>8.3432919648045029E-3</v>
      </c>
      <c r="AS48" s="190">
        <v>1.1274232072320258</v>
      </c>
      <c r="AT48" s="190">
        <v>5.3757618705353255E-2</v>
      </c>
      <c r="AU48" s="190">
        <v>5.1273917443882044E-2</v>
      </c>
      <c r="AV48" s="190">
        <v>2.3499790564235075E-2</v>
      </c>
      <c r="AW48" s="190">
        <v>5.6601549302130114E-3</v>
      </c>
      <c r="AX48" s="190">
        <v>6.5748770996279932E-3</v>
      </c>
      <c r="AY48" s="190">
        <v>1.3312097373708661E-2</v>
      </c>
      <c r="AZ48" s="190">
        <v>7.7488243389631671E-3</v>
      </c>
      <c r="BA48" s="190">
        <v>1.4490750357689083E-2</v>
      </c>
      <c r="BB48" s="190">
        <v>7.29232666751292E-3</v>
      </c>
      <c r="BC48" s="190">
        <v>1.3367907427002649E-2</v>
      </c>
      <c r="BD48" s="190">
        <v>3.260560129290721E-2</v>
      </c>
      <c r="BE48" s="190">
        <v>1.1893612840073821E-2</v>
      </c>
      <c r="BF48" s="190">
        <v>1.4817289826584416E-2</v>
      </c>
      <c r="BG48" s="190">
        <v>5.957950638330196E-3</v>
      </c>
      <c r="BH48" s="190">
        <v>7.2158584724751661E-3</v>
      </c>
      <c r="BI48" s="190">
        <v>5.4006078757369944E-2</v>
      </c>
      <c r="BJ48" s="190">
        <v>2.7517086565725216E-2</v>
      </c>
      <c r="BK48" s="190">
        <v>4.4463058835635554E-2</v>
      </c>
      <c r="BL48" s="190">
        <v>3.464100411022332E-2</v>
      </c>
      <c r="BM48" s="190">
        <v>9.0288812152125846E-3</v>
      </c>
      <c r="BN48" s="190">
        <v>1.0948461340128793E-2</v>
      </c>
      <c r="BO48" s="191">
        <v>2.5792237494627552</v>
      </c>
      <c r="BP48" s="149"/>
      <c r="BQ48" s="149"/>
      <c r="BR48" s="149"/>
      <c r="BS48" s="149"/>
      <c r="BT48" s="151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1"/>
      <c r="CI48" s="149"/>
      <c r="CJ48" s="149"/>
      <c r="CK48" s="149"/>
      <c r="CL48" s="149"/>
      <c r="CM48" s="149"/>
      <c r="CN48" s="149"/>
      <c r="CO48" s="149"/>
      <c r="CP48" s="151"/>
      <c r="CQ48" s="149"/>
      <c r="CR48" s="151"/>
    </row>
    <row r="49" spans="1:96" s="138" customFormat="1" ht="10.9" customHeight="1" x14ac:dyDescent="0.2">
      <c r="A49" s="178" t="s">
        <v>278</v>
      </c>
      <c r="B49" s="189" t="s">
        <v>501</v>
      </c>
      <c r="C49" s="190">
        <v>1.2540761482503033E-3</v>
      </c>
      <c r="D49" s="190">
        <v>1.4032528718362781E-3</v>
      </c>
      <c r="E49" s="190">
        <v>2.2673806709662863E-3</v>
      </c>
      <c r="F49" s="190">
        <v>2.6906569457325444E-3</v>
      </c>
      <c r="G49" s="190">
        <v>6.2605229157860294E-4</v>
      </c>
      <c r="H49" s="190">
        <v>8.0526160754789279E-4</v>
      </c>
      <c r="I49" s="190">
        <v>0</v>
      </c>
      <c r="J49" s="190">
        <v>5.1805063647975521E-3</v>
      </c>
      <c r="K49" s="190">
        <v>4.3158721035848231E-3</v>
      </c>
      <c r="L49" s="190">
        <v>2.5985239449176621E-3</v>
      </c>
      <c r="M49" s="190">
        <v>1.9900540406558405E-3</v>
      </c>
      <c r="N49" s="190">
        <v>6.2516167326298212E-3</v>
      </c>
      <c r="O49" s="190">
        <v>4.6030939767401401E-3</v>
      </c>
      <c r="P49" s="190">
        <v>2.9353119642016386E-3</v>
      </c>
      <c r="Q49" s="190">
        <v>2.9619590608197495E-3</v>
      </c>
      <c r="R49" s="190">
        <v>3.3181771305064735E-3</v>
      </c>
      <c r="S49" s="190">
        <v>2.0787462444227627E-3</v>
      </c>
      <c r="T49" s="190">
        <v>1.8254216502719591E-3</v>
      </c>
      <c r="U49" s="190">
        <v>8.0281836857559932E-3</v>
      </c>
      <c r="V49" s="190">
        <v>3.1172233568708668E-3</v>
      </c>
      <c r="W49" s="190">
        <v>1.947441804906834E-3</v>
      </c>
      <c r="X49" s="190">
        <v>5.6810668930424415E-3</v>
      </c>
      <c r="Y49" s="190">
        <v>3.4798807332421643E-3</v>
      </c>
      <c r="Z49" s="190">
        <v>4.5303689964990871E-3</v>
      </c>
      <c r="AA49" s="190">
        <v>9.7726760645473537E-4</v>
      </c>
      <c r="AB49" s="190">
        <v>6.7560507799225506E-3</v>
      </c>
      <c r="AC49" s="190">
        <v>5.8283144712497244E-3</v>
      </c>
      <c r="AD49" s="190">
        <v>1.0853234748650856E-3</v>
      </c>
      <c r="AE49" s="190">
        <v>3.5302369650815932E-3</v>
      </c>
      <c r="AF49" s="190">
        <v>0</v>
      </c>
      <c r="AG49" s="190">
        <v>3.380890753334388E-3</v>
      </c>
      <c r="AH49" s="190">
        <v>2.9065039086681758E-3</v>
      </c>
      <c r="AI49" s="190">
        <v>3.2768148787026869E-3</v>
      </c>
      <c r="AJ49" s="190">
        <v>3.0601500598675039E-3</v>
      </c>
      <c r="AK49" s="190">
        <v>1.6542806207726286E-3</v>
      </c>
      <c r="AL49" s="190">
        <v>3.2845715269265749E-3</v>
      </c>
      <c r="AM49" s="190">
        <v>3.2569169557836353E-3</v>
      </c>
      <c r="AN49" s="190">
        <v>9.3436529469661418E-3</v>
      </c>
      <c r="AO49" s="190">
        <v>2.554727903665266E-3</v>
      </c>
      <c r="AP49" s="190">
        <v>3.9102325123829412E-3</v>
      </c>
      <c r="AQ49" s="190">
        <v>2.3737988655270111E-3</v>
      </c>
      <c r="AR49" s="190">
        <v>2.5855242653501673E-3</v>
      </c>
      <c r="AS49" s="190">
        <v>2.8429701114856608E-3</v>
      </c>
      <c r="AT49" s="190">
        <v>1.0487054353149032</v>
      </c>
      <c r="AU49" s="190">
        <v>2.0189706770400953E-2</v>
      </c>
      <c r="AV49" s="190">
        <v>1.0062892181649271E-2</v>
      </c>
      <c r="AW49" s="190">
        <v>3.6149335193187537E-3</v>
      </c>
      <c r="AX49" s="190">
        <v>1.5788903553261679E-3</v>
      </c>
      <c r="AY49" s="190">
        <v>3.8385243649049841E-3</v>
      </c>
      <c r="AZ49" s="190">
        <v>1.8094238158862857E-3</v>
      </c>
      <c r="BA49" s="190">
        <v>8.3662216872810464E-3</v>
      </c>
      <c r="BB49" s="190">
        <v>2.4895912786630577E-3</v>
      </c>
      <c r="BC49" s="190">
        <v>5.6356691814633576E-3</v>
      </c>
      <c r="BD49" s="190">
        <v>1.9861320677315466E-2</v>
      </c>
      <c r="BE49" s="190">
        <v>8.1760740694529609E-3</v>
      </c>
      <c r="BF49" s="190">
        <v>1.4341868072007399E-2</v>
      </c>
      <c r="BG49" s="190">
        <v>5.5728479471246137E-3</v>
      </c>
      <c r="BH49" s="190">
        <v>3.2284825898642217E-3</v>
      </c>
      <c r="BI49" s="190">
        <v>3.0301718963187157E-2</v>
      </c>
      <c r="BJ49" s="190">
        <v>2.6741104825232436E-2</v>
      </c>
      <c r="BK49" s="190">
        <v>1.3984565055066754E-2</v>
      </c>
      <c r="BL49" s="190">
        <v>2.2085450577680688E-2</v>
      </c>
      <c r="BM49" s="190">
        <v>1.7484874682079888E-3</v>
      </c>
      <c r="BN49" s="190">
        <v>4.888865431962648E-3</v>
      </c>
      <c r="BO49" s="191">
        <v>1.3937204319736836</v>
      </c>
      <c r="BP49" s="149"/>
      <c r="BQ49" s="149"/>
      <c r="BR49" s="149"/>
      <c r="BS49" s="149"/>
      <c r="BT49" s="151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1"/>
      <c r="CI49" s="149"/>
      <c r="CJ49" s="149"/>
      <c r="CK49" s="149"/>
      <c r="CL49" s="149"/>
      <c r="CM49" s="149"/>
      <c r="CN49" s="149"/>
      <c r="CO49" s="149"/>
      <c r="CP49" s="151"/>
      <c r="CQ49" s="149"/>
      <c r="CR49" s="151"/>
    </row>
    <row r="50" spans="1:96" s="138" customFormat="1" ht="10.9" customHeight="1" x14ac:dyDescent="0.2">
      <c r="A50" s="178" t="s">
        <v>279</v>
      </c>
      <c r="B50" s="189" t="s">
        <v>502</v>
      </c>
      <c r="C50" s="190">
        <v>1.0133778896125039E-3</v>
      </c>
      <c r="D50" s="190">
        <v>1.0085687069957383E-3</v>
      </c>
      <c r="E50" s="190">
        <v>2.666534950613223E-3</v>
      </c>
      <c r="F50" s="190">
        <v>3.5418148624906734E-3</v>
      </c>
      <c r="G50" s="190">
        <v>5.1493764921263204E-4</v>
      </c>
      <c r="H50" s="190">
        <v>5.1678420475434212E-4</v>
      </c>
      <c r="I50" s="190">
        <v>0</v>
      </c>
      <c r="J50" s="190">
        <v>3.5057753738062421E-3</v>
      </c>
      <c r="K50" s="190">
        <v>2.8077067673342375E-3</v>
      </c>
      <c r="L50" s="190">
        <v>9.525495077775454E-4</v>
      </c>
      <c r="M50" s="190">
        <v>7.6435984140822276E-4</v>
      </c>
      <c r="N50" s="190">
        <v>2.7750159235664213E-3</v>
      </c>
      <c r="O50" s="190">
        <v>9.291996922333657E-4</v>
      </c>
      <c r="P50" s="190">
        <v>2.6682498068507075E-3</v>
      </c>
      <c r="Q50" s="190">
        <v>1.0436299434022252E-3</v>
      </c>
      <c r="R50" s="190">
        <v>1.0886719916312348E-3</v>
      </c>
      <c r="S50" s="190">
        <v>1.5017506741351492E-3</v>
      </c>
      <c r="T50" s="190">
        <v>9.346859852861903E-4</v>
      </c>
      <c r="U50" s="190">
        <v>4.6691253661924042E-3</v>
      </c>
      <c r="V50" s="190">
        <v>9.6563355800223353E-4</v>
      </c>
      <c r="W50" s="190">
        <v>1.5108524382097641E-3</v>
      </c>
      <c r="X50" s="190">
        <v>5.2388962829351309E-3</v>
      </c>
      <c r="Y50" s="190">
        <v>5.8687609600048289E-3</v>
      </c>
      <c r="Z50" s="190">
        <v>2.605227806647206E-3</v>
      </c>
      <c r="AA50" s="190">
        <v>3.3949726102629928E-4</v>
      </c>
      <c r="AB50" s="190">
        <v>1.348530376386938E-3</v>
      </c>
      <c r="AC50" s="190">
        <v>1.1671239627709178E-3</v>
      </c>
      <c r="AD50" s="190">
        <v>9.1292618514219616E-4</v>
      </c>
      <c r="AE50" s="190">
        <v>6.1295073474375511E-3</v>
      </c>
      <c r="AF50" s="190">
        <v>0</v>
      </c>
      <c r="AG50" s="190">
        <v>9.2844287984006845E-4</v>
      </c>
      <c r="AH50" s="190">
        <v>1.2460742054088399E-3</v>
      </c>
      <c r="AI50" s="190">
        <v>8.7057490684913522E-4</v>
      </c>
      <c r="AJ50" s="190">
        <v>1.3535582510580044E-3</v>
      </c>
      <c r="AK50" s="190">
        <v>7.8830410065044618E-4</v>
      </c>
      <c r="AL50" s="190">
        <v>1.1397567181841326E-3</v>
      </c>
      <c r="AM50" s="190">
        <v>7.4971769639171188E-4</v>
      </c>
      <c r="AN50" s="190">
        <v>2.5510850014111072E-3</v>
      </c>
      <c r="AO50" s="190">
        <v>1.5312059437973136E-3</v>
      </c>
      <c r="AP50" s="190">
        <v>7.6310035307638547E-4</v>
      </c>
      <c r="AQ50" s="190">
        <v>3.9445839618083775E-3</v>
      </c>
      <c r="AR50" s="190">
        <v>6.2477994599973189E-3</v>
      </c>
      <c r="AS50" s="190">
        <v>2.7109957790342042E-2</v>
      </c>
      <c r="AT50" s="190">
        <v>3.3196655384532623E-3</v>
      </c>
      <c r="AU50" s="190">
        <v>1.0019798898421159</v>
      </c>
      <c r="AV50" s="190">
        <v>2.648192515837334E-3</v>
      </c>
      <c r="AW50" s="190">
        <v>3.3838556278323276E-3</v>
      </c>
      <c r="AX50" s="190">
        <v>4.728938225172732E-4</v>
      </c>
      <c r="AY50" s="190">
        <v>5.1618033586575043E-3</v>
      </c>
      <c r="AZ50" s="190">
        <v>2.2002107076333904E-3</v>
      </c>
      <c r="BA50" s="190">
        <v>1.1365296442148393E-2</v>
      </c>
      <c r="BB50" s="190">
        <v>1.4976970179094583E-3</v>
      </c>
      <c r="BC50" s="190">
        <v>1.6060014423856721E-2</v>
      </c>
      <c r="BD50" s="190">
        <v>9.7141971848260199E-3</v>
      </c>
      <c r="BE50" s="190">
        <v>4.5329876386528273E-3</v>
      </c>
      <c r="BF50" s="190">
        <v>5.0619016470385718E-3</v>
      </c>
      <c r="BG50" s="190">
        <v>7.2827902556816615E-4</v>
      </c>
      <c r="BH50" s="190">
        <v>1.1699183259359803E-3</v>
      </c>
      <c r="BI50" s="190">
        <v>4.6340552161683028E-2</v>
      </c>
      <c r="BJ50" s="190">
        <v>1.8999294580367129E-2</v>
      </c>
      <c r="BK50" s="190">
        <v>1.6201749403270339E-2</v>
      </c>
      <c r="BL50" s="190">
        <v>1.9409919713634906E-2</v>
      </c>
      <c r="BM50" s="190">
        <v>7.2626542129484333E-4</v>
      </c>
      <c r="BN50" s="190">
        <v>2.0922735563524319E-2</v>
      </c>
      <c r="BO50" s="191">
        <v>1.3001111765474389</v>
      </c>
      <c r="BP50" s="149"/>
      <c r="BQ50" s="149"/>
      <c r="BR50" s="149"/>
      <c r="BS50" s="149"/>
      <c r="BT50" s="151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1"/>
      <c r="CI50" s="149"/>
      <c r="CJ50" s="149"/>
      <c r="CK50" s="149"/>
      <c r="CL50" s="149"/>
      <c r="CM50" s="149"/>
      <c r="CN50" s="149"/>
      <c r="CO50" s="149"/>
      <c r="CP50" s="151"/>
      <c r="CQ50" s="149"/>
      <c r="CR50" s="151"/>
    </row>
    <row r="51" spans="1:96" s="138" customFormat="1" ht="10.9" customHeight="1" x14ac:dyDescent="0.2">
      <c r="A51" s="192" t="s">
        <v>280</v>
      </c>
      <c r="B51" s="193" t="s">
        <v>503</v>
      </c>
      <c r="C51" s="194">
        <v>6.6599502792242499E-2</v>
      </c>
      <c r="D51" s="194">
        <v>6.0510161926722567E-2</v>
      </c>
      <c r="E51" s="194">
        <v>3.8443311815818365E-2</v>
      </c>
      <c r="F51" s="194">
        <v>4.2780338922458694E-2</v>
      </c>
      <c r="G51" s="194">
        <v>1.1485353604441348E-2</v>
      </c>
      <c r="H51" s="194">
        <v>3.8864622972714279E-2</v>
      </c>
      <c r="I51" s="194">
        <v>0</v>
      </c>
      <c r="J51" s="194">
        <v>2.4449123053599055E-2</v>
      </c>
      <c r="K51" s="194">
        <v>3.781988642240422E-2</v>
      </c>
      <c r="L51" s="194">
        <v>4.2204114269066485E-2</v>
      </c>
      <c r="M51" s="194">
        <v>3.4376226394554503E-2</v>
      </c>
      <c r="N51" s="194">
        <v>5.8549839907055111E-2</v>
      </c>
      <c r="O51" s="194">
        <v>2.6373851213919306E-2</v>
      </c>
      <c r="P51" s="194">
        <v>6.1084863754946331E-2</v>
      </c>
      <c r="Q51" s="194">
        <v>3.199701926479491E-2</v>
      </c>
      <c r="R51" s="194">
        <v>4.5745086485151756E-2</v>
      </c>
      <c r="S51" s="194">
        <v>3.6970187644053167E-2</v>
      </c>
      <c r="T51" s="194">
        <v>4.7017114349576755E-2</v>
      </c>
      <c r="U51" s="194">
        <v>3.5999150594506535E-2</v>
      </c>
      <c r="V51" s="194">
        <v>4.3296767349897188E-2</v>
      </c>
      <c r="W51" s="194">
        <v>3.6453015678517442E-2</v>
      </c>
      <c r="X51" s="194">
        <v>1.7126919449176974E-2</v>
      </c>
      <c r="Y51" s="194">
        <v>9.5799761078601119E-3</v>
      </c>
      <c r="Z51" s="194">
        <v>2.4103375442931129E-2</v>
      </c>
      <c r="AA51" s="194">
        <v>5.2491217139903536E-3</v>
      </c>
      <c r="AB51" s="194">
        <v>2.7800100304502098E-2</v>
      </c>
      <c r="AC51" s="194">
        <v>2.7916604933885789E-2</v>
      </c>
      <c r="AD51" s="194">
        <v>4.55162585021303E-2</v>
      </c>
      <c r="AE51" s="194">
        <v>1.9021076612050398E-2</v>
      </c>
      <c r="AF51" s="194">
        <v>0</v>
      </c>
      <c r="AG51" s="194">
        <v>5.2331587666543319E-3</v>
      </c>
      <c r="AH51" s="194">
        <v>2.6733464520337216E-2</v>
      </c>
      <c r="AI51" s="194">
        <v>2.3045786674844134E-2</v>
      </c>
      <c r="AJ51" s="194">
        <v>2.2363358270507248E-2</v>
      </c>
      <c r="AK51" s="194">
        <v>2.973175063555588E-2</v>
      </c>
      <c r="AL51" s="194">
        <v>2.3062068310699946E-2</v>
      </c>
      <c r="AM51" s="194">
        <v>4.6123467750428727E-2</v>
      </c>
      <c r="AN51" s="194">
        <v>8.3173300521413689E-3</v>
      </c>
      <c r="AO51" s="194">
        <v>4.4979343347117694E-2</v>
      </c>
      <c r="AP51" s="194">
        <v>4.6235671902805586E-2</v>
      </c>
      <c r="AQ51" s="194">
        <v>2.5377335209410181E-2</v>
      </c>
      <c r="AR51" s="194">
        <v>2.4109135811579096E-2</v>
      </c>
      <c r="AS51" s="194">
        <v>8.6390571003572732E-3</v>
      </c>
      <c r="AT51" s="194">
        <v>1.6608356333543024E-2</v>
      </c>
      <c r="AU51" s="194">
        <v>1.5071365107573601E-2</v>
      </c>
      <c r="AV51" s="194">
        <v>1.0104381928581709</v>
      </c>
      <c r="AW51" s="194">
        <v>5.9994267546941652E-3</v>
      </c>
      <c r="AX51" s="194">
        <v>2.5717215632207338E-3</v>
      </c>
      <c r="AY51" s="194">
        <v>8.6438459424812361E-3</v>
      </c>
      <c r="AZ51" s="194">
        <v>5.1351000419444419E-3</v>
      </c>
      <c r="BA51" s="194">
        <v>7.0144234495346904E-3</v>
      </c>
      <c r="BB51" s="194">
        <v>1.7214599394720604E-2</v>
      </c>
      <c r="BC51" s="194">
        <v>8.5019158843624952E-3</v>
      </c>
      <c r="BD51" s="194">
        <v>1.1334811677387348E-2</v>
      </c>
      <c r="BE51" s="194">
        <v>3.1226007092073085E-2</v>
      </c>
      <c r="BF51" s="194">
        <v>1.5149837501851485E-2</v>
      </c>
      <c r="BG51" s="194">
        <v>2.9507397557175671E-2</v>
      </c>
      <c r="BH51" s="194">
        <v>1.7449918177459094E-2</v>
      </c>
      <c r="BI51" s="194">
        <v>3.9391316057769028E-2</v>
      </c>
      <c r="BJ51" s="194">
        <v>7.1217572552671346E-2</v>
      </c>
      <c r="BK51" s="194">
        <v>1.896380396956154E-2</v>
      </c>
      <c r="BL51" s="194">
        <v>2.2624147766688477E-2</v>
      </c>
      <c r="BM51" s="194">
        <v>0.12238698990354566</v>
      </c>
      <c r="BN51" s="194">
        <v>1.0710273431150125E-2</v>
      </c>
      <c r="BO51" s="195">
        <v>2.8184449228529851</v>
      </c>
      <c r="BP51" s="149"/>
      <c r="BQ51" s="149"/>
      <c r="BR51" s="149"/>
      <c r="BS51" s="149"/>
      <c r="BT51" s="151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1"/>
      <c r="CI51" s="149"/>
      <c r="CJ51" s="149"/>
      <c r="CK51" s="149"/>
      <c r="CL51" s="149"/>
      <c r="CM51" s="149"/>
      <c r="CN51" s="149"/>
      <c r="CO51" s="149"/>
      <c r="CP51" s="151"/>
      <c r="CQ51" s="149"/>
      <c r="CR51" s="151"/>
    </row>
    <row r="52" spans="1:96" s="138" customFormat="1" ht="10.9" customHeight="1" x14ac:dyDescent="0.2">
      <c r="A52" s="178" t="s">
        <v>281</v>
      </c>
      <c r="B52" s="189" t="s">
        <v>504</v>
      </c>
      <c r="C52" s="190">
        <v>7.5548195057717656E-3</v>
      </c>
      <c r="D52" s="190">
        <v>6.8346485022154476E-3</v>
      </c>
      <c r="E52" s="190">
        <v>6.294353133743563E-3</v>
      </c>
      <c r="F52" s="190">
        <v>8.5939039967894842E-3</v>
      </c>
      <c r="G52" s="190">
        <v>1.2263186937656488E-2</v>
      </c>
      <c r="H52" s="190">
        <v>6.7395050352390684E-3</v>
      </c>
      <c r="I52" s="190">
        <v>0</v>
      </c>
      <c r="J52" s="190">
        <v>3.9263975670520361E-2</v>
      </c>
      <c r="K52" s="190">
        <v>4.9763158426645842E-3</v>
      </c>
      <c r="L52" s="190">
        <v>4.4126973810663878E-3</v>
      </c>
      <c r="M52" s="190">
        <v>3.3871139130511965E-3</v>
      </c>
      <c r="N52" s="190">
        <v>6.3016314891683328E-3</v>
      </c>
      <c r="O52" s="190">
        <v>6.4493367326673504E-3</v>
      </c>
      <c r="P52" s="190">
        <v>5.5108124719661688E-3</v>
      </c>
      <c r="Q52" s="190">
        <v>1.1907514988272354E-2</v>
      </c>
      <c r="R52" s="190">
        <v>1.3892141530923729E-2</v>
      </c>
      <c r="S52" s="190">
        <v>9.8514413860094196E-3</v>
      </c>
      <c r="T52" s="190">
        <v>1.4405109483009446E-2</v>
      </c>
      <c r="U52" s="190">
        <v>9.5802573955636825E-3</v>
      </c>
      <c r="V52" s="190">
        <v>7.4477297536138095E-3</v>
      </c>
      <c r="W52" s="190">
        <v>8.0085590584213634E-3</v>
      </c>
      <c r="X52" s="190">
        <v>7.0703995790872779E-3</v>
      </c>
      <c r="Y52" s="190">
        <v>5.5328949882331602E-3</v>
      </c>
      <c r="Z52" s="190">
        <v>9.1354886582463157E-3</v>
      </c>
      <c r="AA52" s="190">
        <v>2.9087545992679828E-3</v>
      </c>
      <c r="AB52" s="190">
        <v>3.6505856718744216E-3</v>
      </c>
      <c r="AC52" s="190">
        <v>5.4876598135226058E-3</v>
      </c>
      <c r="AD52" s="190">
        <v>1.2781680319477406E-2</v>
      </c>
      <c r="AE52" s="190">
        <v>1.1050298146838548E-2</v>
      </c>
      <c r="AF52" s="190">
        <v>0</v>
      </c>
      <c r="AG52" s="190">
        <v>3.2160173262586146E-3</v>
      </c>
      <c r="AH52" s="190">
        <v>1.0077085573632934E-2</v>
      </c>
      <c r="AI52" s="190">
        <v>9.290043993631876E-3</v>
      </c>
      <c r="AJ52" s="190">
        <v>5.5329347177733509E-3</v>
      </c>
      <c r="AK52" s="190">
        <v>5.4706616924011502E-3</v>
      </c>
      <c r="AL52" s="190">
        <v>3.6474565884025054E-3</v>
      </c>
      <c r="AM52" s="190">
        <v>2.3740767506115718E-2</v>
      </c>
      <c r="AN52" s="190">
        <v>6.8607787753844161E-3</v>
      </c>
      <c r="AO52" s="190">
        <v>1.1431601035377922E-2</v>
      </c>
      <c r="AP52" s="190">
        <v>7.6398164441572394E-3</v>
      </c>
      <c r="AQ52" s="190">
        <v>1.5170294900155682E-2</v>
      </c>
      <c r="AR52" s="190">
        <v>1.2710023430649127E-2</v>
      </c>
      <c r="AS52" s="190">
        <v>2.0872676392584489E-2</v>
      </c>
      <c r="AT52" s="190">
        <v>6.9976609059308192E-3</v>
      </c>
      <c r="AU52" s="190">
        <v>8.0059843086274576E-3</v>
      </c>
      <c r="AV52" s="190">
        <v>1.3489166931830892E-2</v>
      </c>
      <c r="AW52" s="190">
        <v>1.0231176360228293</v>
      </c>
      <c r="AX52" s="190">
        <v>6.1017496868335401E-2</v>
      </c>
      <c r="AY52" s="190">
        <v>1.2687505439622807E-2</v>
      </c>
      <c r="AZ52" s="190">
        <v>2.0376146164635088E-3</v>
      </c>
      <c r="BA52" s="190">
        <v>7.3572226680815329E-3</v>
      </c>
      <c r="BB52" s="190">
        <v>5.2670191682216714E-3</v>
      </c>
      <c r="BC52" s="190">
        <v>2.1122390479028856E-2</v>
      </c>
      <c r="BD52" s="190">
        <v>2.0326441212277402E-3</v>
      </c>
      <c r="BE52" s="190">
        <v>5.4843013503177119E-3</v>
      </c>
      <c r="BF52" s="190">
        <v>4.6817584016500408E-3</v>
      </c>
      <c r="BG52" s="190">
        <v>1.5566465805880949E-2</v>
      </c>
      <c r="BH52" s="190">
        <v>7.7215169053488847E-3</v>
      </c>
      <c r="BI52" s="190">
        <v>1.3957113052755092E-2</v>
      </c>
      <c r="BJ52" s="190">
        <v>6.9403582475837805E-3</v>
      </c>
      <c r="BK52" s="190">
        <v>8.7866093047199965E-3</v>
      </c>
      <c r="BL52" s="190">
        <v>5.0966577944369981E-3</v>
      </c>
      <c r="BM52" s="190">
        <v>2.8596039058871492E-3</v>
      </c>
      <c r="BN52" s="190">
        <v>8.2853799655290845E-3</v>
      </c>
      <c r="BO52" s="191">
        <v>1.6294650806257163</v>
      </c>
      <c r="BP52" s="149"/>
      <c r="BQ52" s="149"/>
      <c r="BR52" s="149"/>
      <c r="BS52" s="149"/>
      <c r="BT52" s="151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1"/>
      <c r="CI52" s="149"/>
      <c r="CJ52" s="149"/>
      <c r="CK52" s="149"/>
      <c r="CL52" s="149"/>
      <c r="CM52" s="149"/>
      <c r="CN52" s="149"/>
      <c r="CO52" s="149"/>
      <c r="CP52" s="151"/>
      <c r="CQ52" s="149"/>
      <c r="CR52" s="151"/>
    </row>
    <row r="53" spans="1:96" s="138" customFormat="1" ht="10.9" customHeight="1" x14ac:dyDescent="0.2">
      <c r="A53" s="178" t="s">
        <v>282</v>
      </c>
      <c r="B53" s="189" t="s">
        <v>505</v>
      </c>
      <c r="C53" s="190">
        <v>8.8542399445033261E-4</v>
      </c>
      <c r="D53" s="190">
        <v>9.6489132212336851E-4</v>
      </c>
      <c r="E53" s="190">
        <v>6.6572233882791038E-4</v>
      </c>
      <c r="F53" s="190">
        <v>2.9281830265898618E-3</v>
      </c>
      <c r="G53" s="190">
        <v>5.2989704183235994E-4</v>
      </c>
      <c r="H53" s="190">
        <v>5.8686341816427368E-4</v>
      </c>
      <c r="I53" s="190">
        <v>0</v>
      </c>
      <c r="J53" s="190">
        <v>1.9468623082702105E-3</v>
      </c>
      <c r="K53" s="190">
        <v>9.7128895928936772E-4</v>
      </c>
      <c r="L53" s="190">
        <v>7.8365645517208392E-4</v>
      </c>
      <c r="M53" s="190">
        <v>1.0597513376279916E-3</v>
      </c>
      <c r="N53" s="190">
        <v>1.4625811551209214E-3</v>
      </c>
      <c r="O53" s="190">
        <v>8.5183593672206309E-4</v>
      </c>
      <c r="P53" s="190">
        <v>1.1400272073971119E-3</v>
      </c>
      <c r="Q53" s="190">
        <v>8.4223580101819707E-4</v>
      </c>
      <c r="R53" s="190">
        <v>1.3651727582665121E-3</v>
      </c>
      <c r="S53" s="190">
        <v>9.83107017984838E-4</v>
      </c>
      <c r="T53" s="190">
        <v>1.9357137187316408E-3</v>
      </c>
      <c r="U53" s="190">
        <v>1.1695163700812408E-3</v>
      </c>
      <c r="V53" s="190">
        <v>8.9805198106970429E-4</v>
      </c>
      <c r="W53" s="190">
        <v>1.3873079721794758E-3</v>
      </c>
      <c r="X53" s="190">
        <v>5.7357460175135229E-4</v>
      </c>
      <c r="Y53" s="190">
        <v>7.9820344041775146E-4</v>
      </c>
      <c r="Z53" s="190">
        <v>1.0954193999092572E-3</v>
      </c>
      <c r="AA53" s="190">
        <v>2.8551000443933469E-4</v>
      </c>
      <c r="AB53" s="190">
        <v>8.8695561131751086E-4</v>
      </c>
      <c r="AC53" s="190">
        <v>1.3473501282529087E-3</v>
      </c>
      <c r="AD53" s="190">
        <v>1.4544805798506078E-3</v>
      </c>
      <c r="AE53" s="190">
        <v>1.4378592803145937E-3</v>
      </c>
      <c r="AF53" s="190">
        <v>0</v>
      </c>
      <c r="AG53" s="190">
        <v>3.6813201845471146E-4</v>
      </c>
      <c r="AH53" s="190">
        <v>8.506328874919026E-4</v>
      </c>
      <c r="AI53" s="190">
        <v>1.4004002957207192E-3</v>
      </c>
      <c r="AJ53" s="190">
        <v>7.4436967893288782E-4</v>
      </c>
      <c r="AK53" s="190">
        <v>9.7928450337127649E-4</v>
      </c>
      <c r="AL53" s="190">
        <v>4.0334101770406373E-4</v>
      </c>
      <c r="AM53" s="190">
        <v>1.0280471294978383E-3</v>
      </c>
      <c r="AN53" s="190">
        <v>1.7363597640208494E-3</v>
      </c>
      <c r="AO53" s="190">
        <v>2.0153718562718349E-3</v>
      </c>
      <c r="AP53" s="190">
        <v>1.1475621013015084E-3</v>
      </c>
      <c r="AQ53" s="190">
        <v>1.0381117245517187E-3</v>
      </c>
      <c r="AR53" s="190">
        <v>1.1343791976503471E-3</v>
      </c>
      <c r="AS53" s="190">
        <v>2.0000102740332275E-3</v>
      </c>
      <c r="AT53" s="190">
        <v>1.2576856501101106E-3</v>
      </c>
      <c r="AU53" s="190">
        <v>9.91381982921482E-4</v>
      </c>
      <c r="AV53" s="190">
        <v>6.7832513971013055E-3</v>
      </c>
      <c r="AW53" s="190">
        <v>3.6511373126990737E-3</v>
      </c>
      <c r="AX53" s="190">
        <v>1.007919248649163</v>
      </c>
      <c r="AY53" s="190">
        <v>4.4812208129789066E-3</v>
      </c>
      <c r="AZ53" s="190">
        <v>2.9467363060927173E-3</v>
      </c>
      <c r="BA53" s="190">
        <v>2.6389008432210694E-3</v>
      </c>
      <c r="BB53" s="190">
        <v>7.0569995417647923E-3</v>
      </c>
      <c r="BC53" s="190">
        <v>9.7013215238513746E-4</v>
      </c>
      <c r="BD53" s="190">
        <v>9.1195323543210704E-4</v>
      </c>
      <c r="BE53" s="190">
        <v>3.4862186836091698E-3</v>
      </c>
      <c r="BF53" s="190">
        <v>2.1148247089871988E-3</v>
      </c>
      <c r="BG53" s="190">
        <v>4.8589003155554622E-3</v>
      </c>
      <c r="BH53" s="190">
        <v>2.1731155147006061E-3</v>
      </c>
      <c r="BI53" s="190">
        <v>3.373901051109884E-3</v>
      </c>
      <c r="BJ53" s="190">
        <v>3.0185769008112934E-3</v>
      </c>
      <c r="BK53" s="190">
        <v>2.2766181764127397E-3</v>
      </c>
      <c r="BL53" s="190">
        <v>5.4779568180512942E-3</v>
      </c>
      <c r="BM53" s="190">
        <v>1.0396062721100968E-3</v>
      </c>
      <c r="BN53" s="190">
        <v>6.9750515162310695E-3</v>
      </c>
      <c r="BO53" s="191">
        <v>1.1204868634576239</v>
      </c>
      <c r="BP53" s="149"/>
      <c r="BQ53" s="149"/>
      <c r="BR53" s="149"/>
      <c r="BS53" s="149"/>
      <c r="BT53" s="151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1"/>
      <c r="CI53" s="149"/>
      <c r="CJ53" s="149"/>
      <c r="CK53" s="149"/>
      <c r="CL53" s="149"/>
      <c r="CM53" s="149"/>
      <c r="CN53" s="149"/>
      <c r="CO53" s="149"/>
      <c r="CP53" s="151"/>
      <c r="CQ53" s="149"/>
      <c r="CR53" s="151"/>
    </row>
    <row r="54" spans="1:96" s="138" customFormat="1" ht="10.9" customHeight="1" x14ac:dyDescent="0.2">
      <c r="A54" s="178" t="s">
        <v>283</v>
      </c>
      <c r="B54" s="189" t="s">
        <v>506</v>
      </c>
      <c r="C54" s="190">
        <v>1.8054937884810218E-2</v>
      </c>
      <c r="D54" s="190">
        <v>2.17898464691169E-2</v>
      </c>
      <c r="E54" s="190">
        <v>4.3640122121416304E-2</v>
      </c>
      <c r="F54" s="190">
        <v>1.4657206768300257E-2</v>
      </c>
      <c r="G54" s="190">
        <v>4.0035452930101197E-2</v>
      </c>
      <c r="H54" s="190">
        <v>1.798675601826312E-2</v>
      </c>
      <c r="I54" s="190">
        <v>0</v>
      </c>
      <c r="J54" s="190">
        <v>2.34566077021576E-2</v>
      </c>
      <c r="K54" s="190">
        <v>2.861473275587844E-2</v>
      </c>
      <c r="L54" s="190">
        <v>2.9109447968094115E-2</v>
      </c>
      <c r="M54" s="190">
        <v>5.1084847593815923E-2</v>
      </c>
      <c r="N54" s="190">
        <v>3.0761914874567822E-2</v>
      </c>
      <c r="O54" s="190">
        <v>1.7285356629701314E-2</v>
      </c>
      <c r="P54" s="190">
        <v>5.4190082616587087E-2</v>
      </c>
      <c r="Q54" s="190">
        <v>1.4784524096500497E-2</v>
      </c>
      <c r="R54" s="190">
        <v>1.5449424858630116E-2</v>
      </c>
      <c r="S54" s="190">
        <v>4.9298257761115016E-2</v>
      </c>
      <c r="T54" s="190">
        <v>2.9983511299796345E-2</v>
      </c>
      <c r="U54" s="190">
        <v>3.5147121700594856E-2</v>
      </c>
      <c r="V54" s="190">
        <v>3.0609361625694321E-2</v>
      </c>
      <c r="W54" s="190">
        <v>1.8435824065182332E-2</v>
      </c>
      <c r="X54" s="190">
        <v>2.2855207212874675E-2</v>
      </c>
      <c r="Y54" s="190">
        <v>2.5361781337207744E-2</v>
      </c>
      <c r="Z54" s="190">
        <v>2.1962344470829329E-2</v>
      </c>
      <c r="AA54" s="190">
        <v>1.8094228141521847E-2</v>
      </c>
      <c r="AB54" s="190">
        <v>1.5421560886095377E-2</v>
      </c>
      <c r="AC54" s="190">
        <v>1.35124906430372E-2</v>
      </c>
      <c r="AD54" s="190">
        <v>2.2130830003376189E-2</v>
      </c>
      <c r="AE54" s="190">
        <v>4.7979794170982866E-2</v>
      </c>
      <c r="AF54" s="190">
        <v>0</v>
      </c>
      <c r="AG54" s="190">
        <v>6.0213532867381646E-3</v>
      </c>
      <c r="AH54" s="190">
        <v>2.7160512040941359E-2</v>
      </c>
      <c r="AI54" s="190">
        <v>1.7404617192745501E-2</v>
      </c>
      <c r="AJ54" s="190">
        <v>1.3401285931333252E-2</v>
      </c>
      <c r="AK54" s="190">
        <v>1.7615454299291834E-2</v>
      </c>
      <c r="AL54" s="190">
        <v>1.0612388334334331E-2</v>
      </c>
      <c r="AM54" s="190">
        <v>2.1352544480827244E-2</v>
      </c>
      <c r="AN54" s="190">
        <v>0.32844612663891215</v>
      </c>
      <c r="AO54" s="190">
        <v>3.1950735790851413E-2</v>
      </c>
      <c r="AP54" s="190">
        <v>2.8491313172678584E-2</v>
      </c>
      <c r="AQ54" s="190">
        <v>2.9198495051942011E-2</v>
      </c>
      <c r="AR54" s="190">
        <v>3.4469381648509649E-2</v>
      </c>
      <c r="AS54" s="190">
        <v>1.3201422371382859E-2</v>
      </c>
      <c r="AT54" s="190">
        <v>2.164766513166658E-2</v>
      </c>
      <c r="AU54" s="190">
        <v>3.0623229385791324E-2</v>
      </c>
      <c r="AV54" s="190">
        <v>1.5953720414964005E-2</v>
      </c>
      <c r="AW54" s="190">
        <v>1.8690606114914635E-2</v>
      </c>
      <c r="AX54" s="190">
        <v>2.6176355140653971E-3</v>
      </c>
      <c r="AY54" s="190">
        <v>1.1098429879107328</v>
      </c>
      <c r="AZ54" s="190">
        <v>7.760875292086962E-2</v>
      </c>
      <c r="BA54" s="190">
        <v>1.2813473379318208E-2</v>
      </c>
      <c r="BB54" s="190">
        <v>2.4268541485663927E-2</v>
      </c>
      <c r="BC54" s="190">
        <v>1.8134171093374594E-2</v>
      </c>
      <c r="BD54" s="190">
        <v>1.8764995527485961E-2</v>
      </c>
      <c r="BE54" s="190">
        <v>1.0823391203715036E-2</v>
      </c>
      <c r="BF54" s="190">
        <v>6.6918288204882281E-3</v>
      </c>
      <c r="BG54" s="190">
        <v>2.4871109610993831E-2</v>
      </c>
      <c r="BH54" s="190">
        <v>1.2069683500890882E-2</v>
      </c>
      <c r="BI54" s="190">
        <v>3.4844133248502412E-2</v>
      </c>
      <c r="BJ54" s="190">
        <v>2.5290507366799928E-2</v>
      </c>
      <c r="BK54" s="190">
        <v>1.3460482570164892E-2</v>
      </c>
      <c r="BL54" s="190">
        <v>1.7005096826186714E-2</v>
      </c>
      <c r="BM54" s="190">
        <v>4.2455537801859504E-2</v>
      </c>
      <c r="BN54" s="190">
        <v>7.364956180878697E-2</v>
      </c>
      <c r="BO54" s="191">
        <v>2.9631463164839724</v>
      </c>
      <c r="BP54" s="149"/>
      <c r="BQ54" s="149"/>
      <c r="BR54" s="149"/>
      <c r="BS54" s="149"/>
      <c r="BT54" s="151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1"/>
      <c r="CI54" s="149"/>
      <c r="CJ54" s="149"/>
      <c r="CK54" s="149"/>
      <c r="CL54" s="149"/>
      <c r="CM54" s="149"/>
      <c r="CN54" s="149"/>
      <c r="CO54" s="149"/>
      <c r="CP54" s="151"/>
      <c r="CQ54" s="149"/>
      <c r="CR54" s="151"/>
    </row>
    <row r="55" spans="1:96" s="138" customFormat="1" ht="10.9" customHeight="1" x14ac:dyDescent="0.2">
      <c r="A55" s="196" t="s">
        <v>284</v>
      </c>
      <c r="B55" s="197" t="s">
        <v>507</v>
      </c>
      <c r="C55" s="198">
        <v>3.721646123125033E-4</v>
      </c>
      <c r="D55" s="198">
        <v>4.3180661084938466E-4</v>
      </c>
      <c r="E55" s="198">
        <v>3.2822503165608441E-4</v>
      </c>
      <c r="F55" s="198">
        <v>5.8369887631852676E-4</v>
      </c>
      <c r="G55" s="198">
        <v>3.2248071771374997E-4</v>
      </c>
      <c r="H55" s="198">
        <v>4.4224891879313756E-4</v>
      </c>
      <c r="I55" s="198">
        <v>0</v>
      </c>
      <c r="J55" s="198">
        <v>9.762997392023556E-4</v>
      </c>
      <c r="K55" s="198">
        <v>2.9785405364444404E-4</v>
      </c>
      <c r="L55" s="198">
        <v>2.8984959467501752E-4</v>
      </c>
      <c r="M55" s="198">
        <v>1.963872762309694E-4</v>
      </c>
      <c r="N55" s="198">
        <v>3.8991580205334676E-4</v>
      </c>
      <c r="O55" s="198">
        <v>1.9760753138363645E-4</v>
      </c>
      <c r="P55" s="198">
        <v>3.1949286514564381E-4</v>
      </c>
      <c r="Q55" s="198">
        <v>2.6183594027216756E-4</v>
      </c>
      <c r="R55" s="198">
        <v>4.4824415754691669E-4</v>
      </c>
      <c r="S55" s="198">
        <v>3.9080324070075794E-4</v>
      </c>
      <c r="T55" s="198">
        <v>3.2431747667169936E-4</v>
      </c>
      <c r="U55" s="198">
        <v>7.7889743611602347E-4</v>
      </c>
      <c r="V55" s="198">
        <v>2.5193726058747465E-4</v>
      </c>
      <c r="W55" s="198">
        <v>4.4747164988586286E-4</v>
      </c>
      <c r="X55" s="198">
        <v>2.1945055913933807E-4</v>
      </c>
      <c r="Y55" s="198">
        <v>2.8289067026508036E-4</v>
      </c>
      <c r="Z55" s="198">
        <v>6.3776374682972627E-4</v>
      </c>
      <c r="AA55" s="198">
        <v>7.1104105283288234E-5</v>
      </c>
      <c r="AB55" s="198">
        <v>2.2135147575344692E-4</v>
      </c>
      <c r="AC55" s="198">
        <v>2.2050491922432047E-4</v>
      </c>
      <c r="AD55" s="198">
        <v>2.5974943295136214E-4</v>
      </c>
      <c r="AE55" s="198">
        <v>5.1456722121794929E-4</v>
      </c>
      <c r="AF55" s="198">
        <v>0</v>
      </c>
      <c r="AG55" s="198">
        <v>1.3890423239745105E-4</v>
      </c>
      <c r="AH55" s="198">
        <v>2.7439128738385052E-4</v>
      </c>
      <c r="AI55" s="198">
        <v>3.1674092902503738E-4</v>
      </c>
      <c r="AJ55" s="198">
        <v>2.796367142773418E-4</v>
      </c>
      <c r="AK55" s="198">
        <v>2.7329753417473177E-4</v>
      </c>
      <c r="AL55" s="198">
        <v>3.1136049508305929E-4</v>
      </c>
      <c r="AM55" s="198">
        <v>3.4476885029239586E-4</v>
      </c>
      <c r="AN55" s="198">
        <v>1.3377936969601156E-3</v>
      </c>
      <c r="AO55" s="198">
        <v>5.4683412911032362E-4</v>
      </c>
      <c r="AP55" s="198">
        <v>1.4800122746906183E-3</v>
      </c>
      <c r="AQ55" s="198">
        <v>8.1578333188379577E-4</v>
      </c>
      <c r="AR55" s="198">
        <v>7.7891243889290616E-4</v>
      </c>
      <c r="AS55" s="198">
        <v>2.7210191038287081E-3</v>
      </c>
      <c r="AT55" s="198">
        <v>1.7275886019416983E-3</v>
      </c>
      <c r="AU55" s="198">
        <v>1.0043416812697021E-3</v>
      </c>
      <c r="AV55" s="198">
        <v>1.7186212925380379E-3</v>
      </c>
      <c r="AW55" s="198">
        <v>7.4605594722531683E-3</v>
      </c>
      <c r="AX55" s="198">
        <v>8.1548859708343126E-4</v>
      </c>
      <c r="AY55" s="198">
        <v>9.600366313551041E-4</v>
      </c>
      <c r="AZ55" s="198">
        <v>1.000143236402504</v>
      </c>
      <c r="BA55" s="198">
        <v>8.7636813703403631E-3</v>
      </c>
      <c r="BB55" s="198">
        <v>1.8895041052217987E-3</v>
      </c>
      <c r="BC55" s="198">
        <v>5.3527219266512483E-3</v>
      </c>
      <c r="BD55" s="198">
        <v>1.7449803497835985E-3</v>
      </c>
      <c r="BE55" s="198">
        <v>9.7385608369583059E-4</v>
      </c>
      <c r="BF55" s="198">
        <v>1.3246199348109255E-3</v>
      </c>
      <c r="BG55" s="198">
        <v>4.2004823615136196E-3</v>
      </c>
      <c r="BH55" s="198">
        <v>1.2135082076202867E-3</v>
      </c>
      <c r="BI55" s="198">
        <v>1.5522593959655961E-3</v>
      </c>
      <c r="BJ55" s="198">
        <v>1.4842255560747347E-3</v>
      </c>
      <c r="BK55" s="198">
        <v>1.062098868152636E-3</v>
      </c>
      <c r="BL55" s="198">
        <v>2.0877395288180826E-3</v>
      </c>
      <c r="BM55" s="198">
        <v>2.7737743239406108E-4</v>
      </c>
      <c r="BN55" s="198">
        <v>1.964695667977065E-3</v>
      </c>
      <c r="BO55" s="199">
        <v>1.0678199994083897</v>
      </c>
      <c r="BP55" s="149"/>
      <c r="BQ55" s="149"/>
      <c r="BR55" s="149"/>
      <c r="BS55" s="149"/>
      <c r="BT55" s="151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1"/>
      <c r="CI55" s="149"/>
      <c r="CJ55" s="149"/>
      <c r="CK55" s="149"/>
      <c r="CL55" s="149"/>
      <c r="CM55" s="149"/>
      <c r="CN55" s="149"/>
      <c r="CO55" s="149"/>
      <c r="CP55" s="151"/>
      <c r="CQ55" s="149"/>
      <c r="CR55" s="151"/>
    </row>
    <row r="56" spans="1:96" s="138" customFormat="1" ht="10.9" customHeight="1" x14ac:dyDescent="0.2">
      <c r="A56" s="178" t="s">
        <v>285</v>
      </c>
      <c r="B56" s="189" t="s">
        <v>508</v>
      </c>
      <c r="C56" s="190">
        <v>2.2697245160088102E-3</v>
      </c>
      <c r="D56" s="190">
        <v>2.6721566870932857E-3</v>
      </c>
      <c r="E56" s="190">
        <v>1.497751082747496E-3</v>
      </c>
      <c r="F56" s="190">
        <v>3.3504912184818578E-3</v>
      </c>
      <c r="G56" s="190">
        <v>1.8012789345506065E-3</v>
      </c>
      <c r="H56" s="190">
        <v>3.7598327340379423E-3</v>
      </c>
      <c r="I56" s="190">
        <v>0</v>
      </c>
      <c r="J56" s="190">
        <v>3.6175281336149278E-3</v>
      </c>
      <c r="K56" s="190">
        <v>1.96592481743478E-3</v>
      </c>
      <c r="L56" s="190">
        <v>2.0845798567151676E-3</v>
      </c>
      <c r="M56" s="190">
        <v>1.4610990081077287E-3</v>
      </c>
      <c r="N56" s="190">
        <v>2.1236787102993505E-3</v>
      </c>
      <c r="O56" s="190">
        <v>1.3119804758450148E-3</v>
      </c>
      <c r="P56" s="190">
        <v>2.6790845096499824E-3</v>
      </c>
      <c r="Q56" s="190">
        <v>2.1433760233665732E-3</v>
      </c>
      <c r="R56" s="190">
        <v>2.5196080503690063E-3</v>
      </c>
      <c r="S56" s="190">
        <v>2.2614823557143564E-3</v>
      </c>
      <c r="T56" s="190">
        <v>2.3890170923426585E-3</v>
      </c>
      <c r="U56" s="190">
        <v>1.9140301720909777E-3</v>
      </c>
      <c r="V56" s="190">
        <v>1.2767949851623811E-3</v>
      </c>
      <c r="W56" s="190">
        <v>2.213899924369404E-3</v>
      </c>
      <c r="X56" s="190">
        <v>9.8614979453934271E-4</v>
      </c>
      <c r="Y56" s="190">
        <v>1.1196340709036759E-3</v>
      </c>
      <c r="Z56" s="190">
        <v>5.6932174521273776E-3</v>
      </c>
      <c r="AA56" s="190">
        <v>2.8576210215978151E-4</v>
      </c>
      <c r="AB56" s="190">
        <v>1.2024095525157226E-3</v>
      </c>
      <c r="AC56" s="190">
        <v>1.3605753635482346E-3</v>
      </c>
      <c r="AD56" s="190">
        <v>1.5393295895411276E-3</v>
      </c>
      <c r="AE56" s="190">
        <v>2.2452343828810776E-3</v>
      </c>
      <c r="AF56" s="190">
        <v>0</v>
      </c>
      <c r="AG56" s="190">
        <v>7.3722463934254709E-4</v>
      </c>
      <c r="AH56" s="190">
        <v>1.2364896513296711E-3</v>
      </c>
      <c r="AI56" s="190">
        <v>1.7137288305592783E-3</v>
      </c>
      <c r="AJ56" s="190">
        <v>1.7255810368955466E-3</v>
      </c>
      <c r="AK56" s="190">
        <v>1.9172831811733316E-3</v>
      </c>
      <c r="AL56" s="190">
        <v>1.3001140077330917E-3</v>
      </c>
      <c r="AM56" s="190">
        <v>2.2767534338971585E-3</v>
      </c>
      <c r="AN56" s="190">
        <v>4.1341113915528589E-3</v>
      </c>
      <c r="AO56" s="190">
        <v>3.8512727096605454E-3</v>
      </c>
      <c r="AP56" s="190">
        <v>1.2292917497112777E-2</v>
      </c>
      <c r="AQ56" s="190">
        <v>6.557976861000279E-3</v>
      </c>
      <c r="AR56" s="190">
        <v>6.1604486573008776E-3</v>
      </c>
      <c r="AS56" s="190">
        <v>2.8034663095487075E-3</v>
      </c>
      <c r="AT56" s="190">
        <v>4.3456556433475553E-3</v>
      </c>
      <c r="AU56" s="190">
        <v>5.1715763039654247E-3</v>
      </c>
      <c r="AV56" s="190">
        <v>1.2232589136312604E-2</v>
      </c>
      <c r="AW56" s="190">
        <v>1.1828759080525319E-2</v>
      </c>
      <c r="AX56" s="190">
        <v>2.8822835377731375E-3</v>
      </c>
      <c r="AY56" s="190">
        <v>5.8512153966389134E-3</v>
      </c>
      <c r="AZ56" s="190">
        <v>3.607364282997651E-3</v>
      </c>
      <c r="BA56" s="190">
        <v>1.1362884460448817</v>
      </c>
      <c r="BB56" s="190">
        <v>1.4493374984100083E-2</v>
      </c>
      <c r="BC56" s="190">
        <v>1.0786572925251814E-2</v>
      </c>
      <c r="BD56" s="190">
        <v>3.2274771488227934E-3</v>
      </c>
      <c r="BE56" s="190">
        <v>3.6640490175187017E-3</v>
      </c>
      <c r="BF56" s="190">
        <v>3.0302278031592465E-3</v>
      </c>
      <c r="BG56" s="190">
        <v>1.4294590283207934E-2</v>
      </c>
      <c r="BH56" s="190">
        <v>1.9138390650476293E-2</v>
      </c>
      <c r="BI56" s="190">
        <v>8.9396918072459398E-3</v>
      </c>
      <c r="BJ56" s="190">
        <v>1.1771921375394121E-2</v>
      </c>
      <c r="BK56" s="190">
        <v>5.1264864488963641E-3</v>
      </c>
      <c r="BL56" s="190">
        <v>9.3434568715905827E-3</v>
      </c>
      <c r="BM56" s="190">
        <v>1.8099755954898607E-3</v>
      </c>
      <c r="BN56" s="190">
        <v>4.4933386501646411E-2</v>
      </c>
      <c r="BO56" s="191">
        <v>1.4392204906425681</v>
      </c>
      <c r="BP56" s="149"/>
      <c r="BQ56" s="149"/>
      <c r="BR56" s="149"/>
      <c r="BS56" s="149"/>
      <c r="BT56" s="151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1"/>
      <c r="CI56" s="149"/>
      <c r="CJ56" s="149"/>
      <c r="CK56" s="149"/>
      <c r="CL56" s="149"/>
      <c r="CM56" s="149"/>
      <c r="CN56" s="149"/>
      <c r="CO56" s="149"/>
      <c r="CP56" s="151"/>
      <c r="CQ56" s="149"/>
      <c r="CR56" s="151"/>
    </row>
    <row r="57" spans="1:96" s="138" customFormat="1" ht="10.9" customHeight="1" x14ac:dyDescent="0.2">
      <c r="A57" s="178" t="s">
        <v>287</v>
      </c>
      <c r="B57" s="189" t="s">
        <v>509</v>
      </c>
      <c r="C57" s="190">
        <v>1.0807311746104675E-3</v>
      </c>
      <c r="D57" s="190">
        <v>1.0095507509491738E-3</v>
      </c>
      <c r="E57" s="190">
        <v>8.7006566576708399E-4</v>
      </c>
      <c r="F57" s="190">
        <v>1.895251859074796E-3</v>
      </c>
      <c r="G57" s="190">
        <v>6.5537781408266007E-4</v>
      </c>
      <c r="H57" s="190">
        <v>8.8341411555113529E-4</v>
      </c>
      <c r="I57" s="190">
        <v>0</v>
      </c>
      <c r="J57" s="190">
        <v>1.7157299662548223E-3</v>
      </c>
      <c r="K57" s="190">
        <v>1.094161765900453E-3</v>
      </c>
      <c r="L57" s="190">
        <v>9.1891444605513527E-4</v>
      </c>
      <c r="M57" s="190">
        <v>6.2741830082138975E-4</v>
      </c>
      <c r="N57" s="190">
        <v>1.4179908968074424E-3</v>
      </c>
      <c r="O57" s="190">
        <v>1.0485526854894882E-3</v>
      </c>
      <c r="P57" s="190">
        <v>1.2469159180945638E-3</v>
      </c>
      <c r="Q57" s="190">
        <v>8.5483818101003261E-4</v>
      </c>
      <c r="R57" s="190">
        <v>1.5245446489589001E-3</v>
      </c>
      <c r="S57" s="190">
        <v>1.1813981239592445E-3</v>
      </c>
      <c r="T57" s="190">
        <v>1.926340529262649E-3</v>
      </c>
      <c r="U57" s="190">
        <v>1.6879182093020191E-3</v>
      </c>
      <c r="V57" s="190">
        <v>1.1690967533530066E-3</v>
      </c>
      <c r="W57" s="190">
        <v>1.6163034160433397E-3</v>
      </c>
      <c r="X57" s="190">
        <v>2.5070233165218501E-3</v>
      </c>
      <c r="Y57" s="190">
        <v>8.5380706046169852E-4</v>
      </c>
      <c r="Z57" s="190">
        <v>2.0978330756432234E-3</v>
      </c>
      <c r="AA57" s="190">
        <v>2.6013225426109156E-4</v>
      </c>
      <c r="AB57" s="190">
        <v>1.072477570418551E-3</v>
      </c>
      <c r="AC57" s="190">
        <v>2.2726833134211742E-3</v>
      </c>
      <c r="AD57" s="190">
        <v>1.4110204327008994E-3</v>
      </c>
      <c r="AE57" s="190">
        <v>1.258817374592817E-3</v>
      </c>
      <c r="AF57" s="190">
        <v>0</v>
      </c>
      <c r="AG57" s="190">
        <v>4.5874714408345683E-4</v>
      </c>
      <c r="AH57" s="190">
        <v>8.2428711003052228E-4</v>
      </c>
      <c r="AI57" s="190">
        <v>1.1250587495486794E-3</v>
      </c>
      <c r="AJ57" s="190">
        <v>1.6183423709061286E-3</v>
      </c>
      <c r="AK57" s="190">
        <v>2.703825573307941E-3</v>
      </c>
      <c r="AL57" s="190">
        <v>8.3396802190323848E-4</v>
      </c>
      <c r="AM57" s="190">
        <v>1.7087385575408872E-3</v>
      </c>
      <c r="AN57" s="190">
        <v>1.6505394514274778E-3</v>
      </c>
      <c r="AO57" s="190">
        <v>1.5789357966581642E-3</v>
      </c>
      <c r="AP57" s="190">
        <v>1.428628891849067E-3</v>
      </c>
      <c r="AQ57" s="190">
        <v>1.8346852455834392E-3</v>
      </c>
      <c r="AR57" s="190">
        <v>1.6962452094966577E-3</v>
      </c>
      <c r="AS57" s="190">
        <v>2.5784544027359834E-3</v>
      </c>
      <c r="AT57" s="190">
        <v>7.0613558428315459E-3</v>
      </c>
      <c r="AU57" s="190">
        <v>1.7219358774654431E-3</v>
      </c>
      <c r="AV57" s="190">
        <v>4.3665772153827871E-3</v>
      </c>
      <c r="AW57" s="190">
        <v>6.5894596613065431E-3</v>
      </c>
      <c r="AX57" s="190">
        <v>8.9999251512611013E-4</v>
      </c>
      <c r="AY57" s="190">
        <v>2.0380564279954662E-3</v>
      </c>
      <c r="AZ57" s="190">
        <v>2.4451421384530945E-3</v>
      </c>
      <c r="BA57" s="190">
        <v>1.3455613665125802E-2</v>
      </c>
      <c r="BB57" s="190">
        <v>1.0108639831789441</v>
      </c>
      <c r="BC57" s="190">
        <v>3.1922814978715664E-3</v>
      </c>
      <c r="BD57" s="190">
        <v>2.518922339004357E-3</v>
      </c>
      <c r="BE57" s="190">
        <v>2.2613310298324803E-3</v>
      </c>
      <c r="BF57" s="190">
        <v>1.0880112607148606E-3</v>
      </c>
      <c r="BG57" s="190">
        <v>9.8720271936898613E-3</v>
      </c>
      <c r="BH57" s="190">
        <v>5.3738424225082126E-3</v>
      </c>
      <c r="BI57" s="190">
        <v>3.3360715702873602E-3</v>
      </c>
      <c r="BJ57" s="190">
        <v>1.7269077252421436E-3</v>
      </c>
      <c r="BK57" s="190">
        <v>5.1697031622848777E-3</v>
      </c>
      <c r="BL57" s="190">
        <v>2.4998715274126334E-3</v>
      </c>
      <c r="BM57" s="190">
        <v>7.076158955482769E-4</v>
      </c>
      <c r="BN57" s="190">
        <v>5.6562204241663409E-3</v>
      </c>
      <c r="BO57" s="191">
        <v>1.1490436887156346</v>
      </c>
      <c r="BP57" s="149"/>
      <c r="BQ57" s="149"/>
      <c r="BR57" s="149"/>
      <c r="BS57" s="149"/>
      <c r="BT57" s="151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1"/>
      <c r="CI57" s="149"/>
      <c r="CJ57" s="149"/>
      <c r="CK57" s="149"/>
      <c r="CL57" s="149"/>
      <c r="CM57" s="149"/>
      <c r="CN57" s="149"/>
      <c r="CO57" s="149"/>
      <c r="CP57" s="151"/>
      <c r="CQ57" s="149"/>
      <c r="CR57" s="151"/>
    </row>
    <row r="58" spans="1:96" s="138" customFormat="1" ht="10.9" customHeight="1" x14ac:dyDescent="0.2">
      <c r="A58" s="178" t="s">
        <v>288</v>
      </c>
      <c r="B58" s="189" t="s">
        <v>510</v>
      </c>
      <c r="C58" s="190">
        <v>8.5207795964510006E-4</v>
      </c>
      <c r="D58" s="190">
        <v>2.4698774271145223E-4</v>
      </c>
      <c r="E58" s="190">
        <v>2.7644147822810863E-4</v>
      </c>
      <c r="F58" s="190">
        <v>2.0551631575595078E-4</v>
      </c>
      <c r="G58" s="190">
        <v>7.3223977190609209E-4</v>
      </c>
      <c r="H58" s="190">
        <v>1.126422789232677E-3</v>
      </c>
      <c r="I58" s="190">
        <v>0</v>
      </c>
      <c r="J58" s="190">
        <v>2.9960384228752842E-3</v>
      </c>
      <c r="K58" s="190">
        <v>1.4760253051385396E-3</v>
      </c>
      <c r="L58" s="190">
        <v>7.949870301903366E-4</v>
      </c>
      <c r="M58" s="190">
        <v>1.0093688747484044E-3</v>
      </c>
      <c r="N58" s="190">
        <v>4.0593679160590243E-4</v>
      </c>
      <c r="O58" s="190">
        <v>6.2450429524610362E-4</v>
      </c>
      <c r="P58" s="190">
        <v>2.8100319800437369E-3</v>
      </c>
      <c r="Q58" s="190">
        <v>3.9571688849934891E-4</v>
      </c>
      <c r="R58" s="190">
        <v>5.8307731964602329E-4</v>
      </c>
      <c r="S58" s="190">
        <v>1.3971874154771432E-3</v>
      </c>
      <c r="T58" s="190">
        <v>5.591103154187929E-4</v>
      </c>
      <c r="U58" s="190">
        <v>8.298204562947562E-4</v>
      </c>
      <c r="V58" s="190">
        <v>6.1666444053600465E-4</v>
      </c>
      <c r="W58" s="190">
        <v>5.5044405596629267E-4</v>
      </c>
      <c r="X58" s="190">
        <v>1.5300744682918198E-4</v>
      </c>
      <c r="Y58" s="190">
        <v>2.7281191650916129E-4</v>
      </c>
      <c r="Z58" s="190">
        <v>7.8424113215742777E-4</v>
      </c>
      <c r="AA58" s="190">
        <v>4.6118972042982965E-5</v>
      </c>
      <c r="AB58" s="190">
        <v>5.3597597169324784E-4</v>
      </c>
      <c r="AC58" s="190">
        <v>7.2825466823391418E-4</v>
      </c>
      <c r="AD58" s="190">
        <v>8.3161349398664774E-4</v>
      </c>
      <c r="AE58" s="190">
        <v>1.1248162664286548E-3</v>
      </c>
      <c r="AF58" s="190">
        <v>0</v>
      </c>
      <c r="AG58" s="190">
        <v>4.0200161039462712E-4</v>
      </c>
      <c r="AH58" s="190">
        <v>6.9407413470934311E-4</v>
      </c>
      <c r="AI58" s="190">
        <v>5.1566747785793067E-4</v>
      </c>
      <c r="AJ58" s="190">
        <v>4.2438543092609846E-4</v>
      </c>
      <c r="AK58" s="190">
        <v>3.0908153897189744E-4</v>
      </c>
      <c r="AL58" s="190">
        <v>3.3422382856419759E-4</v>
      </c>
      <c r="AM58" s="190">
        <v>7.4640957338599782E-4</v>
      </c>
      <c r="AN58" s="190">
        <v>7.4389361470961755E-4</v>
      </c>
      <c r="AO58" s="190">
        <v>3.1035199040434498E-3</v>
      </c>
      <c r="AP58" s="190">
        <v>6.2248634414525028E-4</v>
      </c>
      <c r="AQ58" s="190">
        <v>9.7907615324217064E-4</v>
      </c>
      <c r="AR58" s="190">
        <v>1.6088932200521008E-3</v>
      </c>
      <c r="AS58" s="190">
        <v>1.151693906866581E-3</v>
      </c>
      <c r="AT58" s="190">
        <v>1.3317544139821674E-3</v>
      </c>
      <c r="AU58" s="190">
        <v>3.1120806944076344E-3</v>
      </c>
      <c r="AV58" s="190">
        <v>1.126471149688468E-3</v>
      </c>
      <c r="AW58" s="190">
        <v>8.2681507253347494E-4</v>
      </c>
      <c r="AX58" s="190">
        <v>2.4409026340489818E-4</v>
      </c>
      <c r="AY58" s="190">
        <v>1.5202420291175458E-3</v>
      </c>
      <c r="AZ58" s="190">
        <v>2.7885838477146224E-4</v>
      </c>
      <c r="BA58" s="190">
        <v>6.4487823303053214E-4</v>
      </c>
      <c r="BB58" s="190">
        <v>2.9519708154740709E-4</v>
      </c>
      <c r="BC58" s="190">
        <v>1.0002476776926124</v>
      </c>
      <c r="BD58" s="190">
        <v>1.272145505328092E-3</v>
      </c>
      <c r="BE58" s="190">
        <v>4.5544550264322453E-4</v>
      </c>
      <c r="BF58" s="190">
        <v>4.996486451956417E-4</v>
      </c>
      <c r="BG58" s="190">
        <v>5.7964346968643798E-4</v>
      </c>
      <c r="BH58" s="190">
        <v>5.0516880859513254E-4</v>
      </c>
      <c r="BI58" s="190">
        <v>5.7211893294038026E-4</v>
      </c>
      <c r="BJ58" s="190">
        <v>5.7162537662113324E-4</v>
      </c>
      <c r="BK58" s="190">
        <v>4.5716478626801389E-4</v>
      </c>
      <c r="BL58" s="190">
        <v>8.4553765129247302E-4</v>
      </c>
      <c r="BM58" s="190">
        <v>3.0332173470175446E-4</v>
      </c>
      <c r="BN58" s="190">
        <v>0.13487891812948752</v>
      </c>
      <c r="BO58" s="191">
        <v>1.1851696498127726</v>
      </c>
      <c r="BP58" s="149"/>
      <c r="BQ58" s="149"/>
      <c r="BR58" s="149"/>
      <c r="BS58" s="149"/>
      <c r="BT58" s="151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1"/>
      <c r="CI58" s="149"/>
      <c r="CJ58" s="149"/>
      <c r="CK58" s="149"/>
      <c r="CL58" s="149"/>
      <c r="CM58" s="149"/>
      <c r="CN58" s="149"/>
      <c r="CO58" s="149"/>
      <c r="CP58" s="151"/>
      <c r="CQ58" s="149"/>
      <c r="CR58" s="151"/>
    </row>
    <row r="59" spans="1:96" s="138" customFormat="1" ht="10.9" customHeight="1" x14ac:dyDescent="0.2">
      <c r="A59" s="178" t="s">
        <v>290</v>
      </c>
      <c r="B59" s="189" t="s">
        <v>511</v>
      </c>
      <c r="C59" s="190">
        <v>7.6777239138413472E-5</v>
      </c>
      <c r="D59" s="190">
        <v>8.8410975541697745E-5</v>
      </c>
      <c r="E59" s="190">
        <v>6.8421085237152827E-5</v>
      </c>
      <c r="F59" s="190">
        <v>2.4288642596787997E-4</v>
      </c>
      <c r="G59" s="190">
        <v>2.0681223974329874E-4</v>
      </c>
      <c r="H59" s="190">
        <v>4.9706271623838576E-5</v>
      </c>
      <c r="I59" s="190">
        <v>0</v>
      </c>
      <c r="J59" s="190">
        <v>2.1835396550821143E-4</v>
      </c>
      <c r="K59" s="190">
        <v>1.0031394537449136E-4</v>
      </c>
      <c r="L59" s="190">
        <v>3.609309591751844E-4</v>
      </c>
      <c r="M59" s="190">
        <v>1.0124871983311619E-4</v>
      </c>
      <c r="N59" s="190">
        <v>3.0932855847199536E-4</v>
      </c>
      <c r="O59" s="190">
        <v>5.4938170624360989E-5</v>
      </c>
      <c r="P59" s="190">
        <v>1.0130006532913472E-4</v>
      </c>
      <c r="Q59" s="190">
        <v>5.226486754966805E-5</v>
      </c>
      <c r="R59" s="190">
        <v>6.2033335496939197E-5</v>
      </c>
      <c r="S59" s="190">
        <v>2.1146517701998031E-4</v>
      </c>
      <c r="T59" s="190">
        <v>8.5144820746900344E-5</v>
      </c>
      <c r="U59" s="190">
        <v>1.1532812892014458E-4</v>
      </c>
      <c r="V59" s="190">
        <v>5.3309257885553014E-5</v>
      </c>
      <c r="W59" s="190">
        <v>5.6659520881463119E-5</v>
      </c>
      <c r="X59" s="190">
        <v>6.2108077053913294E-5</v>
      </c>
      <c r="Y59" s="190">
        <v>2.8520562369479738E-4</v>
      </c>
      <c r="Z59" s="190">
        <v>3.1017886826782644E-4</v>
      </c>
      <c r="AA59" s="190">
        <v>1.8354258492850481E-5</v>
      </c>
      <c r="AB59" s="190">
        <v>6.211618424012767E-5</v>
      </c>
      <c r="AC59" s="190">
        <v>6.4944758569363161E-5</v>
      </c>
      <c r="AD59" s="190">
        <v>6.0106480909416981E-5</v>
      </c>
      <c r="AE59" s="190">
        <v>3.1666741751986631E-4</v>
      </c>
      <c r="AF59" s="190">
        <v>0</v>
      </c>
      <c r="AG59" s="190">
        <v>2.7093173433854077E-5</v>
      </c>
      <c r="AH59" s="190">
        <v>5.9749435680475936E-5</v>
      </c>
      <c r="AI59" s="190">
        <v>4.5987244051284317E-4</v>
      </c>
      <c r="AJ59" s="190">
        <v>8.0938488699168953E-4</v>
      </c>
      <c r="AK59" s="190">
        <v>1.6726442859380118E-3</v>
      </c>
      <c r="AL59" s="190">
        <v>1.4018878075723875E-4</v>
      </c>
      <c r="AM59" s="190">
        <v>6.8841697777283572E-5</v>
      </c>
      <c r="AN59" s="190">
        <v>2.3328901283835101E-4</v>
      </c>
      <c r="AO59" s="190">
        <v>2.5738852247152096E-4</v>
      </c>
      <c r="AP59" s="190">
        <v>1.6504121969798078E-4</v>
      </c>
      <c r="AQ59" s="190">
        <v>2.1753373228310628E-4</v>
      </c>
      <c r="AR59" s="190">
        <v>2.1756283654032448E-4</v>
      </c>
      <c r="AS59" s="190">
        <v>4.7473388470969664E-4</v>
      </c>
      <c r="AT59" s="190">
        <v>2.4907156060958226E-4</v>
      </c>
      <c r="AU59" s="190">
        <v>2.3449151053514609E-4</v>
      </c>
      <c r="AV59" s="190">
        <v>3.4801984614952689E-4</v>
      </c>
      <c r="AW59" s="190">
        <v>3.391490735632401E-4</v>
      </c>
      <c r="AX59" s="190">
        <v>4.8463954519092781E-5</v>
      </c>
      <c r="AY59" s="190">
        <v>5.5860786150094396E-4</v>
      </c>
      <c r="AZ59" s="190">
        <v>3.4666495080989479E-4</v>
      </c>
      <c r="BA59" s="190">
        <v>4.3789557298057396E-3</v>
      </c>
      <c r="BB59" s="190">
        <v>3.4493372580430585E-3</v>
      </c>
      <c r="BC59" s="190">
        <v>2.5372142391955538E-4</v>
      </c>
      <c r="BD59" s="190">
        <v>1.0000745838902092</v>
      </c>
      <c r="BE59" s="190">
        <v>1.6192658099833655E-4</v>
      </c>
      <c r="BF59" s="190">
        <v>7.8660541870972418E-5</v>
      </c>
      <c r="BG59" s="190">
        <v>1.407929175646274E-4</v>
      </c>
      <c r="BH59" s="190">
        <v>5.3495334896566725E-4</v>
      </c>
      <c r="BI59" s="190">
        <v>3.237344188989779E-4</v>
      </c>
      <c r="BJ59" s="190">
        <v>5.3546857818829595E-4</v>
      </c>
      <c r="BK59" s="190">
        <v>3.0187260659259127E-4</v>
      </c>
      <c r="BL59" s="190">
        <v>6.3918445422348196E-4</v>
      </c>
      <c r="BM59" s="190">
        <v>7.5492421955531552E-5</v>
      </c>
      <c r="BN59" s="190">
        <v>4.2982912057714143E-4</v>
      </c>
      <c r="BO59" s="191">
        <v>1.0221016213579501</v>
      </c>
      <c r="BP59" s="149"/>
      <c r="BQ59" s="149"/>
      <c r="BR59" s="149"/>
      <c r="BS59" s="149"/>
      <c r="BT59" s="151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1"/>
      <c r="CI59" s="149"/>
      <c r="CJ59" s="149"/>
      <c r="CK59" s="149"/>
      <c r="CL59" s="149"/>
      <c r="CM59" s="149"/>
      <c r="CN59" s="149"/>
      <c r="CO59" s="149"/>
      <c r="CP59" s="151"/>
      <c r="CQ59" s="149"/>
      <c r="CR59" s="151"/>
    </row>
    <row r="60" spans="1:96" s="138" customFormat="1" ht="10.9" customHeight="1" x14ac:dyDescent="0.2">
      <c r="A60" s="178" t="s">
        <v>291</v>
      </c>
      <c r="B60" s="189" t="s">
        <v>512</v>
      </c>
      <c r="C60" s="190">
        <v>2.1001058713481242E-4</v>
      </c>
      <c r="D60" s="190">
        <v>1.2446666088309141E-4</v>
      </c>
      <c r="E60" s="190">
        <v>1.350484880222062E-4</v>
      </c>
      <c r="F60" s="190">
        <v>1.966835328493126E-3</v>
      </c>
      <c r="G60" s="190">
        <v>5.2024186740613894E-5</v>
      </c>
      <c r="H60" s="190">
        <v>3.7871833493578142E-5</v>
      </c>
      <c r="I60" s="190">
        <v>0</v>
      </c>
      <c r="J60" s="190">
        <v>7.3877622404586323E-5</v>
      </c>
      <c r="K60" s="190">
        <v>6.8563030606840685E-5</v>
      </c>
      <c r="L60" s="190">
        <v>4.2461946825872316E-5</v>
      </c>
      <c r="M60" s="190">
        <v>9.961933363313888E-5</v>
      </c>
      <c r="N60" s="190">
        <v>4.9790213575418076E-5</v>
      </c>
      <c r="O60" s="190">
        <v>3.1258828712565731E-5</v>
      </c>
      <c r="P60" s="190">
        <v>1.1223759670956871E-4</v>
      </c>
      <c r="Q60" s="190">
        <v>2.4930695888333045E-5</v>
      </c>
      <c r="R60" s="190">
        <v>2.9400051123594588E-5</v>
      </c>
      <c r="S60" s="190">
        <v>7.0851407291873964E-5</v>
      </c>
      <c r="T60" s="190">
        <v>4.1938540830761669E-5</v>
      </c>
      <c r="U60" s="190">
        <v>5.0158327860780405E-5</v>
      </c>
      <c r="V60" s="190">
        <v>4.1116625144215498E-5</v>
      </c>
      <c r="W60" s="190">
        <v>2.9855374073690102E-5</v>
      </c>
      <c r="X60" s="190">
        <v>2.7404775359730479E-5</v>
      </c>
      <c r="Y60" s="190">
        <v>3.0641644788985517E-5</v>
      </c>
      <c r="Z60" s="190">
        <v>3.9744556139703657E-5</v>
      </c>
      <c r="AA60" s="190">
        <v>1.8465313599459718E-5</v>
      </c>
      <c r="AB60" s="190">
        <v>2.6078657318990305E-5</v>
      </c>
      <c r="AC60" s="190">
        <v>2.9028720615417873E-5</v>
      </c>
      <c r="AD60" s="190">
        <v>4.025065658562497E-5</v>
      </c>
      <c r="AE60" s="190">
        <v>6.6152702345964468E-5</v>
      </c>
      <c r="AF60" s="190">
        <v>0</v>
      </c>
      <c r="AG60" s="190">
        <v>1.3233534699692843E-5</v>
      </c>
      <c r="AH60" s="190">
        <v>3.9072850973159887E-5</v>
      </c>
      <c r="AI60" s="190">
        <v>2.7772418162147207E-5</v>
      </c>
      <c r="AJ60" s="190">
        <v>2.2805755871046441E-5</v>
      </c>
      <c r="AK60" s="190">
        <v>2.5604560413128871E-5</v>
      </c>
      <c r="AL60" s="190">
        <v>1.7908311846804427E-5</v>
      </c>
      <c r="AM60" s="190">
        <v>3.7436437320891386E-5</v>
      </c>
      <c r="AN60" s="190">
        <v>3.2503311209309703E-4</v>
      </c>
      <c r="AO60" s="190">
        <v>8.292455633578642E-5</v>
      </c>
      <c r="AP60" s="190">
        <v>4.9377480568827352E-5</v>
      </c>
      <c r="AQ60" s="190">
        <v>5.5355413373926433E-5</v>
      </c>
      <c r="AR60" s="190">
        <v>6.6253660009227397E-5</v>
      </c>
      <c r="AS60" s="190">
        <v>3.772135330122954E-5</v>
      </c>
      <c r="AT60" s="190">
        <v>1.779574001446591E-4</v>
      </c>
      <c r="AU60" s="190">
        <v>8.3160946974822326E-5</v>
      </c>
      <c r="AV60" s="190">
        <v>6.8209105149167189E-5</v>
      </c>
      <c r="AW60" s="190">
        <v>1.4427459111224949E-4</v>
      </c>
      <c r="AX60" s="190">
        <v>2.1238578035269774E-5</v>
      </c>
      <c r="AY60" s="190">
        <v>1.0589396271433007E-3</v>
      </c>
      <c r="AZ60" s="190">
        <v>8.0041237402138178E-5</v>
      </c>
      <c r="BA60" s="190">
        <v>8.7310231311141164E-4</v>
      </c>
      <c r="BB60" s="190">
        <v>1.5434061254715131E-4</v>
      </c>
      <c r="BC60" s="190">
        <v>5.1366000633692991E-5</v>
      </c>
      <c r="BD60" s="190">
        <v>5.5863403766633718E-5</v>
      </c>
      <c r="BE60" s="190">
        <v>1.0165929554905524</v>
      </c>
      <c r="BF60" s="190">
        <v>1.5933332138517468E-3</v>
      </c>
      <c r="BG60" s="190">
        <v>4.8891764209458454E-5</v>
      </c>
      <c r="BH60" s="190">
        <v>8.0642435925648882E-5</v>
      </c>
      <c r="BI60" s="190">
        <v>6.0287507848748502E-5</v>
      </c>
      <c r="BJ60" s="190">
        <v>1.2494781535380214E-4</v>
      </c>
      <c r="BK60" s="190">
        <v>1.2378353798236233E-4</v>
      </c>
      <c r="BL60" s="190">
        <v>7.289551146028756E-5</v>
      </c>
      <c r="BM60" s="190">
        <v>4.8813939994246844E-5</v>
      </c>
      <c r="BN60" s="190">
        <v>2.0194380460904419E-3</v>
      </c>
      <c r="BO60" s="191">
        <v>1.0279050662304614</v>
      </c>
      <c r="BP60" s="149"/>
      <c r="BQ60" s="149"/>
      <c r="BR60" s="149"/>
      <c r="BS60" s="149"/>
      <c r="BT60" s="151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1"/>
      <c r="CI60" s="149"/>
      <c r="CJ60" s="149"/>
      <c r="CK60" s="149"/>
      <c r="CL60" s="149"/>
      <c r="CM60" s="149"/>
      <c r="CN60" s="149"/>
      <c r="CO60" s="149"/>
      <c r="CP60" s="151"/>
      <c r="CQ60" s="149"/>
      <c r="CR60" s="151"/>
    </row>
    <row r="61" spans="1:96" s="138" customFormat="1" ht="10.9" customHeight="1" x14ac:dyDescent="0.2">
      <c r="A61" s="192" t="s">
        <v>292</v>
      </c>
      <c r="B61" s="210" t="s">
        <v>513</v>
      </c>
      <c r="C61" s="194">
        <v>0</v>
      </c>
      <c r="D61" s="194">
        <v>0</v>
      </c>
      <c r="E61" s="194">
        <v>0</v>
      </c>
      <c r="F61" s="194">
        <v>0</v>
      </c>
      <c r="G61" s="194">
        <v>0</v>
      </c>
      <c r="H61" s="194">
        <v>0</v>
      </c>
      <c r="I61" s="194">
        <v>0</v>
      </c>
      <c r="J61" s="194">
        <v>0</v>
      </c>
      <c r="K61" s="194">
        <v>0</v>
      </c>
      <c r="L61" s="194">
        <v>0</v>
      </c>
      <c r="M61" s="194">
        <v>0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</v>
      </c>
      <c r="Z61" s="194">
        <v>0</v>
      </c>
      <c r="AA61" s="194">
        <v>0</v>
      </c>
      <c r="AB61" s="194">
        <v>0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0</v>
      </c>
      <c r="AK61" s="194">
        <v>0</v>
      </c>
      <c r="AL61" s="194">
        <v>0</v>
      </c>
      <c r="AM61" s="194">
        <v>0</v>
      </c>
      <c r="AN61" s="194">
        <v>0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</v>
      </c>
      <c r="AW61" s="194">
        <v>0</v>
      </c>
      <c r="AX61" s="194">
        <v>0</v>
      </c>
      <c r="AY61" s="194">
        <v>0</v>
      </c>
      <c r="AZ61" s="194">
        <v>0</v>
      </c>
      <c r="BA61" s="194">
        <v>0</v>
      </c>
      <c r="BB61" s="194">
        <v>0</v>
      </c>
      <c r="BC61" s="194">
        <v>0</v>
      </c>
      <c r="BD61" s="194">
        <v>0</v>
      </c>
      <c r="BE61" s="194">
        <v>0</v>
      </c>
      <c r="BF61" s="194">
        <v>1</v>
      </c>
      <c r="BG61" s="194">
        <v>0</v>
      </c>
      <c r="BH61" s="194">
        <v>0</v>
      </c>
      <c r="BI61" s="194">
        <v>0</v>
      </c>
      <c r="BJ61" s="194">
        <v>0</v>
      </c>
      <c r="BK61" s="194">
        <v>0</v>
      </c>
      <c r="BL61" s="194">
        <v>0</v>
      </c>
      <c r="BM61" s="194">
        <v>0</v>
      </c>
      <c r="BN61" s="194">
        <v>0</v>
      </c>
      <c r="BO61" s="195">
        <v>1</v>
      </c>
      <c r="BP61" s="149"/>
      <c r="BQ61" s="149"/>
      <c r="BR61" s="149"/>
      <c r="BS61" s="149"/>
      <c r="BT61" s="151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51"/>
      <c r="CI61" s="149"/>
      <c r="CJ61" s="149"/>
      <c r="CK61" s="149"/>
      <c r="CL61" s="149"/>
      <c r="CM61" s="149"/>
      <c r="CN61" s="149"/>
      <c r="CO61" s="149"/>
      <c r="CP61" s="151"/>
      <c r="CQ61" s="149"/>
      <c r="CR61" s="151"/>
    </row>
    <row r="62" spans="1:96" s="138" customFormat="1" ht="10.9" customHeight="1" x14ac:dyDescent="0.2">
      <c r="A62" s="178" t="s">
        <v>294</v>
      </c>
      <c r="B62" s="346" t="s">
        <v>514</v>
      </c>
      <c r="C62" s="190">
        <v>5.59903914741269E-4</v>
      </c>
      <c r="D62" s="190">
        <v>7.0995277634899997E-4</v>
      </c>
      <c r="E62" s="190">
        <v>6.3941793167995918E-4</v>
      </c>
      <c r="F62" s="190">
        <v>1.2311072403249604E-3</v>
      </c>
      <c r="G62" s="190">
        <v>5.4890299547749296E-4</v>
      </c>
      <c r="H62" s="190">
        <v>1.1506578896529163E-2</v>
      </c>
      <c r="I62" s="190">
        <v>0</v>
      </c>
      <c r="J62" s="190">
        <v>5.1022112833173693E-3</v>
      </c>
      <c r="K62" s="190">
        <v>2.3252537534565803E-3</v>
      </c>
      <c r="L62" s="190">
        <v>3.3455212822772048E-3</v>
      </c>
      <c r="M62" s="190">
        <v>1.389322131044451E-3</v>
      </c>
      <c r="N62" s="190">
        <v>2.2835520888788894E-3</v>
      </c>
      <c r="O62" s="190">
        <v>4.1411211979085578E-3</v>
      </c>
      <c r="P62" s="190">
        <v>6.0747193262322167E-3</v>
      </c>
      <c r="Q62" s="190">
        <v>4.354828565156156E-4</v>
      </c>
      <c r="R62" s="190">
        <v>1.4674921765176401E-3</v>
      </c>
      <c r="S62" s="190">
        <v>2.05535491396813E-3</v>
      </c>
      <c r="T62" s="190">
        <v>5.2322493675426955E-3</v>
      </c>
      <c r="U62" s="190">
        <v>3.3006866938484251E-3</v>
      </c>
      <c r="V62" s="190">
        <v>2.3494985388179761E-3</v>
      </c>
      <c r="W62" s="190">
        <v>1.7582600616494436E-3</v>
      </c>
      <c r="X62" s="190">
        <v>2.1698243942247907E-3</v>
      </c>
      <c r="Y62" s="190">
        <v>3.9835385028759544E-3</v>
      </c>
      <c r="Z62" s="190">
        <v>6.7721650923622968E-3</v>
      </c>
      <c r="AA62" s="190">
        <v>1.3104355808969632E-4</v>
      </c>
      <c r="AB62" s="190">
        <v>2.2543384686976942E-3</v>
      </c>
      <c r="AC62" s="190">
        <v>5.7524548586817051E-4</v>
      </c>
      <c r="AD62" s="190">
        <v>5.8171712233244792E-4</v>
      </c>
      <c r="AE62" s="190">
        <v>4.3606152400392003E-3</v>
      </c>
      <c r="AF62" s="190">
        <v>0</v>
      </c>
      <c r="AG62" s="190">
        <v>1.0736190177886534E-3</v>
      </c>
      <c r="AH62" s="190">
        <v>6.4198793163393959E-4</v>
      </c>
      <c r="AI62" s="190">
        <v>1.6691571529058606E-3</v>
      </c>
      <c r="AJ62" s="190">
        <v>2.0604259039506299E-3</v>
      </c>
      <c r="AK62" s="190">
        <v>1.4390988537256264E-3</v>
      </c>
      <c r="AL62" s="190">
        <v>5.649688579150863E-4</v>
      </c>
      <c r="AM62" s="190">
        <v>2.0817879661404483E-3</v>
      </c>
      <c r="AN62" s="190">
        <v>4.1244036548849349E-3</v>
      </c>
      <c r="AO62" s="190">
        <v>1.8972090573223062E-3</v>
      </c>
      <c r="AP62" s="190">
        <v>6.3576348281238282E-3</v>
      </c>
      <c r="AQ62" s="190">
        <v>3.1864780934759726E-3</v>
      </c>
      <c r="AR62" s="190">
        <v>2.4305139656920975E-3</v>
      </c>
      <c r="AS62" s="190">
        <v>3.9329978497296579E-3</v>
      </c>
      <c r="AT62" s="190">
        <v>8.8799579830928926E-3</v>
      </c>
      <c r="AU62" s="190">
        <v>4.8318946409823156E-3</v>
      </c>
      <c r="AV62" s="190">
        <v>1.7855173743057387E-3</v>
      </c>
      <c r="AW62" s="190">
        <v>5.2136086074154146E-3</v>
      </c>
      <c r="AX62" s="190">
        <v>1.147518239031034E-3</v>
      </c>
      <c r="AY62" s="190">
        <v>3.050215894252686E-3</v>
      </c>
      <c r="AZ62" s="190">
        <v>4.9085443848675655E-4</v>
      </c>
      <c r="BA62" s="190">
        <v>3.2902586556593592E-3</v>
      </c>
      <c r="BB62" s="190">
        <v>4.4193160254770809E-3</v>
      </c>
      <c r="BC62" s="190">
        <v>6.6280938138459013E-4</v>
      </c>
      <c r="BD62" s="190">
        <v>2.1970394370563265E-3</v>
      </c>
      <c r="BE62" s="190">
        <v>1.9442644739362603E-3</v>
      </c>
      <c r="BF62" s="190">
        <v>1.016294285675276E-3</v>
      </c>
      <c r="BG62" s="190">
        <v>1.000629981845707</v>
      </c>
      <c r="BH62" s="190">
        <v>4.1988015567052239E-3</v>
      </c>
      <c r="BI62" s="190">
        <v>4.32468445438097E-3</v>
      </c>
      <c r="BJ62" s="190">
        <v>3.1992335915499537E-3</v>
      </c>
      <c r="BK62" s="190">
        <v>1.820102078541757E-2</v>
      </c>
      <c r="BL62" s="190">
        <v>4.449963561584786E-3</v>
      </c>
      <c r="BM62" s="190">
        <v>5.3342032106356348E-4</v>
      </c>
      <c r="BN62" s="190">
        <v>9.149931717904243E-3</v>
      </c>
      <c r="BO62" s="191">
        <v>1.1923619476959255</v>
      </c>
      <c r="BP62" s="149"/>
      <c r="BQ62" s="149"/>
      <c r="BR62" s="149"/>
      <c r="BS62" s="149"/>
      <c r="BT62" s="151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51"/>
      <c r="CI62" s="149"/>
      <c r="CJ62" s="149"/>
      <c r="CK62" s="149"/>
      <c r="CL62" s="149"/>
      <c r="CM62" s="149"/>
      <c r="CN62" s="149"/>
      <c r="CO62" s="149"/>
      <c r="CP62" s="151"/>
      <c r="CQ62" s="149"/>
      <c r="CR62" s="151"/>
    </row>
    <row r="63" spans="1:96" s="138" customFormat="1" ht="10.9" customHeight="1" x14ac:dyDescent="0.2">
      <c r="A63" s="178" t="s">
        <v>295</v>
      </c>
      <c r="B63" s="189" t="s">
        <v>515</v>
      </c>
      <c r="C63" s="190">
        <v>4.3221152055817481E-2</v>
      </c>
      <c r="D63" s="190">
        <v>8.1680861814222419E-2</v>
      </c>
      <c r="E63" s="190">
        <v>3.0395221451692593E-2</v>
      </c>
      <c r="F63" s="190">
        <v>4.6169939237214588E-2</v>
      </c>
      <c r="G63" s="190">
        <v>3.6176663021657257E-2</v>
      </c>
      <c r="H63" s="190">
        <v>1.6280196754381526E-2</v>
      </c>
      <c r="I63" s="190">
        <v>0</v>
      </c>
      <c r="J63" s="190">
        <v>4.2907419610610668E-2</v>
      </c>
      <c r="K63" s="190">
        <v>2.9971992583004644E-2</v>
      </c>
      <c r="L63" s="190">
        <v>1.8719707523611184E-2</v>
      </c>
      <c r="M63" s="190">
        <v>2.1012359881029886E-2</v>
      </c>
      <c r="N63" s="190">
        <v>3.9294639567980315E-2</v>
      </c>
      <c r="O63" s="190">
        <v>3.7257938056693252E-2</v>
      </c>
      <c r="P63" s="190">
        <v>2.7696931848520311E-2</v>
      </c>
      <c r="Q63" s="190">
        <v>2.6270093464006019E-2</v>
      </c>
      <c r="R63" s="190">
        <v>4.206105138983212E-2</v>
      </c>
      <c r="S63" s="190">
        <v>3.6280077931691503E-2</v>
      </c>
      <c r="T63" s="190">
        <v>3.8601449836566555E-2</v>
      </c>
      <c r="U63" s="190">
        <v>3.6479998027726536E-2</v>
      </c>
      <c r="V63" s="190">
        <v>2.1907763546813574E-2</v>
      </c>
      <c r="W63" s="190">
        <v>3.2287119551427476E-2</v>
      </c>
      <c r="X63" s="190">
        <v>3.0597447844072423E-2</v>
      </c>
      <c r="Y63" s="190">
        <v>2.9045179335987034E-2</v>
      </c>
      <c r="Z63" s="190">
        <v>3.9174538354514205E-2</v>
      </c>
      <c r="AA63" s="190">
        <v>7.4960625875447233E-3</v>
      </c>
      <c r="AB63" s="190">
        <v>3.3962719696631886E-2</v>
      </c>
      <c r="AC63" s="190">
        <v>4.0616250484824666E-2</v>
      </c>
      <c r="AD63" s="190">
        <v>3.2145436876371995E-2</v>
      </c>
      <c r="AE63" s="190">
        <v>5.0171930021944484E-2</v>
      </c>
      <c r="AF63" s="190">
        <v>0</v>
      </c>
      <c r="AG63" s="190">
        <v>1.2583721760272823E-2</v>
      </c>
      <c r="AH63" s="190">
        <v>2.8083443861991932E-2</v>
      </c>
      <c r="AI63" s="190">
        <v>2.7290060008035799E-2</v>
      </c>
      <c r="AJ63" s="190">
        <v>3.6510949345459842E-2</v>
      </c>
      <c r="AK63" s="190">
        <v>4.3346755882453868E-2</v>
      </c>
      <c r="AL63" s="190">
        <v>2.4736391127252542E-2</v>
      </c>
      <c r="AM63" s="190">
        <v>3.011060765852884E-2</v>
      </c>
      <c r="AN63" s="190">
        <v>0.13131994928274027</v>
      </c>
      <c r="AO63" s="190">
        <v>9.4098222642448534E-2</v>
      </c>
      <c r="AP63" s="190">
        <v>6.4518277937116272E-2</v>
      </c>
      <c r="AQ63" s="190">
        <v>0.16686611203512458</v>
      </c>
      <c r="AR63" s="190">
        <v>0.11261530227150358</v>
      </c>
      <c r="AS63" s="190">
        <v>0.10230752671361891</v>
      </c>
      <c r="AT63" s="190">
        <v>0.12127243355012764</v>
      </c>
      <c r="AU63" s="190">
        <v>7.5021984472395428E-2</v>
      </c>
      <c r="AV63" s="190">
        <v>7.2370299070989019E-2</v>
      </c>
      <c r="AW63" s="190">
        <v>9.8618995546646757E-2</v>
      </c>
      <c r="AX63" s="190">
        <v>4.0798125300215295E-2</v>
      </c>
      <c r="AY63" s="190">
        <v>0.10301415144750632</v>
      </c>
      <c r="AZ63" s="190">
        <v>1.9089317078533067E-2</v>
      </c>
      <c r="BA63" s="190">
        <v>0.13625874902348162</v>
      </c>
      <c r="BB63" s="190">
        <v>0.1341708594581153</v>
      </c>
      <c r="BC63" s="190">
        <v>8.2322431949766434E-2</v>
      </c>
      <c r="BD63" s="190">
        <v>6.0771852928529921E-2</v>
      </c>
      <c r="BE63" s="190">
        <v>5.5645886241152909E-2</v>
      </c>
      <c r="BF63" s="190">
        <v>4.284849398690356E-2</v>
      </c>
      <c r="BG63" s="190">
        <v>6.9901995998570179E-2</v>
      </c>
      <c r="BH63" s="190">
        <v>1.1196614530648521</v>
      </c>
      <c r="BI63" s="190">
        <v>9.3739199979223573E-2</v>
      </c>
      <c r="BJ63" s="190">
        <v>4.7284801018106497E-2</v>
      </c>
      <c r="BK63" s="190">
        <v>5.5244701724308516E-2</v>
      </c>
      <c r="BL63" s="190">
        <v>6.0709178550752814E-2</v>
      </c>
      <c r="BM63" s="190">
        <v>1.4725723292230809E-2</v>
      </c>
      <c r="BN63" s="190">
        <v>9.6282429344335271E-2</v>
      </c>
      <c r="BO63" s="191">
        <v>4.4420225259096835</v>
      </c>
      <c r="BP63" s="149"/>
      <c r="BQ63" s="149"/>
      <c r="BR63" s="149"/>
      <c r="BS63" s="149"/>
      <c r="BT63" s="151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51"/>
      <c r="CI63" s="149"/>
      <c r="CJ63" s="149"/>
      <c r="CK63" s="149"/>
      <c r="CL63" s="149"/>
      <c r="CM63" s="149"/>
      <c r="CN63" s="149"/>
      <c r="CO63" s="149"/>
      <c r="CP63" s="151"/>
      <c r="CQ63" s="149"/>
      <c r="CR63" s="151"/>
    </row>
    <row r="64" spans="1:96" s="138" customFormat="1" ht="10.9" customHeight="1" x14ac:dyDescent="0.2">
      <c r="A64" s="178" t="s">
        <v>296</v>
      </c>
      <c r="B64" s="189" t="s">
        <v>516</v>
      </c>
      <c r="C64" s="190">
        <v>0</v>
      </c>
      <c r="D64" s="190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0</v>
      </c>
      <c r="K64" s="190">
        <v>0</v>
      </c>
      <c r="L64" s="190">
        <v>0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  <c r="AA64" s="190">
        <v>0</v>
      </c>
      <c r="AB64" s="190">
        <v>0</v>
      </c>
      <c r="AC64" s="190">
        <v>0</v>
      </c>
      <c r="AD64" s="190">
        <v>0</v>
      </c>
      <c r="AE64" s="190">
        <v>0</v>
      </c>
      <c r="AF64" s="190">
        <v>0</v>
      </c>
      <c r="AG64" s="190">
        <v>0</v>
      </c>
      <c r="AH64" s="190">
        <v>0</v>
      </c>
      <c r="AI64" s="190">
        <v>0</v>
      </c>
      <c r="AJ64" s="190">
        <v>0</v>
      </c>
      <c r="AK64" s="190">
        <v>0</v>
      </c>
      <c r="AL64" s="190">
        <v>0</v>
      </c>
      <c r="AM64" s="190">
        <v>0</v>
      </c>
      <c r="AN64" s="190">
        <v>0</v>
      </c>
      <c r="AO64" s="190">
        <v>0</v>
      </c>
      <c r="AP64" s="190">
        <v>0</v>
      </c>
      <c r="AQ64" s="190">
        <v>0</v>
      </c>
      <c r="AR64" s="190">
        <v>0</v>
      </c>
      <c r="AS64" s="190">
        <v>0</v>
      </c>
      <c r="AT64" s="190">
        <v>0</v>
      </c>
      <c r="AU64" s="190">
        <v>0</v>
      </c>
      <c r="AV64" s="190">
        <v>0</v>
      </c>
      <c r="AW64" s="190">
        <v>0</v>
      </c>
      <c r="AX64" s="190">
        <v>0</v>
      </c>
      <c r="AY64" s="190">
        <v>0</v>
      </c>
      <c r="AZ64" s="190">
        <v>0</v>
      </c>
      <c r="BA64" s="190">
        <v>0</v>
      </c>
      <c r="BB64" s="190">
        <v>0</v>
      </c>
      <c r="BC64" s="190">
        <v>0</v>
      </c>
      <c r="BD64" s="190">
        <v>0</v>
      </c>
      <c r="BE64" s="190">
        <v>0</v>
      </c>
      <c r="BF64" s="190">
        <v>0</v>
      </c>
      <c r="BG64" s="190">
        <v>0</v>
      </c>
      <c r="BH64" s="190">
        <v>0</v>
      </c>
      <c r="BI64" s="190">
        <v>1</v>
      </c>
      <c r="BJ64" s="190">
        <v>0</v>
      </c>
      <c r="BK64" s="190">
        <v>0</v>
      </c>
      <c r="BL64" s="190">
        <v>0</v>
      </c>
      <c r="BM64" s="190">
        <v>0</v>
      </c>
      <c r="BN64" s="190">
        <v>0</v>
      </c>
      <c r="BO64" s="191">
        <v>1</v>
      </c>
      <c r="BP64" s="149"/>
      <c r="BQ64" s="149"/>
      <c r="BR64" s="149"/>
      <c r="BS64" s="149"/>
      <c r="BT64" s="151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51"/>
      <c r="CI64" s="149"/>
      <c r="CJ64" s="149"/>
      <c r="CK64" s="149"/>
      <c r="CL64" s="149"/>
      <c r="CM64" s="149"/>
      <c r="CN64" s="149"/>
      <c r="CO64" s="149"/>
      <c r="CP64" s="151"/>
      <c r="CQ64" s="149"/>
      <c r="CR64" s="151"/>
    </row>
    <row r="65" spans="1:97" s="138" customFormat="1" ht="10.9" customHeight="1" x14ac:dyDescent="0.2">
      <c r="A65" s="196" t="s">
        <v>297</v>
      </c>
      <c r="B65" s="189" t="s">
        <v>517</v>
      </c>
      <c r="C65" s="198">
        <v>4.256104212189018E-7</v>
      </c>
      <c r="D65" s="198">
        <v>3.1793029284152966E-7</v>
      </c>
      <c r="E65" s="198">
        <v>3.0285215259837913E-7</v>
      </c>
      <c r="F65" s="198">
        <v>3.2570871690959282E-6</v>
      </c>
      <c r="G65" s="198">
        <v>3.9291308444530656E-7</v>
      </c>
      <c r="H65" s="198">
        <v>1.3164861716711428E-7</v>
      </c>
      <c r="I65" s="198">
        <v>0</v>
      </c>
      <c r="J65" s="198">
        <v>4.4263968380664802E-7</v>
      </c>
      <c r="K65" s="198">
        <v>2.541434307442478E-7</v>
      </c>
      <c r="L65" s="198">
        <v>6.14816214762041E-7</v>
      </c>
      <c r="M65" s="198">
        <v>3.0113275647590466E-7</v>
      </c>
      <c r="N65" s="198">
        <v>5.4657165086007678E-7</v>
      </c>
      <c r="O65" s="198">
        <v>1.2995678848834089E-7</v>
      </c>
      <c r="P65" s="198">
        <v>3.1972183899975643E-7</v>
      </c>
      <c r="Q65" s="198">
        <v>1.1658128417250979E-7</v>
      </c>
      <c r="R65" s="198">
        <v>1.3809157384362277E-7</v>
      </c>
      <c r="S65" s="198">
        <v>4.2765474045703318E-7</v>
      </c>
      <c r="T65" s="198">
        <v>1.9186493390275729E-7</v>
      </c>
      <c r="U65" s="198">
        <v>2.5012873611902316E-7</v>
      </c>
      <c r="V65" s="198">
        <v>1.4192417772213302E-7</v>
      </c>
      <c r="W65" s="198">
        <v>1.3053308303371713E-7</v>
      </c>
      <c r="X65" s="198">
        <v>1.3527900219252149E-7</v>
      </c>
      <c r="Y65" s="198">
        <v>4.8155320868502716E-7</v>
      </c>
      <c r="Z65" s="198">
        <v>5.3313676339699183E-7</v>
      </c>
      <c r="AA65" s="198">
        <v>5.5185234719254298E-8</v>
      </c>
      <c r="AB65" s="198">
        <v>1.3334605150259741E-7</v>
      </c>
      <c r="AC65" s="198">
        <v>1.4200375950466965E-7</v>
      </c>
      <c r="AD65" s="198">
        <v>1.510592734883895E-7</v>
      </c>
      <c r="AE65" s="198">
        <v>5.8180935203115813E-7</v>
      </c>
      <c r="AF65" s="198">
        <v>0</v>
      </c>
      <c r="AG65" s="198">
        <v>6.0888276211945369E-8</v>
      </c>
      <c r="AH65" s="198">
        <v>1.4878490250817803E-7</v>
      </c>
      <c r="AI65" s="198">
        <v>7.447304943546308E-7</v>
      </c>
      <c r="AJ65" s="198">
        <v>1.2724909849954435E-6</v>
      </c>
      <c r="AK65" s="198">
        <v>2.598105647685378E-6</v>
      </c>
      <c r="AL65" s="198">
        <v>2.4087685987382853E-7</v>
      </c>
      <c r="AM65" s="198">
        <v>1.6030311592382061E-7</v>
      </c>
      <c r="AN65" s="198">
        <v>8.3393773129546345E-7</v>
      </c>
      <c r="AO65" s="198">
        <v>5.1566669106269047E-7</v>
      </c>
      <c r="AP65" s="198">
        <v>3.2508587478702397E-7</v>
      </c>
      <c r="AQ65" s="198">
        <v>4.1421271030236782E-7</v>
      </c>
      <c r="AR65" s="198">
        <v>4.302445506590998E-7</v>
      </c>
      <c r="AS65" s="198">
        <v>7.8207561939475893E-7</v>
      </c>
      <c r="AT65" s="198">
        <v>6.4234411652391531E-7</v>
      </c>
      <c r="AU65" s="198">
        <v>4.8096188672471191E-7</v>
      </c>
      <c r="AV65" s="198">
        <v>6.3282145134381818E-7</v>
      </c>
      <c r="AW65" s="198">
        <v>7.3082673728271626E-7</v>
      </c>
      <c r="AX65" s="198">
        <v>1.0534652068587446E-7</v>
      </c>
      <c r="AY65" s="198">
        <v>2.4085588123990988E-6</v>
      </c>
      <c r="AZ65" s="198">
        <v>6.481045870936071E-7</v>
      </c>
      <c r="BA65" s="198">
        <v>7.9842706605097383E-6</v>
      </c>
      <c r="BB65" s="198">
        <v>5.5067825359849123E-6</v>
      </c>
      <c r="BC65" s="198">
        <v>4.6375783975439863E-7</v>
      </c>
      <c r="BD65" s="198">
        <v>1.5310325473426093E-3</v>
      </c>
      <c r="BE65" s="198">
        <v>1.4915485828370255E-3</v>
      </c>
      <c r="BF65" s="198">
        <v>4.724776065407851E-3</v>
      </c>
      <c r="BG65" s="198">
        <v>2.8725316447285707E-7</v>
      </c>
      <c r="BH65" s="198">
        <v>9.3722525876768167E-7</v>
      </c>
      <c r="BI65" s="198">
        <v>1.2759644965543099E-2</v>
      </c>
      <c r="BJ65" s="198">
        <v>1.0062270718963418</v>
      </c>
      <c r="BK65" s="198">
        <v>6.4370301877541114E-7</v>
      </c>
      <c r="BL65" s="198">
        <v>1.0854216065420541E-6</v>
      </c>
      <c r="BM65" s="198">
        <v>1.8717462243080293E-7</v>
      </c>
      <c r="BN65" s="198">
        <v>3.6204319114961156E-6</v>
      </c>
      <c r="BO65" s="199">
        <v>1.0267800136209386</v>
      </c>
      <c r="BP65" s="149"/>
      <c r="BQ65" s="149"/>
      <c r="BR65" s="149"/>
      <c r="BS65" s="149"/>
      <c r="BT65" s="151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51"/>
      <c r="CI65" s="149"/>
      <c r="CJ65" s="149"/>
      <c r="CK65" s="149"/>
      <c r="CL65" s="149"/>
      <c r="CM65" s="149"/>
      <c r="CN65" s="149"/>
      <c r="CO65" s="149"/>
      <c r="CP65" s="151"/>
      <c r="CQ65" s="149"/>
      <c r="CR65" s="151"/>
    </row>
    <row r="66" spans="1:97" s="138" customFormat="1" ht="10.9" customHeight="1" x14ac:dyDescent="0.2">
      <c r="A66" s="178" t="s">
        <v>298</v>
      </c>
      <c r="B66" s="193" t="s">
        <v>518</v>
      </c>
      <c r="C66" s="190">
        <v>2.772259804130161E-5</v>
      </c>
      <c r="D66" s="190">
        <v>3.1430276869261935E-5</v>
      </c>
      <c r="E66" s="190">
        <v>1.8824523619114147E-5</v>
      </c>
      <c r="F66" s="190">
        <v>3.7676072456190404E-5</v>
      </c>
      <c r="G66" s="190">
        <v>2.0007992940771661E-5</v>
      </c>
      <c r="H66" s="190">
        <v>3.0187799276697146E-5</v>
      </c>
      <c r="I66" s="190">
        <v>0</v>
      </c>
      <c r="J66" s="190">
        <v>4.4657237940897145E-5</v>
      </c>
      <c r="K66" s="190">
        <v>2.6533801296138791E-5</v>
      </c>
      <c r="L66" s="190">
        <v>2.2167669623863608E-5</v>
      </c>
      <c r="M66" s="190">
        <v>1.775339774743056E-5</v>
      </c>
      <c r="N66" s="190">
        <v>2.7959916375840171E-5</v>
      </c>
      <c r="O66" s="190">
        <v>2.1342731078968861E-5</v>
      </c>
      <c r="P66" s="190">
        <v>3.4943487115461256E-5</v>
      </c>
      <c r="Q66" s="190">
        <v>2.1127915308401832E-5</v>
      </c>
      <c r="R66" s="190">
        <v>3.1125896824362207E-5</v>
      </c>
      <c r="S66" s="190">
        <v>2.8868280073180395E-5</v>
      </c>
      <c r="T66" s="190">
        <v>3.3338816970650722E-5</v>
      </c>
      <c r="U66" s="190">
        <v>2.9752582827522534E-5</v>
      </c>
      <c r="V66" s="190">
        <v>2.0461704004927664E-5</v>
      </c>
      <c r="W66" s="190">
        <v>2.9178160677293747E-5</v>
      </c>
      <c r="X66" s="190">
        <v>2.9429216313276728E-5</v>
      </c>
      <c r="Y66" s="190">
        <v>1.6358600682546037E-5</v>
      </c>
      <c r="Z66" s="190">
        <v>4.9031174106011684E-5</v>
      </c>
      <c r="AA66" s="190">
        <v>4.5131004967861128E-6</v>
      </c>
      <c r="AB66" s="190">
        <v>2.0257418779901835E-5</v>
      </c>
      <c r="AC66" s="190">
        <v>3.2269256054462618E-5</v>
      </c>
      <c r="AD66" s="190">
        <v>2.5536764169607076E-5</v>
      </c>
      <c r="AE66" s="190">
        <v>2.9890666227202912E-5</v>
      </c>
      <c r="AF66" s="190">
        <v>0</v>
      </c>
      <c r="AG66" s="190">
        <v>9.787814982644255E-6</v>
      </c>
      <c r="AH66" s="190">
        <v>1.8115794138550616E-5</v>
      </c>
      <c r="AI66" s="190">
        <v>2.1989140393482412E-5</v>
      </c>
      <c r="AJ66" s="190">
        <v>2.697267573537836E-5</v>
      </c>
      <c r="AK66" s="190">
        <v>3.7369934500368087E-5</v>
      </c>
      <c r="AL66" s="190">
        <v>1.693352011170816E-5</v>
      </c>
      <c r="AM66" s="190">
        <v>3.0596615883718675E-5</v>
      </c>
      <c r="AN66" s="190">
        <v>4.9541003640556354E-5</v>
      </c>
      <c r="AO66" s="190">
        <v>5.1352908035742367E-5</v>
      </c>
      <c r="AP66" s="190">
        <v>7.4331765345461964E-5</v>
      </c>
      <c r="AQ66" s="190">
        <v>6.6732598218185516E-5</v>
      </c>
      <c r="AR66" s="190">
        <v>5.9334750182587692E-5</v>
      </c>
      <c r="AS66" s="190">
        <v>4.9383625239423045E-5</v>
      </c>
      <c r="AT66" s="190">
        <v>9.609704275880256E-5</v>
      </c>
      <c r="AU66" s="190">
        <v>5.5186083856282097E-5</v>
      </c>
      <c r="AV66" s="190">
        <v>1.1879708134128265E-4</v>
      </c>
      <c r="AW66" s="190">
        <v>1.1919047842990554E-4</v>
      </c>
      <c r="AX66" s="190">
        <v>2.5813422851439785E-5</v>
      </c>
      <c r="AY66" s="190">
        <v>5.9257134537610062E-5</v>
      </c>
      <c r="AZ66" s="190">
        <v>3.9020720657162786E-5</v>
      </c>
      <c r="BA66" s="190">
        <v>4.918505086058878E-3</v>
      </c>
      <c r="BB66" s="190">
        <v>8.4517860762766545E-3</v>
      </c>
      <c r="BC66" s="190">
        <v>8.3105896950502517E-5</v>
      </c>
      <c r="BD66" s="190">
        <v>8.5314252162846908E-5</v>
      </c>
      <c r="BE66" s="190">
        <v>4.9438765512583122E-5</v>
      </c>
      <c r="BF66" s="190">
        <v>3.4892448095457113E-5</v>
      </c>
      <c r="BG66" s="190">
        <v>1.5437385008001473E-4</v>
      </c>
      <c r="BH66" s="190">
        <v>2.6218685726033328E-4</v>
      </c>
      <c r="BI66" s="190">
        <v>1.175566356935633E-3</v>
      </c>
      <c r="BJ66" s="190">
        <v>3.0182282794378047E-4</v>
      </c>
      <c r="BK66" s="190">
        <v>1.0089666305201812</v>
      </c>
      <c r="BL66" s="190">
        <v>6.6416136225049775E-4</v>
      </c>
      <c r="BM66" s="190">
        <v>1.8510660572504147E-5</v>
      </c>
      <c r="BN66" s="190">
        <v>6.7006201769537676E-4</v>
      </c>
      <c r="BO66" s="191">
        <v>1.0276245081467146</v>
      </c>
      <c r="BP66" s="149"/>
      <c r="BQ66" s="149"/>
      <c r="BR66" s="149"/>
      <c r="BS66" s="149"/>
      <c r="BT66" s="151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51"/>
      <c r="CI66" s="149"/>
      <c r="CJ66" s="149"/>
      <c r="CK66" s="149"/>
      <c r="CL66" s="149"/>
      <c r="CM66" s="149"/>
      <c r="CN66" s="149"/>
      <c r="CO66" s="149"/>
      <c r="CP66" s="151"/>
      <c r="CQ66" s="149"/>
      <c r="CR66" s="151"/>
    </row>
    <row r="67" spans="1:97" s="138" customFormat="1" ht="10.9" customHeight="1" x14ac:dyDescent="0.2">
      <c r="A67" s="178" t="s">
        <v>299</v>
      </c>
      <c r="B67" s="189" t="s">
        <v>519</v>
      </c>
      <c r="C67" s="190">
        <v>2.6352454351161132E-4</v>
      </c>
      <c r="D67" s="190">
        <v>2.3917347598883255E-4</v>
      </c>
      <c r="E67" s="190">
        <v>1.7056428646752478E-4</v>
      </c>
      <c r="F67" s="190">
        <v>1.5381301019098627E-3</v>
      </c>
      <c r="G67" s="190">
        <v>2.5248441686038299E-4</v>
      </c>
      <c r="H67" s="190">
        <v>1.4631738520156183E-3</v>
      </c>
      <c r="I67" s="190">
        <v>0</v>
      </c>
      <c r="J67" s="190">
        <v>4.2940602659449236E-4</v>
      </c>
      <c r="K67" s="190">
        <v>5.0570790333824556E-4</v>
      </c>
      <c r="L67" s="190">
        <v>4.5914189818293513E-4</v>
      </c>
      <c r="M67" s="190">
        <v>1.7429683433217954E-4</v>
      </c>
      <c r="N67" s="190">
        <v>3.6774661513196827E-4</v>
      </c>
      <c r="O67" s="190">
        <v>3.9559242962118292E-4</v>
      </c>
      <c r="P67" s="190">
        <v>2.0727725480319004E-4</v>
      </c>
      <c r="Q67" s="190">
        <v>8.3288595492957983E-5</v>
      </c>
      <c r="R67" s="190">
        <v>3.1897380606163666E-4</v>
      </c>
      <c r="S67" s="190">
        <v>2.7783917187145212E-4</v>
      </c>
      <c r="T67" s="190">
        <v>1.5071164216521777E-4</v>
      </c>
      <c r="U67" s="190">
        <v>1.4541714350505133E-4</v>
      </c>
      <c r="V67" s="190">
        <v>1.0300927082089659E-4</v>
      </c>
      <c r="W67" s="190">
        <v>3.5938599889773096E-4</v>
      </c>
      <c r="X67" s="190">
        <v>8.7084611938975141E-5</v>
      </c>
      <c r="Y67" s="190">
        <v>8.3397283343388372E-5</v>
      </c>
      <c r="Z67" s="190">
        <v>1.2392239679367262E-4</v>
      </c>
      <c r="AA67" s="190">
        <v>2.669084171109898E-5</v>
      </c>
      <c r="AB67" s="190">
        <v>9.4008528759800293E-5</v>
      </c>
      <c r="AC67" s="190">
        <v>1.02589730299409E-4</v>
      </c>
      <c r="AD67" s="190">
        <v>1.462705827186028E-4</v>
      </c>
      <c r="AE67" s="190">
        <v>1.9900318762761134E-4</v>
      </c>
      <c r="AF67" s="190">
        <v>0</v>
      </c>
      <c r="AG67" s="190">
        <v>3.6605257932943978E-5</v>
      </c>
      <c r="AH67" s="190">
        <v>9.6254849490029146E-5</v>
      </c>
      <c r="AI67" s="190">
        <v>2.2530177294182935E-4</v>
      </c>
      <c r="AJ67" s="190">
        <v>2.6965513755439468E-4</v>
      </c>
      <c r="AK67" s="190">
        <v>2.2372005303275243E-4</v>
      </c>
      <c r="AL67" s="190">
        <v>1.9602243136509795E-4</v>
      </c>
      <c r="AM67" s="190">
        <v>1.226669351315712E-4</v>
      </c>
      <c r="AN67" s="190">
        <v>3.6434802154715058E-4</v>
      </c>
      <c r="AO67" s="190">
        <v>4.1585399438140615E-4</v>
      </c>
      <c r="AP67" s="190">
        <v>3.0289481370975691E-4</v>
      </c>
      <c r="AQ67" s="190">
        <v>6.1446739801078649E-4</v>
      </c>
      <c r="AR67" s="190">
        <v>5.9687677505170238E-4</v>
      </c>
      <c r="AS67" s="190">
        <v>2.917273938624492E-4</v>
      </c>
      <c r="AT67" s="190">
        <v>4.9319925847921887E-4</v>
      </c>
      <c r="AU67" s="190">
        <v>2.2819940029086003E-4</v>
      </c>
      <c r="AV67" s="190">
        <v>1.0190384182010347E-3</v>
      </c>
      <c r="AW67" s="190">
        <v>4.1763242683882104E-4</v>
      </c>
      <c r="AX67" s="190">
        <v>8.7342479635330625E-4</v>
      </c>
      <c r="AY67" s="190">
        <v>7.509661410562738E-4</v>
      </c>
      <c r="AZ67" s="190">
        <v>5.2179089840866349E-4</v>
      </c>
      <c r="BA67" s="190">
        <v>1.3500561225445312E-3</v>
      </c>
      <c r="BB67" s="190">
        <v>3.3295367222333249E-3</v>
      </c>
      <c r="BC67" s="190">
        <v>6.952054496025266E-4</v>
      </c>
      <c r="BD67" s="190">
        <v>9.1291546939055663E-4</v>
      </c>
      <c r="BE67" s="190">
        <v>1.0738624694225317E-2</v>
      </c>
      <c r="BF67" s="190">
        <v>8.6867995292816361E-3</v>
      </c>
      <c r="BG67" s="190">
        <v>2.8341584113095188E-3</v>
      </c>
      <c r="BH67" s="190">
        <v>1.3259927829232898E-3</v>
      </c>
      <c r="BI67" s="190">
        <v>1.3018147644615671E-2</v>
      </c>
      <c r="BJ67" s="190">
        <v>3.4283171212463382E-3</v>
      </c>
      <c r="BK67" s="190">
        <v>4.0481890459645028E-3</v>
      </c>
      <c r="BL67" s="190">
        <v>1.0175242730584293</v>
      </c>
      <c r="BM67" s="190">
        <v>1.5858678898353205E-4</v>
      </c>
      <c r="BN67" s="190">
        <v>1.5823684300657656E-3</v>
      </c>
      <c r="BO67" s="191">
        <v>1.0864616298752214</v>
      </c>
      <c r="BP67" s="149"/>
      <c r="BQ67" s="149"/>
      <c r="BR67" s="149"/>
      <c r="BS67" s="149"/>
      <c r="BT67" s="151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51"/>
      <c r="CI67" s="149"/>
      <c r="CJ67" s="149"/>
      <c r="CK67" s="149"/>
      <c r="CL67" s="149"/>
      <c r="CM67" s="149"/>
      <c r="CN67" s="149"/>
      <c r="CO67" s="149"/>
      <c r="CP67" s="151"/>
      <c r="CQ67" s="149"/>
      <c r="CR67" s="151"/>
    </row>
    <row r="68" spans="1:97" s="138" customFormat="1" ht="10.9" customHeight="1" x14ac:dyDescent="0.2">
      <c r="A68" s="178" t="s">
        <v>300</v>
      </c>
      <c r="B68" s="189" t="s">
        <v>520</v>
      </c>
      <c r="C68" s="190">
        <v>7.072423322485638E-4</v>
      </c>
      <c r="D68" s="190">
        <v>6.8130329071998299E-4</v>
      </c>
      <c r="E68" s="190">
        <v>9.8460263009193046E-4</v>
      </c>
      <c r="F68" s="190">
        <v>2.8928195641605894E-3</v>
      </c>
      <c r="G68" s="190">
        <v>3.3137667496127366E-3</v>
      </c>
      <c r="H68" s="190">
        <v>1.8283534433762717E-3</v>
      </c>
      <c r="I68" s="190">
        <v>0</v>
      </c>
      <c r="J68" s="190">
        <v>1.2200778028152843E-3</v>
      </c>
      <c r="K68" s="190">
        <v>1.1504999287846177E-3</v>
      </c>
      <c r="L68" s="190">
        <v>9.4400894010486383E-4</v>
      </c>
      <c r="M68" s="190">
        <v>4.661672596666851E-4</v>
      </c>
      <c r="N68" s="190">
        <v>1.4034264652438495E-3</v>
      </c>
      <c r="O68" s="190">
        <v>5.4841236614251905E-4</v>
      </c>
      <c r="P68" s="190">
        <v>5.2361311418632395E-4</v>
      </c>
      <c r="Q68" s="190">
        <v>2.095118526320109E-4</v>
      </c>
      <c r="R68" s="190">
        <v>1.8604561403601358E-3</v>
      </c>
      <c r="S68" s="190">
        <v>1.6254398053197918E-3</v>
      </c>
      <c r="T68" s="190">
        <v>1.9852496653360516E-3</v>
      </c>
      <c r="U68" s="190">
        <v>1.0567184386762185E-3</v>
      </c>
      <c r="V68" s="190">
        <v>3.0781573131269944E-4</v>
      </c>
      <c r="W68" s="190">
        <v>1.0204475364765252E-3</v>
      </c>
      <c r="X68" s="190">
        <v>7.5763952647284953E-4</v>
      </c>
      <c r="Y68" s="190">
        <v>6.6285563779411338E-4</v>
      </c>
      <c r="Z68" s="190">
        <v>1.0186619784980334E-3</v>
      </c>
      <c r="AA68" s="190">
        <v>7.3899898723818352E-5</v>
      </c>
      <c r="AB68" s="190">
        <v>2.1894083930051156E-4</v>
      </c>
      <c r="AC68" s="190">
        <v>2.2451400864378267E-4</v>
      </c>
      <c r="AD68" s="190">
        <v>3.8474576099170555E-4</v>
      </c>
      <c r="AE68" s="190">
        <v>1.1216506423240725E-3</v>
      </c>
      <c r="AF68" s="190">
        <v>0</v>
      </c>
      <c r="AG68" s="190">
        <v>7.669260538720604E-5</v>
      </c>
      <c r="AH68" s="190">
        <v>2.5537292229226417E-4</v>
      </c>
      <c r="AI68" s="190">
        <v>6.2292758780122599E-4</v>
      </c>
      <c r="AJ68" s="190">
        <v>1.0570402771996263E-3</v>
      </c>
      <c r="AK68" s="190">
        <v>1.0301196925298866E-3</v>
      </c>
      <c r="AL68" s="190">
        <v>5.6326079837549473E-4</v>
      </c>
      <c r="AM68" s="190">
        <v>1.8604186689748625E-3</v>
      </c>
      <c r="AN68" s="190">
        <v>1.4914459179616762E-3</v>
      </c>
      <c r="AO68" s="190">
        <v>1.0581214740135907E-3</v>
      </c>
      <c r="AP68" s="190">
        <v>4.7888054065434063E-4</v>
      </c>
      <c r="AQ68" s="190">
        <v>2.9025174601439133E-3</v>
      </c>
      <c r="AR68" s="190">
        <v>8.8474214498689195E-4</v>
      </c>
      <c r="AS68" s="190">
        <v>4.6691860313532009E-4</v>
      </c>
      <c r="AT68" s="190">
        <v>1.5235066847288953E-3</v>
      </c>
      <c r="AU68" s="190">
        <v>3.2704809408144126E-3</v>
      </c>
      <c r="AV68" s="190">
        <v>2.3407522299946602E-3</v>
      </c>
      <c r="AW68" s="190">
        <v>3.872365218832162E-3</v>
      </c>
      <c r="AX68" s="190">
        <v>6.0813988332623101E-4</v>
      </c>
      <c r="AY68" s="190">
        <v>2.4164853938135806E-3</v>
      </c>
      <c r="AZ68" s="190">
        <v>4.1289153071918869E-3</v>
      </c>
      <c r="BA68" s="190">
        <v>3.4325007246954753E-3</v>
      </c>
      <c r="BB68" s="190">
        <v>1.9813301103690541E-3</v>
      </c>
      <c r="BC68" s="190">
        <v>2.5015163756057176E-3</v>
      </c>
      <c r="BD68" s="190">
        <v>3.5468630188208593E-3</v>
      </c>
      <c r="BE68" s="190">
        <v>1.9419388586241753E-3</v>
      </c>
      <c r="BF68" s="190">
        <v>5.2925092150373837E-3</v>
      </c>
      <c r="BG68" s="190">
        <v>6.2153988265036359E-3</v>
      </c>
      <c r="BH68" s="190">
        <v>2.1556710462072347E-3</v>
      </c>
      <c r="BI68" s="190">
        <v>2.9875820682136742E-3</v>
      </c>
      <c r="BJ68" s="190">
        <v>1.5561511664118934E-3</v>
      </c>
      <c r="BK68" s="190">
        <v>2.8820056278863475E-3</v>
      </c>
      <c r="BL68" s="190">
        <v>3.8649214642351238E-3</v>
      </c>
      <c r="BM68" s="190">
        <v>1.0004377978793348</v>
      </c>
      <c r="BN68" s="190">
        <v>1.2774231807825417E-3</v>
      </c>
      <c r="BO68" s="191">
        <v>1.1001755552649026</v>
      </c>
      <c r="BP68" s="149"/>
      <c r="BQ68" s="149"/>
      <c r="BR68" s="149"/>
      <c r="BS68" s="149"/>
      <c r="BT68" s="151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51"/>
      <c r="CI68" s="149"/>
      <c r="CJ68" s="149"/>
      <c r="CK68" s="149"/>
      <c r="CL68" s="149"/>
      <c r="CM68" s="149"/>
      <c r="CN68" s="149"/>
      <c r="CO68" s="149"/>
      <c r="CP68" s="151"/>
      <c r="CQ68" s="149"/>
      <c r="CR68" s="151"/>
    </row>
    <row r="69" spans="1:97" s="138" customFormat="1" ht="10.9" customHeight="1" x14ac:dyDescent="0.2">
      <c r="A69" s="196" t="s">
        <v>458</v>
      </c>
      <c r="B69" s="189" t="s">
        <v>521</v>
      </c>
      <c r="C69" s="190">
        <v>6.3301131763671865E-3</v>
      </c>
      <c r="D69" s="190">
        <v>1.8348794812039864E-3</v>
      </c>
      <c r="E69" s="190">
        <v>2.0536921815875022E-3</v>
      </c>
      <c r="F69" s="190">
        <v>1.5267869842180168E-3</v>
      </c>
      <c r="G69" s="190">
        <v>5.4398316209627725E-3</v>
      </c>
      <c r="H69" s="190">
        <v>8.3682292911929461E-3</v>
      </c>
      <c r="I69" s="190">
        <v>0</v>
      </c>
      <c r="J69" s="190">
        <v>2.2257660913379856E-2</v>
      </c>
      <c r="K69" s="190">
        <v>1.0965437055314164E-2</v>
      </c>
      <c r="L69" s="190">
        <v>5.9059829184466891E-3</v>
      </c>
      <c r="M69" s="190">
        <v>7.4986321868025542E-3</v>
      </c>
      <c r="N69" s="190">
        <v>3.015716818197036E-3</v>
      </c>
      <c r="O69" s="190">
        <v>4.6394614756633404E-3</v>
      </c>
      <c r="P69" s="190">
        <v>2.0875813370758774E-2</v>
      </c>
      <c r="Q69" s="190">
        <v>2.9397928460021261E-3</v>
      </c>
      <c r="R69" s="190">
        <v>4.3316992091539065E-3</v>
      </c>
      <c r="S69" s="190">
        <v>1.0379747966078188E-2</v>
      </c>
      <c r="T69" s="190">
        <v>4.1536476030308821E-3</v>
      </c>
      <c r="U69" s="190">
        <v>6.1647615044500637E-3</v>
      </c>
      <c r="V69" s="190">
        <v>4.5812189556691937E-3</v>
      </c>
      <c r="W69" s="190">
        <v>4.0892656969750826E-3</v>
      </c>
      <c r="X69" s="190">
        <v>1.1366969938515019E-3</v>
      </c>
      <c r="Y69" s="190">
        <v>2.0267280567659706E-3</v>
      </c>
      <c r="Z69" s="190">
        <v>5.8261513138851218E-3</v>
      </c>
      <c r="AA69" s="190">
        <v>3.42619251331641E-4</v>
      </c>
      <c r="AB69" s="190">
        <v>3.9817818571962222E-3</v>
      </c>
      <c r="AC69" s="190">
        <v>5.410226164115902E-3</v>
      </c>
      <c r="AD69" s="190">
        <v>6.1780820362050369E-3</v>
      </c>
      <c r="AE69" s="190">
        <v>8.3562943842343026E-3</v>
      </c>
      <c r="AF69" s="190">
        <v>0</v>
      </c>
      <c r="AG69" s="190">
        <v>2.9864822368363569E-3</v>
      </c>
      <c r="AH69" s="190">
        <v>5.1562979370212043E-3</v>
      </c>
      <c r="AI69" s="190">
        <v>3.8309094364700042E-3</v>
      </c>
      <c r="AJ69" s="190">
        <v>3.1527723229485727E-3</v>
      </c>
      <c r="AK69" s="190">
        <v>2.2961761893627304E-3</v>
      </c>
      <c r="AL69" s="190">
        <v>2.4829590263446282E-3</v>
      </c>
      <c r="AM69" s="190">
        <v>5.5450995087647503E-3</v>
      </c>
      <c r="AN69" s="190">
        <v>5.5264083749450429E-3</v>
      </c>
      <c r="AO69" s="190">
        <v>2.3056144118415986E-2</v>
      </c>
      <c r="AP69" s="190">
        <v>4.6244700553265241E-3</v>
      </c>
      <c r="AQ69" s="190">
        <v>7.2735866338880057E-3</v>
      </c>
      <c r="AR69" s="190">
        <v>1.1952516851699324E-2</v>
      </c>
      <c r="AS69" s="190">
        <v>8.555969195629072E-3</v>
      </c>
      <c r="AT69" s="190">
        <v>9.893644200285304E-3</v>
      </c>
      <c r="AU69" s="190">
        <v>2.3119742491394691E-2</v>
      </c>
      <c r="AV69" s="190">
        <v>8.3685885624954735E-3</v>
      </c>
      <c r="AW69" s="190">
        <v>6.1424344167323496E-3</v>
      </c>
      <c r="AX69" s="190">
        <v>1.8133540189747925E-3</v>
      </c>
      <c r="AY69" s="190">
        <v>1.1293924447702389E-2</v>
      </c>
      <c r="AZ69" s="190">
        <v>2.0716474540868673E-3</v>
      </c>
      <c r="BA69" s="190">
        <v>4.7908200814855278E-3</v>
      </c>
      <c r="BB69" s="190">
        <v>2.1930281312600624E-3</v>
      </c>
      <c r="BC69" s="190">
        <v>1.8400051400815783E-3</v>
      </c>
      <c r="BD69" s="190">
        <v>9.4508077980185509E-3</v>
      </c>
      <c r="BE69" s="190">
        <v>3.3835185440072436E-3</v>
      </c>
      <c r="BF69" s="190">
        <v>3.711905039562694E-3</v>
      </c>
      <c r="BG69" s="190">
        <v>4.3061890329678066E-3</v>
      </c>
      <c r="BH69" s="190">
        <v>3.7529145019895489E-3</v>
      </c>
      <c r="BI69" s="190">
        <v>4.2502890197552616E-3</v>
      </c>
      <c r="BJ69" s="190">
        <v>4.2466223747911714E-3</v>
      </c>
      <c r="BK69" s="190">
        <v>3.3962911545459841E-3</v>
      </c>
      <c r="BL69" s="190">
        <v>6.2815250259381896E-3</v>
      </c>
      <c r="BM69" s="190">
        <v>2.2533864275915022E-3</v>
      </c>
      <c r="BN69" s="190">
        <v>1.0020196006727327</v>
      </c>
      <c r="BO69" s="191">
        <v>1.3756309817370918</v>
      </c>
      <c r="BP69" s="149"/>
      <c r="BQ69" s="149"/>
      <c r="BR69" s="149"/>
      <c r="BS69" s="149"/>
      <c r="BT69" s="151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51"/>
      <c r="CI69" s="149"/>
      <c r="CJ69" s="149"/>
      <c r="CK69" s="149"/>
      <c r="CL69" s="149"/>
      <c r="CM69" s="149"/>
      <c r="CN69" s="149"/>
      <c r="CO69" s="149"/>
      <c r="CP69" s="151"/>
      <c r="CQ69" s="149"/>
      <c r="CR69" s="151"/>
    </row>
    <row r="70" spans="1:97" s="138" customFormat="1" ht="10.9" customHeight="1" x14ac:dyDescent="0.2">
      <c r="A70" s="202"/>
      <c r="B70" s="203" t="s">
        <v>328</v>
      </c>
      <c r="C70" s="204">
        <v>1.3165277162160167</v>
      </c>
      <c r="D70" s="204">
        <v>1.3526291058032205</v>
      </c>
      <c r="E70" s="204">
        <v>1.3775127914819567</v>
      </c>
      <c r="F70" s="204">
        <v>1.2179524735667782</v>
      </c>
      <c r="G70" s="204">
        <v>1.3446680644941975</v>
      </c>
      <c r="H70" s="204">
        <v>1.1591744709736356</v>
      </c>
      <c r="I70" s="204">
        <v>1</v>
      </c>
      <c r="J70" s="204">
        <v>1.2439831786600046</v>
      </c>
      <c r="K70" s="204">
        <v>1.4579910277940358</v>
      </c>
      <c r="L70" s="204">
        <v>1.3969020292082006</v>
      </c>
      <c r="M70" s="204">
        <v>1.3794025917602537</v>
      </c>
      <c r="N70" s="204">
        <v>1.4531395157989124</v>
      </c>
      <c r="O70" s="204">
        <v>1.207510796954802</v>
      </c>
      <c r="P70" s="204">
        <v>1.5004827093974038</v>
      </c>
      <c r="Q70" s="204">
        <v>1.1809112851370978</v>
      </c>
      <c r="R70" s="204">
        <v>1.2078213473713826</v>
      </c>
      <c r="S70" s="204">
        <v>1.5869588413641265</v>
      </c>
      <c r="T70" s="204">
        <v>1.3468990247023089</v>
      </c>
      <c r="U70" s="204">
        <v>1.4801752539198818</v>
      </c>
      <c r="V70" s="204">
        <v>1.252204894227738</v>
      </c>
      <c r="W70" s="204">
        <v>1.1987176813088105</v>
      </c>
      <c r="X70" s="204">
        <v>1.2890768004159578</v>
      </c>
      <c r="Y70" s="204">
        <v>1.2651738921146936</v>
      </c>
      <c r="Z70" s="204">
        <v>1.2153047609095409</v>
      </c>
      <c r="AA70" s="204">
        <v>1.0488165854058036</v>
      </c>
      <c r="AB70" s="204">
        <v>1.2139460968312334</v>
      </c>
      <c r="AC70" s="204">
        <v>1.210620969482002</v>
      </c>
      <c r="AD70" s="204">
        <v>1.3100424606805492</v>
      </c>
      <c r="AE70" s="204">
        <v>1.3398386145300465</v>
      </c>
      <c r="AF70" s="204">
        <v>1</v>
      </c>
      <c r="AG70" s="204">
        <v>1.0854631629166251</v>
      </c>
      <c r="AH70" s="204">
        <v>1.2170348801988258</v>
      </c>
      <c r="AI70" s="204">
        <v>1.1639906812982601</v>
      </c>
      <c r="AJ70" s="204">
        <v>1.1875441315588362</v>
      </c>
      <c r="AK70" s="204">
        <v>1.1971419568659987</v>
      </c>
      <c r="AL70" s="204">
        <v>1.153452922441432</v>
      </c>
      <c r="AM70" s="204">
        <v>1.2427258856350361</v>
      </c>
      <c r="AN70" s="204">
        <v>1.5571010235931235</v>
      </c>
      <c r="AO70" s="204">
        <v>1.3434317508121578</v>
      </c>
      <c r="AP70" s="204">
        <v>1.2791755709010288</v>
      </c>
      <c r="AQ70" s="204">
        <v>1.3464186210218962</v>
      </c>
      <c r="AR70" s="204">
        <v>1.2995148027460921</v>
      </c>
      <c r="AS70" s="204">
        <v>1.3435903935596094</v>
      </c>
      <c r="AT70" s="204">
        <v>1.3532176735783668</v>
      </c>
      <c r="AU70" s="204">
        <v>1.2557258400318554</v>
      </c>
      <c r="AV70" s="204">
        <v>1.1990124712978956</v>
      </c>
      <c r="AW70" s="204">
        <v>1.216507223065453</v>
      </c>
      <c r="AX70" s="204">
        <v>1.1450718660736667</v>
      </c>
      <c r="AY70" s="204">
        <v>1.3038324763387472</v>
      </c>
      <c r="AZ70" s="204">
        <v>1.1385492270260076</v>
      </c>
      <c r="BA70" s="204">
        <v>1.3939449242485924</v>
      </c>
      <c r="BB70" s="204">
        <v>1.2777307372734461</v>
      </c>
      <c r="BC70" s="204">
        <v>1.2028699591844487</v>
      </c>
      <c r="BD70" s="204">
        <v>1.2030340326086628</v>
      </c>
      <c r="BE70" s="204">
        <v>1.1932653870022705</v>
      </c>
      <c r="BF70" s="204">
        <v>1.1653138635191922</v>
      </c>
      <c r="BG70" s="204">
        <v>1.2248716062978287</v>
      </c>
      <c r="BH70" s="204">
        <v>1.2276550928539851</v>
      </c>
      <c r="BI70" s="204">
        <v>1.4446044922806298</v>
      </c>
      <c r="BJ70" s="204">
        <v>1.43343402488995</v>
      </c>
      <c r="BK70" s="204">
        <v>1.2395334227510757</v>
      </c>
      <c r="BL70" s="204">
        <v>1.2508136152170402</v>
      </c>
      <c r="BM70" s="204">
        <v>1.2914506604147196</v>
      </c>
      <c r="BN70" s="204">
        <v>1.4501063165942061</v>
      </c>
      <c r="BO70" s="205">
        <v>1.2747111824469928</v>
      </c>
      <c r="BP70" s="149"/>
      <c r="BQ70" s="149"/>
      <c r="BR70" s="149"/>
      <c r="BS70" s="149"/>
      <c r="BT70" s="151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51"/>
      <c r="CI70" s="149"/>
      <c r="CJ70" s="149"/>
      <c r="CK70" s="149"/>
      <c r="CL70" s="149"/>
      <c r="CM70" s="149"/>
      <c r="CN70" s="149"/>
      <c r="CO70" s="149"/>
      <c r="CP70" s="151"/>
      <c r="CQ70" s="149"/>
      <c r="CR70" s="151"/>
    </row>
    <row r="71" spans="1:97" s="138" customFormat="1" ht="10.9" customHeight="1" x14ac:dyDescent="0.2">
      <c r="A71" s="136"/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5"/>
      <c r="CQ71" s="145"/>
      <c r="CR71" s="145"/>
    </row>
    <row r="72" spans="1:97" s="138" customFormat="1" ht="10.9" customHeight="1" x14ac:dyDescent="0.2">
      <c r="A72" s="136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3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5"/>
    </row>
    <row r="73" spans="1:97" s="138" customFormat="1" ht="10.9" customHeight="1" x14ac:dyDescent="0.2">
      <c r="A73" s="136"/>
      <c r="BP73" s="139"/>
      <c r="CS73" s="139"/>
    </row>
    <row r="74" spans="1:97" s="138" customFormat="1" ht="10.9" customHeight="1" x14ac:dyDescent="0.2">
      <c r="A74" s="136"/>
      <c r="BP74" s="139"/>
      <c r="CS74" s="139"/>
    </row>
    <row r="75" spans="1:97" s="138" customFormat="1" ht="10.9" customHeight="1" x14ac:dyDescent="0.2">
      <c r="A75" s="136"/>
      <c r="BP75" s="139"/>
      <c r="CS75" s="139"/>
    </row>
    <row r="76" spans="1:97" s="138" customFormat="1" ht="10.9" customHeight="1" x14ac:dyDescent="0.2">
      <c r="A76" s="136"/>
      <c r="BP76" s="139"/>
      <c r="CS76" s="139"/>
    </row>
    <row r="77" spans="1:97" s="138" customFormat="1" ht="10.9" customHeight="1" x14ac:dyDescent="0.2">
      <c r="A77" s="136"/>
      <c r="BP77" s="139"/>
      <c r="CS77" s="139"/>
    </row>
    <row r="78" spans="1:97" s="138" customFormat="1" ht="10.9" customHeight="1" x14ac:dyDescent="0.2">
      <c r="A78" s="136"/>
      <c r="BP78" s="139"/>
      <c r="CS78" s="139"/>
    </row>
    <row r="79" spans="1:97" s="138" customFormat="1" ht="10.9" customHeight="1" x14ac:dyDescent="0.2">
      <c r="A79" s="136"/>
      <c r="BP79" s="139"/>
      <c r="CS79" s="139"/>
    </row>
    <row r="80" spans="1:97" s="138" customFormat="1" ht="10.9" customHeight="1" x14ac:dyDescent="0.2">
      <c r="A80" s="136"/>
      <c r="BP80" s="139"/>
      <c r="CS80" s="139"/>
    </row>
    <row r="81" spans="1:97" s="138" customFormat="1" ht="6.75" customHeight="1" x14ac:dyDescent="0.2">
      <c r="A81" s="136"/>
      <c r="BP81" s="139"/>
      <c r="CS81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>
      <selection activeCell="J38" sqref="J38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46</v>
      </c>
      <c r="H1" s="152">
        <f>IF(H2&gt;H3,H3,H2)</f>
        <v>25</v>
      </c>
      <c r="I1" s="153" t="s">
        <v>333</v>
      </c>
      <c r="J1" s="154"/>
      <c r="K1" s="155"/>
    </row>
    <row r="2" spans="1:13" ht="23" thickBot="1" x14ac:dyDescent="0.8">
      <c r="A2" s="156" t="s">
        <v>335</v>
      </c>
      <c r="B2" s="157" t="s">
        <v>415</v>
      </c>
      <c r="C2" s="158" t="s">
        <v>337</v>
      </c>
      <c r="D2" s="159">
        <f ca="1">OFFSET(D6,H1,0)</f>
        <v>0.65816824510667427</v>
      </c>
      <c r="E2" s="625" t="str">
        <f ca="1">IF(H2&gt;H3,"← "&amp;OFFSET(A6,H3,0)&amp;"値を適用","")</f>
        <v/>
      </c>
      <c r="F2" s="626"/>
      <c r="G2" s="627"/>
      <c r="H2" s="160">
        <f>MATCH(B2,M7:M31,0)</f>
        <v>25</v>
      </c>
      <c r="I2" s="161" t="s">
        <v>338</v>
      </c>
      <c r="J2" s="162"/>
      <c r="K2" s="163"/>
    </row>
    <row r="3" spans="1:13" ht="31.5" x14ac:dyDescent="0.2">
      <c r="A3" s="134"/>
      <c r="H3" s="164">
        <f>COUNT(C:C)</f>
        <v>25</v>
      </c>
      <c r="I3" s="165" t="s">
        <v>339</v>
      </c>
      <c r="J3" s="166"/>
      <c r="K3" s="167"/>
    </row>
    <row r="4" spans="1:13" ht="26" thickBot="1" x14ac:dyDescent="0.25">
      <c r="A4" s="1"/>
      <c r="D4" s="10" t="s">
        <v>47</v>
      </c>
    </row>
    <row r="5" spans="1:13" ht="18.5" thickTop="1" thickBot="1" x14ac:dyDescent="0.25">
      <c r="A5" s="3"/>
      <c r="B5" s="4" t="s">
        <v>41</v>
      </c>
      <c r="C5" s="4" t="s">
        <v>42</v>
      </c>
      <c r="D5" s="4" t="s">
        <v>40</v>
      </c>
    </row>
    <row r="6" spans="1:13" ht="18.5" thickTop="1" thickBot="1" x14ac:dyDescent="0.25">
      <c r="A6" s="3"/>
      <c r="B6" s="4" t="s">
        <v>405</v>
      </c>
      <c r="C6" s="4" t="s">
        <v>406</v>
      </c>
      <c r="D6" s="4" t="s">
        <v>340</v>
      </c>
      <c r="M6" s="2" t="s">
        <v>334</v>
      </c>
    </row>
    <row r="7" spans="1:13" ht="18.5" hidden="1" thickTop="1" thickBot="1" x14ac:dyDescent="0.25">
      <c r="A7" s="5" t="s">
        <v>394</v>
      </c>
      <c r="B7" s="6">
        <v>329216</v>
      </c>
      <c r="C7" s="6">
        <v>460967</v>
      </c>
      <c r="D7" s="7">
        <f>B7/C7</f>
        <v>0.71418561415459236</v>
      </c>
      <c r="M7" s="2" t="s">
        <v>394</v>
      </c>
    </row>
    <row r="8" spans="1:13" ht="18.5" hidden="1" thickTop="1" thickBot="1" x14ac:dyDescent="0.25">
      <c r="A8" s="3" t="s">
        <v>395</v>
      </c>
      <c r="B8" s="8">
        <v>319159</v>
      </c>
      <c r="C8" s="8">
        <v>448136</v>
      </c>
      <c r="D8" s="9">
        <f t="shared" ref="D8:D31" si="0">B8/C8</f>
        <v>0.71219228091472231</v>
      </c>
      <c r="M8" s="2" t="s">
        <v>395</v>
      </c>
    </row>
    <row r="9" spans="1:13" ht="18.5" hidden="1" thickTop="1" thickBot="1" x14ac:dyDescent="0.25">
      <c r="A9" s="5" t="s">
        <v>396</v>
      </c>
      <c r="B9" s="6">
        <v>317178</v>
      </c>
      <c r="C9" s="6">
        <v>447722</v>
      </c>
      <c r="D9" s="7">
        <f t="shared" si="0"/>
        <v>0.70842621090766145</v>
      </c>
      <c r="M9" s="2" t="s">
        <v>396</v>
      </c>
    </row>
    <row r="10" spans="1:13" ht="18.5" hidden="1" thickTop="1" thickBot="1" x14ac:dyDescent="0.25">
      <c r="A10" s="3" t="s">
        <v>397</v>
      </c>
      <c r="B10" s="8">
        <v>307928</v>
      </c>
      <c r="C10" s="8">
        <v>434063</v>
      </c>
      <c r="D10" s="9">
        <f t="shared" si="0"/>
        <v>0.70940854207799331</v>
      </c>
      <c r="M10" s="2" t="s">
        <v>397</v>
      </c>
    </row>
    <row r="11" spans="1:13" ht="18.5" hidden="1" thickTop="1" thickBot="1" x14ac:dyDescent="0.25">
      <c r="A11" s="5" t="s">
        <v>398</v>
      </c>
      <c r="B11" s="6">
        <v>298655</v>
      </c>
      <c r="C11" s="6">
        <v>393015</v>
      </c>
      <c r="D11" s="7">
        <f t="shared" si="0"/>
        <v>0.75990738266987268</v>
      </c>
      <c r="M11" s="2" t="s">
        <v>398</v>
      </c>
    </row>
    <row r="12" spans="1:13" ht="18.5" hidden="1" thickTop="1" thickBot="1" x14ac:dyDescent="0.25">
      <c r="A12" s="3" t="s">
        <v>399</v>
      </c>
      <c r="B12" s="8">
        <v>302306</v>
      </c>
      <c r="C12" s="8">
        <v>406096</v>
      </c>
      <c r="D12" s="9">
        <f t="shared" si="0"/>
        <v>0.74442003861155981</v>
      </c>
      <c r="M12" s="2" t="s">
        <v>399</v>
      </c>
    </row>
    <row r="13" spans="1:13" ht="18.5" hidden="1" thickTop="1" thickBot="1" x14ac:dyDescent="0.25">
      <c r="A13" s="5" t="s">
        <v>400</v>
      </c>
      <c r="B13" s="6">
        <v>287905</v>
      </c>
      <c r="C13" s="6">
        <v>371479</v>
      </c>
      <c r="D13" s="7">
        <f t="shared" si="0"/>
        <v>0.77502362179288731</v>
      </c>
      <c r="M13" s="2" t="s">
        <v>400</v>
      </c>
    </row>
    <row r="14" spans="1:13" ht="18.5" thickTop="1" thickBot="1" x14ac:dyDescent="0.25">
      <c r="A14" s="3" t="s">
        <v>401</v>
      </c>
      <c r="B14" s="8">
        <v>284704</v>
      </c>
      <c r="C14" s="8">
        <v>378860</v>
      </c>
      <c r="D14" s="9">
        <f t="shared" si="0"/>
        <v>0.75147547906878531</v>
      </c>
      <c r="M14" s="2" t="s">
        <v>401</v>
      </c>
    </row>
    <row r="15" spans="1:13" ht="18.5" thickTop="1" thickBot="1" x14ac:dyDescent="0.25">
      <c r="A15" s="5" t="s">
        <v>402</v>
      </c>
      <c r="B15" s="6">
        <v>277349</v>
      </c>
      <c r="C15" s="6">
        <v>362790</v>
      </c>
      <c r="D15" s="7">
        <f t="shared" si="0"/>
        <v>0.76448909837647128</v>
      </c>
      <c r="M15" s="2" t="s">
        <v>402</v>
      </c>
    </row>
    <row r="16" spans="1:13" ht="18.5" thickTop="1" thickBot="1" x14ac:dyDescent="0.25">
      <c r="A16" s="3" t="s">
        <v>43</v>
      </c>
      <c r="B16" s="8">
        <v>288915</v>
      </c>
      <c r="C16" s="8">
        <v>398654</v>
      </c>
      <c r="D16" s="9">
        <f t="shared" si="0"/>
        <v>0.72472620367536766</v>
      </c>
      <c r="M16" s="2" t="s">
        <v>43</v>
      </c>
    </row>
    <row r="17" spans="1:13" ht="18.5" thickTop="1" thickBot="1" x14ac:dyDescent="0.25">
      <c r="A17" s="5" t="s">
        <v>44</v>
      </c>
      <c r="B17" s="6">
        <v>290969</v>
      </c>
      <c r="C17" s="6">
        <v>389713</v>
      </c>
      <c r="D17" s="7">
        <f t="shared" si="0"/>
        <v>0.7466237975125285</v>
      </c>
      <c r="M17" s="2" t="s">
        <v>44</v>
      </c>
    </row>
    <row r="18" spans="1:13" ht="18.5" thickTop="1" thickBot="1" x14ac:dyDescent="0.25">
      <c r="A18" s="3" t="s">
        <v>45</v>
      </c>
      <c r="B18" s="8">
        <v>301475</v>
      </c>
      <c r="C18" s="8">
        <v>393643</v>
      </c>
      <c r="D18" s="9">
        <f t="shared" si="0"/>
        <v>0.76585891277121654</v>
      </c>
      <c r="M18" s="2" t="s">
        <v>45</v>
      </c>
    </row>
    <row r="19" spans="1:13" ht="18.5" thickTop="1" thickBot="1" x14ac:dyDescent="0.25">
      <c r="A19" s="5" t="s">
        <v>330</v>
      </c>
      <c r="B19" s="6">
        <v>274329</v>
      </c>
      <c r="C19" s="6">
        <v>398141</v>
      </c>
      <c r="D19" s="7">
        <f t="shared" si="0"/>
        <v>0.68902474249072565</v>
      </c>
      <c r="M19" s="2" t="s">
        <v>330</v>
      </c>
    </row>
    <row r="20" spans="1:13" ht="18.5" thickTop="1" thickBot="1" x14ac:dyDescent="0.25">
      <c r="A20" s="3" t="s">
        <v>331</v>
      </c>
      <c r="B20" s="8">
        <v>319103</v>
      </c>
      <c r="C20" s="8">
        <v>421273</v>
      </c>
      <c r="D20" s="9">
        <f t="shared" si="0"/>
        <v>0.75747318247312312</v>
      </c>
      <c r="M20" s="2" t="s">
        <v>331</v>
      </c>
    </row>
    <row r="21" spans="1:13" ht="18.5" thickTop="1" thickBot="1" x14ac:dyDescent="0.25">
      <c r="A21" s="171" t="s">
        <v>336</v>
      </c>
      <c r="B21" s="172">
        <v>298650</v>
      </c>
      <c r="C21" s="172">
        <v>403812</v>
      </c>
      <c r="D21" s="173">
        <f t="shared" si="0"/>
        <v>0.73957683278357256</v>
      </c>
      <c r="M21" s="2" t="s">
        <v>336</v>
      </c>
    </row>
    <row r="22" spans="1:13" ht="18.5" thickTop="1" thickBot="1" x14ac:dyDescent="0.25">
      <c r="A22" s="3" t="s">
        <v>341</v>
      </c>
      <c r="B22" s="8">
        <v>297648</v>
      </c>
      <c r="C22" s="8">
        <v>405459</v>
      </c>
      <c r="D22" s="9">
        <f t="shared" si="0"/>
        <v>0.73410135180129188</v>
      </c>
      <c r="M22" s="2" t="s">
        <v>341</v>
      </c>
    </row>
    <row r="23" spans="1:13" ht="18.5" thickTop="1" thickBot="1" x14ac:dyDescent="0.25">
      <c r="A23" s="171" t="s">
        <v>342</v>
      </c>
      <c r="B23" s="172">
        <v>291773</v>
      </c>
      <c r="C23" s="172">
        <v>425560</v>
      </c>
      <c r="D23" s="173">
        <f t="shared" si="0"/>
        <v>0.68562129899426638</v>
      </c>
      <c r="M23" s="2" t="s">
        <v>342</v>
      </c>
    </row>
    <row r="24" spans="1:13" ht="18.5" thickTop="1" thickBot="1" x14ac:dyDescent="0.25">
      <c r="A24" s="3" t="s">
        <v>343</v>
      </c>
      <c r="B24" s="8">
        <v>282386</v>
      </c>
      <c r="C24" s="8">
        <v>387683</v>
      </c>
      <c r="D24" s="9">
        <f t="shared" si="0"/>
        <v>0.7283940745402816</v>
      </c>
      <c r="M24" s="2" t="s">
        <v>403</v>
      </c>
    </row>
    <row r="25" spans="1:13" ht="18.5" thickTop="1" thickBot="1" x14ac:dyDescent="0.25">
      <c r="A25" s="171" t="s">
        <v>393</v>
      </c>
      <c r="B25" s="172">
        <v>301276</v>
      </c>
      <c r="C25" s="172">
        <v>401120</v>
      </c>
      <c r="D25" s="173">
        <f t="shared" si="0"/>
        <v>0.75108695652173918</v>
      </c>
      <c r="M25" s="2" t="s">
        <v>404</v>
      </c>
    </row>
    <row r="26" spans="1:13" ht="18.5" thickTop="1" thickBot="1" x14ac:dyDescent="0.25">
      <c r="A26" s="351" t="s">
        <v>431</v>
      </c>
      <c r="B26" s="352">
        <v>295437</v>
      </c>
      <c r="C26" s="352">
        <v>408316</v>
      </c>
      <c r="D26" s="353">
        <f t="shared" si="0"/>
        <v>0.72354989762830746</v>
      </c>
      <c r="M26" s="2" t="s">
        <v>431</v>
      </c>
    </row>
    <row r="27" spans="1:13" ht="18.5" thickTop="1" thickBot="1" x14ac:dyDescent="0.25">
      <c r="A27" s="171" t="s">
        <v>584</v>
      </c>
      <c r="B27" s="169">
        <v>305062</v>
      </c>
      <c r="C27" s="169">
        <v>461647</v>
      </c>
      <c r="D27" s="173">
        <f t="shared" si="0"/>
        <v>0.66081226564886153</v>
      </c>
      <c r="M27" s="2" t="s">
        <v>584</v>
      </c>
    </row>
    <row r="28" spans="1:13" ht="18.5" thickTop="1" thickBot="1" x14ac:dyDescent="0.25">
      <c r="A28" s="351" t="s">
        <v>596</v>
      </c>
      <c r="B28" s="354">
        <v>296321</v>
      </c>
      <c r="C28" s="354">
        <v>474267</v>
      </c>
      <c r="D28" s="353">
        <f t="shared" si="0"/>
        <v>0.62479784593910181</v>
      </c>
      <c r="M28" s="2" t="s">
        <v>597</v>
      </c>
    </row>
    <row r="29" spans="1:13" ht="18.5" thickTop="1" thickBot="1" x14ac:dyDescent="0.25">
      <c r="A29" s="171" t="s">
        <v>598</v>
      </c>
      <c r="B29" s="169">
        <v>277611</v>
      </c>
      <c r="C29" s="169">
        <v>450485</v>
      </c>
      <c r="D29" s="173">
        <f t="shared" si="0"/>
        <v>0.61624915368991195</v>
      </c>
      <c r="M29" s="2" t="s">
        <v>599</v>
      </c>
    </row>
    <row r="30" spans="1:13" ht="18.5" thickTop="1" thickBot="1" x14ac:dyDescent="0.25">
      <c r="A30" s="351" t="s">
        <v>600</v>
      </c>
      <c r="B30" s="354">
        <v>317849</v>
      </c>
      <c r="C30" s="354">
        <v>472608</v>
      </c>
      <c r="D30" s="353">
        <f t="shared" si="0"/>
        <v>0.67254257227977521</v>
      </c>
      <c r="M30" s="2" t="s">
        <v>601</v>
      </c>
    </row>
    <row r="31" spans="1:13" ht="18.5" thickTop="1" thickBot="1" x14ac:dyDescent="0.25">
      <c r="A31" s="168" t="s">
        <v>414</v>
      </c>
      <c r="B31" s="169">
        <f>SUM(B26:B30)</f>
        <v>1492280</v>
      </c>
      <c r="C31" s="169">
        <f>SUM(C26:C30)</f>
        <v>2267323</v>
      </c>
      <c r="D31" s="173">
        <f t="shared" si="0"/>
        <v>0.65816824510667427</v>
      </c>
      <c r="M31" s="2" t="s">
        <v>415</v>
      </c>
    </row>
    <row r="32" spans="1:13" ht="18" thickTop="1" x14ac:dyDescent="0.2">
      <c r="A32" s="168"/>
      <c r="B32" s="169"/>
      <c r="C32" s="169"/>
      <c r="D32" s="170"/>
    </row>
    <row r="33" spans="1:1" x14ac:dyDescent="0.2">
      <c r="A33" s="2" t="s">
        <v>48</v>
      </c>
    </row>
    <row r="34" spans="1:1" x14ac:dyDescent="0.2">
      <c r="A34" s="2" t="s">
        <v>606</v>
      </c>
    </row>
  </sheetData>
  <mergeCells count="1">
    <mergeCell ref="E2:G2"/>
  </mergeCells>
  <phoneticPr fontId="4"/>
  <dataValidations disablePrompts="1" count="1">
    <dataValidation type="list" allowBlank="1" showInputMessage="1" showErrorMessage="1" sqref="B2">
      <formula1>$M$7:$M$31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B67" sqref="B67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99</v>
      </c>
      <c r="B1" s="57"/>
      <c r="D1" s="12" t="str">
        <f>'10波及計算'!A1</f>
        <v>《 道南圏 》</v>
      </c>
    </row>
    <row r="3" spans="1:4" ht="16.5" customHeight="1" x14ac:dyDescent="0.2">
      <c r="A3" s="628" t="s">
        <v>0</v>
      </c>
      <c r="B3" s="305" t="s">
        <v>100</v>
      </c>
      <c r="C3" s="305" t="s">
        <v>100</v>
      </c>
      <c r="D3" s="628" t="s">
        <v>84</v>
      </c>
    </row>
    <row r="4" spans="1:4" ht="16.5" customHeight="1" x14ac:dyDescent="0.2">
      <c r="A4" s="629"/>
      <c r="B4" s="307" t="s">
        <v>580</v>
      </c>
      <c r="C4" s="307" t="s">
        <v>581</v>
      </c>
      <c r="D4" s="629"/>
    </row>
    <row r="5" spans="1:4" ht="16.5" customHeight="1" x14ac:dyDescent="0.2">
      <c r="A5" s="303" t="s">
        <v>459</v>
      </c>
      <c r="B5" s="59">
        <v>6730</v>
      </c>
      <c r="C5" s="60">
        <f>'11取引基本表'!CS6</f>
        <v>25737</v>
      </c>
      <c r="D5" s="61">
        <f t="shared" ref="D5:D69" si="0">IF(ISERROR(B5/C5),"0",(B5/C5))</f>
        <v>0.2614912382950616</v>
      </c>
    </row>
    <row r="6" spans="1:4" ht="16.5" customHeight="1" x14ac:dyDescent="0.2">
      <c r="A6" s="303" t="s">
        <v>460</v>
      </c>
      <c r="B6" s="59">
        <v>514</v>
      </c>
      <c r="C6" s="62">
        <f>'11取引基本表'!CS7</f>
        <v>6049</v>
      </c>
      <c r="D6" s="61">
        <f t="shared" si="0"/>
        <v>8.4972722764093234E-2</v>
      </c>
    </row>
    <row r="7" spans="1:4" ht="16.5" customHeight="1" x14ac:dyDescent="0.2">
      <c r="A7" s="303" t="s">
        <v>461</v>
      </c>
      <c r="B7" s="59">
        <v>2326</v>
      </c>
      <c r="C7" s="62">
        <f>'11取引基本表'!CS8</f>
        <v>25244</v>
      </c>
      <c r="D7" s="61">
        <f t="shared" si="0"/>
        <v>9.2140706702582786E-2</v>
      </c>
    </row>
    <row r="8" spans="1:4" ht="16.5" customHeight="1" x14ac:dyDescent="0.2">
      <c r="A8" s="303" t="s">
        <v>462</v>
      </c>
      <c r="B8" s="59">
        <v>1581</v>
      </c>
      <c r="C8" s="62">
        <f>'11取引基本表'!CS9</f>
        <v>5758</v>
      </c>
      <c r="D8" s="61">
        <f t="shared" si="0"/>
        <v>0.27457450503647102</v>
      </c>
    </row>
    <row r="9" spans="1:4" ht="16.5" customHeight="1" x14ac:dyDescent="0.2">
      <c r="A9" s="303" t="s">
        <v>463</v>
      </c>
      <c r="B9" s="59">
        <v>887</v>
      </c>
      <c r="C9" s="62">
        <f>'11取引基本表'!CS10</f>
        <v>7441</v>
      </c>
      <c r="D9" s="61">
        <f t="shared" si="0"/>
        <v>0.11920440800967612</v>
      </c>
    </row>
    <row r="10" spans="1:4" ht="16.5" customHeight="1" x14ac:dyDescent="0.2">
      <c r="A10" s="303" t="s">
        <v>464</v>
      </c>
      <c r="B10" s="59">
        <v>8359</v>
      </c>
      <c r="C10" s="62">
        <f>'11取引基本表'!CS11</f>
        <v>61199</v>
      </c>
      <c r="D10" s="61">
        <f t="shared" si="0"/>
        <v>0.13658719913724079</v>
      </c>
    </row>
    <row r="11" spans="1:4" ht="16.5" customHeight="1" x14ac:dyDescent="0.2">
      <c r="A11" s="303" t="s">
        <v>465</v>
      </c>
      <c r="B11" s="59">
        <v>0</v>
      </c>
      <c r="C11" s="62">
        <f>'11取引基本表'!CS12</f>
        <v>0</v>
      </c>
      <c r="D11" s="331" t="str">
        <f t="shared" si="0"/>
        <v>0</v>
      </c>
    </row>
    <row r="12" spans="1:4" ht="16.5" customHeight="1" x14ac:dyDescent="0.2">
      <c r="A12" s="303" t="s">
        <v>466</v>
      </c>
      <c r="B12" s="59">
        <v>266</v>
      </c>
      <c r="C12" s="62">
        <f>'11取引基本表'!CS13</f>
        <v>7252</v>
      </c>
      <c r="D12" s="61">
        <f t="shared" si="0"/>
        <v>3.6679536679536683E-2</v>
      </c>
    </row>
    <row r="13" spans="1:4" ht="16.5" customHeight="1" x14ac:dyDescent="0.2">
      <c r="A13" s="303" t="s">
        <v>467</v>
      </c>
      <c r="B13" s="59">
        <v>867</v>
      </c>
      <c r="C13" s="62">
        <f>'11取引基本表'!CS14</f>
        <v>73231</v>
      </c>
      <c r="D13" s="61">
        <f t="shared" si="0"/>
        <v>1.1839248405729814E-2</v>
      </c>
    </row>
    <row r="14" spans="1:4" ht="16.5" customHeight="1" x14ac:dyDescent="0.2">
      <c r="A14" s="303" t="s">
        <v>468</v>
      </c>
      <c r="B14" s="59">
        <v>7462</v>
      </c>
      <c r="C14" s="62">
        <f>'11取引基本表'!CS15</f>
        <v>176386</v>
      </c>
      <c r="D14" s="61">
        <f t="shared" si="0"/>
        <v>4.2304944836891817E-2</v>
      </c>
    </row>
    <row r="15" spans="1:4" ht="16.5" customHeight="1" x14ac:dyDescent="0.2">
      <c r="A15" s="303" t="s">
        <v>469</v>
      </c>
      <c r="B15" s="59">
        <v>85</v>
      </c>
      <c r="C15" s="62">
        <f>'11取引基本表'!CS16</f>
        <v>21179</v>
      </c>
      <c r="D15" s="61">
        <f t="shared" si="0"/>
        <v>4.0134095094197086E-3</v>
      </c>
    </row>
    <row r="16" spans="1:4" ht="16.5" customHeight="1" x14ac:dyDescent="0.2">
      <c r="A16" s="303" t="s">
        <v>470</v>
      </c>
      <c r="B16" s="59">
        <v>2546</v>
      </c>
      <c r="C16" s="63">
        <f>'11取引基本表'!CS17</f>
        <v>84538</v>
      </c>
      <c r="D16" s="61">
        <f t="shared" si="0"/>
        <v>3.0116633939766733E-2</v>
      </c>
    </row>
    <row r="17" spans="1:4" ht="16.5" customHeight="1" x14ac:dyDescent="0.2">
      <c r="A17" s="303" t="s">
        <v>471</v>
      </c>
      <c r="B17" s="59">
        <v>241</v>
      </c>
      <c r="C17" s="266">
        <f>'11取引基本表'!CS18</f>
        <v>3558</v>
      </c>
      <c r="D17" s="61">
        <f t="shared" si="0"/>
        <v>6.7734682405845986E-2</v>
      </c>
    </row>
    <row r="18" spans="1:4" ht="16.5" customHeight="1" x14ac:dyDescent="0.2">
      <c r="A18" s="303" t="s">
        <v>345</v>
      </c>
      <c r="B18" s="59">
        <v>54</v>
      </c>
      <c r="C18" s="266">
        <f>'11取引基本表'!CS19</f>
        <v>3258</v>
      </c>
      <c r="D18" s="61">
        <f t="shared" si="0"/>
        <v>1.6574585635359115E-2</v>
      </c>
    </row>
    <row r="19" spans="1:4" ht="16.5" customHeight="1" x14ac:dyDescent="0.2">
      <c r="A19" s="303" t="s">
        <v>472</v>
      </c>
      <c r="B19" s="59">
        <v>157</v>
      </c>
      <c r="C19" s="266">
        <f>'11取引基本表'!CS20</f>
        <v>910</v>
      </c>
      <c r="D19" s="61">
        <f t="shared" si="0"/>
        <v>0.17252747252747253</v>
      </c>
    </row>
    <row r="20" spans="1:4" ht="16.5" customHeight="1" x14ac:dyDescent="0.2">
      <c r="A20" s="303" t="s">
        <v>473</v>
      </c>
      <c r="B20" s="59">
        <v>333</v>
      </c>
      <c r="C20" s="266">
        <f>'11取引基本表'!CS21</f>
        <v>5082</v>
      </c>
      <c r="D20" s="61">
        <f t="shared" si="0"/>
        <v>6.5525383707201887E-2</v>
      </c>
    </row>
    <row r="21" spans="1:4" ht="16.5" customHeight="1" x14ac:dyDescent="0.2">
      <c r="A21" s="303" t="s">
        <v>474</v>
      </c>
      <c r="B21" s="59">
        <v>701</v>
      </c>
      <c r="C21" s="266">
        <f>'11取引基本表'!CS22</f>
        <v>10268</v>
      </c>
      <c r="D21" s="61">
        <f t="shared" si="0"/>
        <v>6.8270354499415667E-2</v>
      </c>
    </row>
    <row r="22" spans="1:4" ht="16.5" customHeight="1" x14ac:dyDescent="0.2">
      <c r="A22" s="303" t="s">
        <v>475</v>
      </c>
      <c r="B22" s="59">
        <v>235</v>
      </c>
      <c r="C22" s="266">
        <f>'11取引基本表'!CS23</f>
        <v>1321</v>
      </c>
      <c r="D22" s="61">
        <f t="shared" si="0"/>
        <v>0.17789553368660105</v>
      </c>
    </row>
    <row r="23" spans="1:4" ht="16.5" customHeight="1" x14ac:dyDescent="0.2">
      <c r="A23" s="303" t="s">
        <v>476</v>
      </c>
      <c r="B23" s="59">
        <v>14</v>
      </c>
      <c r="C23" s="266">
        <f>'11取引基本表'!CS24</f>
        <v>3272</v>
      </c>
      <c r="D23" s="61">
        <f t="shared" si="0"/>
        <v>4.278728606356968E-3</v>
      </c>
    </row>
    <row r="24" spans="1:4" ht="16.5" customHeight="1" x14ac:dyDescent="0.2">
      <c r="A24" s="303" t="s">
        <v>477</v>
      </c>
      <c r="B24" s="59">
        <v>131</v>
      </c>
      <c r="C24" s="266">
        <f>'11取引基本表'!CS25</f>
        <v>569</v>
      </c>
      <c r="D24" s="61">
        <f t="shared" si="0"/>
        <v>0.23022847100175747</v>
      </c>
    </row>
    <row r="25" spans="1:4" ht="16.5" customHeight="1" x14ac:dyDescent="0.2">
      <c r="A25" s="303" t="s">
        <v>478</v>
      </c>
      <c r="B25" s="59">
        <v>480</v>
      </c>
      <c r="C25" s="266">
        <f>'11取引基本表'!CS26</f>
        <v>3948</v>
      </c>
      <c r="D25" s="61">
        <f t="shared" si="0"/>
        <v>0.12158054711246201</v>
      </c>
    </row>
    <row r="26" spans="1:4" ht="16.5" customHeight="1" x14ac:dyDescent="0.2">
      <c r="A26" s="303" t="s">
        <v>479</v>
      </c>
      <c r="B26" s="59">
        <v>17</v>
      </c>
      <c r="C26" s="266">
        <f>'11取引基本表'!CS27</f>
        <v>2089</v>
      </c>
      <c r="D26" s="61">
        <f t="shared" si="0"/>
        <v>8.1378650071804691E-3</v>
      </c>
    </row>
    <row r="27" spans="1:4" ht="16.5" customHeight="1" x14ac:dyDescent="0.2">
      <c r="A27" s="303" t="s">
        <v>480</v>
      </c>
      <c r="B27" s="59">
        <v>39</v>
      </c>
      <c r="C27" s="266">
        <f>'11取引基本表'!CS28</f>
        <v>4690</v>
      </c>
      <c r="D27" s="61">
        <f t="shared" si="0"/>
        <v>8.3155650319829428E-3</v>
      </c>
    </row>
    <row r="28" spans="1:4" ht="16.5" customHeight="1" x14ac:dyDescent="0.2">
      <c r="A28" s="303" t="s">
        <v>481</v>
      </c>
      <c r="B28" s="59">
        <v>74</v>
      </c>
      <c r="C28" s="266">
        <f>'11取引基本表'!CS29</f>
        <v>4214</v>
      </c>
      <c r="D28" s="61">
        <f t="shared" si="0"/>
        <v>1.7560512577123873E-2</v>
      </c>
    </row>
    <row r="29" spans="1:4" ht="16.5" customHeight="1" x14ac:dyDescent="0.2">
      <c r="A29" s="303" t="s">
        <v>482</v>
      </c>
      <c r="B29" s="59">
        <v>29</v>
      </c>
      <c r="C29" s="266">
        <f>'11取引基本表'!CS30</f>
        <v>1286</v>
      </c>
      <c r="D29" s="61">
        <f t="shared" si="0"/>
        <v>2.2550544323483669E-2</v>
      </c>
    </row>
    <row r="30" spans="1:4" ht="16.5" customHeight="1" x14ac:dyDescent="0.2">
      <c r="A30" s="303" t="s">
        <v>483</v>
      </c>
      <c r="B30" s="59">
        <v>95</v>
      </c>
      <c r="C30" s="266">
        <f>'11取引基本表'!CS31</f>
        <v>1226</v>
      </c>
      <c r="D30" s="61">
        <f t="shared" si="0"/>
        <v>7.7487765089722674E-2</v>
      </c>
    </row>
    <row r="31" spans="1:4" ht="16.5" customHeight="1" x14ac:dyDescent="0.2">
      <c r="A31" s="303" t="s">
        <v>484</v>
      </c>
      <c r="B31" s="59">
        <v>20</v>
      </c>
      <c r="C31" s="266">
        <f>'11取引基本表'!CS32</f>
        <v>204</v>
      </c>
      <c r="D31" s="61">
        <f t="shared" si="0"/>
        <v>9.8039215686274508E-2</v>
      </c>
    </row>
    <row r="32" spans="1:4" ht="16.5" customHeight="1" x14ac:dyDescent="0.2">
      <c r="A32" s="303" t="s">
        <v>485</v>
      </c>
      <c r="B32" s="59">
        <v>12</v>
      </c>
      <c r="C32" s="266">
        <f>'11取引基本表'!CS33</f>
        <v>214</v>
      </c>
      <c r="D32" s="61">
        <f t="shared" si="0"/>
        <v>5.6074766355140186E-2</v>
      </c>
    </row>
    <row r="33" spans="1:4" ht="16.5" customHeight="1" x14ac:dyDescent="0.2">
      <c r="A33" s="303" t="s">
        <v>486</v>
      </c>
      <c r="B33" s="59">
        <v>488</v>
      </c>
      <c r="C33" s="266">
        <f>'11取引基本表'!CS34</f>
        <v>22542</v>
      </c>
      <c r="D33" s="61">
        <f t="shared" si="0"/>
        <v>2.1648478395883242E-2</v>
      </c>
    </row>
    <row r="34" spans="1:4" ht="16.5" customHeight="1" x14ac:dyDescent="0.2">
      <c r="A34" s="303" t="s">
        <v>487</v>
      </c>
      <c r="B34" s="59">
        <v>0</v>
      </c>
      <c r="C34" s="266">
        <f>'11取引基本表'!CS35</f>
        <v>0</v>
      </c>
      <c r="D34" s="331" t="str">
        <f t="shared" si="0"/>
        <v>0</v>
      </c>
    </row>
    <row r="35" spans="1:4" ht="16.5" customHeight="1" x14ac:dyDescent="0.2">
      <c r="A35" s="303" t="s">
        <v>488</v>
      </c>
      <c r="B35" s="59">
        <v>142</v>
      </c>
      <c r="C35" s="266">
        <f>'11取引基本表'!CS36</f>
        <v>3677</v>
      </c>
      <c r="D35" s="61">
        <f t="shared" si="0"/>
        <v>3.8618438944791951E-2</v>
      </c>
    </row>
    <row r="36" spans="1:4" ht="16.5" customHeight="1" x14ac:dyDescent="0.2">
      <c r="A36" s="303" t="s">
        <v>489</v>
      </c>
      <c r="B36" s="59">
        <v>19</v>
      </c>
      <c r="C36" s="266">
        <f>'11取引基本表'!CS37</f>
        <v>514</v>
      </c>
      <c r="D36" s="61">
        <f t="shared" si="0"/>
        <v>3.6964980544747082E-2</v>
      </c>
    </row>
    <row r="37" spans="1:4" ht="16.5" customHeight="1" x14ac:dyDescent="0.2">
      <c r="A37" s="303" t="s">
        <v>490</v>
      </c>
      <c r="B37" s="59">
        <v>542</v>
      </c>
      <c r="C37" s="266">
        <f>'11取引基本表'!CS38</f>
        <v>7057</v>
      </c>
      <c r="D37" s="61">
        <f t="shared" si="0"/>
        <v>7.680317415332294E-2</v>
      </c>
    </row>
    <row r="38" spans="1:4" ht="16.5" customHeight="1" x14ac:dyDescent="0.2">
      <c r="A38" s="303" t="s">
        <v>491</v>
      </c>
      <c r="B38" s="59">
        <v>1093</v>
      </c>
      <c r="C38" s="266">
        <f>'11取引基本表'!CS39</f>
        <v>29104</v>
      </c>
      <c r="D38" s="61">
        <f t="shared" si="0"/>
        <v>3.7554975261132488E-2</v>
      </c>
    </row>
    <row r="39" spans="1:4" ht="16.5" customHeight="1" x14ac:dyDescent="0.2">
      <c r="A39" s="303" t="s">
        <v>492</v>
      </c>
      <c r="B39" s="59">
        <v>400</v>
      </c>
      <c r="C39" s="266">
        <f>'11取引基本表'!CS40</f>
        <v>9185</v>
      </c>
      <c r="D39" s="61">
        <f t="shared" si="0"/>
        <v>4.3549265106151334E-2</v>
      </c>
    </row>
    <row r="40" spans="1:4" ht="16.5" customHeight="1" x14ac:dyDescent="0.2">
      <c r="A40" s="303" t="s">
        <v>493</v>
      </c>
      <c r="B40" s="59">
        <v>1085</v>
      </c>
      <c r="C40" s="266">
        <f>'11取引基本表'!CS41</f>
        <v>40552</v>
      </c>
      <c r="D40" s="61">
        <f t="shared" si="0"/>
        <v>2.6755770368909054E-2</v>
      </c>
    </row>
    <row r="41" spans="1:4" ht="16.5" customHeight="1" x14ac:dyDescent="0.2">
      <c r="A41" s="303" t="s">
        <v>494</v>
      </c>
      <c r="B41" s="59">
        <v>191</v>
      </c>
      <c r="C41" s="266">
        <f>'11取引基本表'!CS42</f>
        <v>1341</v>
      </c>
      <c r="D41" s="61">
        <f t="shared" si="0"/>
        <v>0.14243102162565249</v>
      </c>
    </row>
    <row r="42" spans="1:4" ht="16.5" customHeight="1" x14ac:dyDescent="0.2">
      <c r="A42" s="303" t="s">
        <v>495</v>
      </c>
      <c r="B42" s="59">
        <v>309</v>
      </c>
      <c r="C42" s="266">
        <f>'11取引基本表'!CS43</f>
        <v>1887</v>
      </c>
      <c r="D42" s="61">
        <f t="shared" si="0"/>
        <v>0.16375198728139906</v>
      </c>
    </row>
    <row r="43" spans="1:4" ht="16.5" customHeight="1" x14ac:dyDescent="0.2">
      <c r="A43" s="303" t="s">
        <v>496</v>
      </c>
      <c r="B43" s="59">
        <v>4407</v>
      </c>
      <c r="C43" s="266">
        <f>'11取引基本表'!CS44</f>
        <v>72191</v>
      </c>
      <c r="D43" s="61">
        <f t="shared" si="0"/>
        <v>6.1046390824340983E-2</v>
      </c>
    </row>
    <row r="44" spans="1:4" ht="16.5" customHeight="1" x14ac:dyDescent="0.2">
      <c r="A44" s="303" t="s">
        <v>497</v>
      </c>
      <c r="B44" s="59">
        <v>1580</v>
      </c>
      <c r="C44" s="266">
        <f>'11取引基本表'!CS45</f>
        <v>24343</v>
      </c>
      <c r="D44" s="61">
        <f t="shared" si="0"/>
        <v>6.4905722384258305E-2</v>
      </c>
    </row>
    <row r="45" spans="1:4" ht="16.5" customHeight="1" x14ac:dyDescent="0.2">
      <c r="A45" s="303" t="s">
        <v>498</v>
      </c>
      <c r="B45" s="59">
        <v>5476</v>
      </c>
      <c r="C45" s="266">
        <f>'11取引基本表'!CS46</f>
        <v>81160</v>
      </c>
      <c r="D45" s="61">
        <f t="shared" si="0"/>
        <v>6.747166091670774E-2</v>
      </c>
    </row>
    <row r="46" spans="1:4" ht="16.5" customHeight="1" x14ac:dyDescent="0.2">
      <c r="A46" s="303" t="s">
        <v>499</v>
      </c>
      <c r="B46" s="59">
        <v>2165</v>
      </c>
      <c r="C46" s="266">
        <f>'11取引基本表'!CS47</f>
        <v>28724</v>
      </c>
      <c r="D46" s="61">
        <f t="shared" si="0"/>
        <v>7.5372510792368758E-2</v>
      </c>
    </row>
    <row r="47" spans="1:4" ht="16.5" customHeight="1" x14ac:dyDescent="0.2">
      <c r="A47" s="303" t="s">
        <v>500</v>
      </c>
      <c r="B47" s="59">
        <v>697</v>
      </c>
      <c r="C47" s="266">
        <f>'11取引基本表'!CS48</f>
        <v>104084</v>
      </c>
      <c r="D47" s="61">
        <f t="shared" si="0"/>
        <v>6.6965143537911689E-3</v>
      </c>
    </row>
    <row r="48" spans="1:4" ht="16.5" customHeight="1" x14ac:dyDescent="0.2">
      <c r="A48" s="303" t="s">
        <v>501</v>
      </c>
      <c r="B48" s="59">
        <v>495</v>
      </c>
      <c r="C48" s="266">
        <f>'11取引基本表'!CS49</f>
        <v>24791</v>
      </c>
      <c r="D48" s="61">
        <f t="shared" si="0"/>
        <v>1.996692348029527E-2</v>
      </c>
    </row>
    <row r="49" spans="1:4" ht="16.5" customHeight="1" x14ac:dyDescent="0.2">
      <c r="A49" s="303" t="s">
        <v>502</v>
      </c>
      <c r="B49" s="59">
        <v>1393</v>
      </c>
      <c r="C49" s="266">
        <f>'11取引基本表'!CS50</f>
        <v>21195</v>
      </c>
      <c r="D49" s="61">
        <f t="shared" si="0"/>
        <v>6.5723047888652977E-2</v>
      </c>
    </row>
    <row r="50" spans="1:4" ht="16.5" customHeight="1" x14ac:dyDescent="0.2">
      <c r="A50" s="303" t="s">
        <v>503</v>
      </c>
      <c r="B50" s="59">
        <v>33470</v>
      </c>
      <c r="C50" s="266">
        <f>'11取引基本表'!CS51</f>
        <v>230138</v>
      </c>
      <c r="D50" s="61">
        <f t="shared" si="0"/>
        <v>0.14543447844336876</v>
      </c>
    </row>
    <row r="51" spans="1:4" ht="16.5" customHeight="1" x14ac:dyDescent="0.2">
      <c r="A51" s="303" t="s">
        <v>504</v>
      </c>
      <c r="B51" s="59">
        <v>3869</v>
      </c>
      <c r="C51" s="266">
        <f>'11取引基本表'!CS52</f>
        <v>72001</v>
      </c>
      <c r="D51" s="61">
        <f t="shared" si="0"/>
        <v>5.3735364786600189E-2</v>
      </c>
    </row>
    <row r="52" spans="1:4" ht="16.5" customHeight="1" x14ac:dyDescent="0.2">
      <c r="A52" s="303" t="s">
        <v>505</v>
      </c>
      <c r="B52" s="59">
        <v>2316</v>
      </c>
      <c r="C52" s="266">
        <f>'11取引基本表'!CS53</f>
        <v>199411</v>
      </c>
      <c r="D52" s="61">
        <f t="shared" si="0"/>
        <v>1.1614203830280175E-2</v>
      </c>
    </row>
    <row r="53" spans="1:4" ht="16.5" customHeight="1" x14ac:dyDescent="0.2">
      <c r="A53" s="303" t="s">
        <v>506</v>
      </c>
      <c r="B53" s="59">
        <v>11132</v>
      </c>
      <c r="C53" s="266">
        <f>'11取引基本表'!CS54</f>
        <v>146161</v>
      </c>
      <c r="D53" s="61">
        <f t="shared" si="0"/>
        <v>7.6162587831227202E-2</v>
      </c>
    </row>
    <row r="54" spans="1:4" ht="16.5" customHeight="1" x14ac:dyDescent="0.2">
      <c r="A54" s="303" t="s">
        <v>507</v>
      </c>
      <c r="B54" s="59">
        <v>1186</v>
      </c>
      <c r="C54" s="266">
        <f>'11取引基本表'!CS55</f>
        <v>6926</v>
      </c>
      <c r="D54" s="61">
        <f t="shared" si="0"/>
        <v>0.17123881028010396</v>
      </c>
    </row>
    <row r="55" spans="1:4" x14ac:dyDescent="0.2">
      <c r="A55" s="303" t="s">
        <v>508</v>
      </c>
      <c r="B55" s="59">
        <v>912</v>
      </c>
      <c r="C55" s="266">
        <f>'11取引基本表'!CS56</f>
        <v>63061</v>
      </c>
      <c r="D55" s="61">
        <f t="shared" si="0"/>
        <v>1.4462187405845135E-2</v>
      </c>
    </row>
    <row r="56" spans="1:4" x14ac:dyDescent="0.2">
      <c r="A56" s="303" t="s">
        <v>509</v>
      </c>
      <c r="B56" s="59">
        <v>1301</v>
      </c>
      <c r="C56" s="266">
        <f>'11取引基本表'!CS57</f>
        <v>18808</v>
      </c>
      <c r="D56" s="61">
        <f t="shared" si="0"/>
        <v>6.9172692471288807E-2</v>
      </c>
    </row>
    <row r="57" spans="1:4" x14ac:dyDescent="0.2">
      <c r="A57" s="303" t="s">
        <v>510</v>
      </c>
      <c r="B57" s="59">
        <v>8973</v>
      </c>
      <c r="C57" s="266">
        <f>'11取引基本表'!CS58</f>
        <v>186567</v>
      </c>
      <c r="D57" s="61">
        <f t="shared" si="0"/>
        <v>4.8095322323883645E-2</v>
      </c>
    </row>
    <row r="58" spans="1:4" x14ac:dyDescent="0.2">
      <c r="A58" s="303" t="s">
        <v>511</v>
      </c>
      <c r="B58" s="59">
        <v>7238</v>
      </c>
      <c r="C58" s="266">
        <f>'11取引基本表'!CS59</f>
        <v>86528</v>
      </c>
      <c r="D58" s="61">
        <f t="shared" si="0"/>
        <v>8.3649223372781065E-2</v>
      </c>
    </row>
    <row r="59" spans="1:4" x14ac:dyDescent="0.2">
      <c r="A59" s="303" t="s">
        <v>512</v>
      </c>
      <c r="B59" s="59">
        <v>20939</v>
      </c>
      <c r="C59" s="266">
        <f>'11取引基本表'!CS60</f>
        <v>217808</v>
      </c>
      <c r="D59" s="61">
        <f t="shared" si="0"/>
        <v>9.6135128186292509E-2</v>
      </c>
    </row>
    <row r="60" spans="1:4" x14ac:dyDescent="0.2">
      <c r="A60" s="131" t="s">
        <v>513</v>
      </c>
      <c r="B60" s="59">
        <v>9870</v>
      </c>
      <c r="C60" s="266">
        <f>'11取引基本表'!CS61</f>
        <v>43970</v>
      </c>
      <c r="D60" s="61">
        <f t="shared" si="0"/>
        <v>0.22447123038435296</v>
      </c>
    </row>
    <row r="61" spans="1:4" x14ac:dyDescent="0.2">
      <c r="A61" s="131" t="s">
        <v>514</v>
      </c>
      <c r="B61" s="59">
        <v>2317</v>
      </c>
      <c r="C61" s="266">
        <f>'11取引基本表'!CS62</f>
        <v>18557</v>
      </c>
      <c r="D61" s="61">
        <f t="shared" si="0"/>
        <v>0.12485854394568087</v>
      </c>
    </row>
    <row r="62" spans="1:4" x14ac:dyDescent="0.2">
      <c r="A62" s="131" t="s">
        <v>515</v>
      </c>
      <c r="B62" s="59">
        <v>13420</v>
      </c>
      <c r="C62" s="266">
        <f>'11取引基本表'!CS63</f>
        <v>173525</v>
      </c>
      <c r="D62" s="61">
        <f t="shared" si="0"/>
        <v>7.7337559429477024E-2</v>
      </c>
    </row>
    <row r="63" spans="1:4" x14ac:dyDescent="0.2">
      <c r="A63" s="131" t="s">
        <v>516</v>
      </c>
      <c r="B63" s="59">
        <v>4801</v>
      </c>
      <c r="C63" s="266">
        <f>'11取引基本表'!CS64</f>
        <v>34512</v>
      </c>
      <c r="D63" s="61">
        <f t="shared" si="0"/>
        <v>0.13911103384330087</v>
      </c>
    </row>
    <row r="64" spans="1:4" x14ac:dyDescent="0.2">
      <c r="A64" s="131" t="s">
        <v>517</v>
      </c>
      <c r="B64" s="59">
        <v>11090</v>
      </c>
      <c r="C64" s="266">
        <f>'11取引基本表'!CS65</f>
        <v>55344</v>
      </c>
      <c r="D64" s="61">
        <f t="shared" si="0"/>
        <v>0.20038305868748194</v>
      </c>
    </row>
    <row r="65" spans="1:4" x14ac:dyDescent="0.2">
      <c r="A65" s="131" t="s">
        <v>518</v>
      </c>
      <c r="B65" s="59">
        <v>2794</v>
      </c>
      <c r="C65" s="266">
        <f>'11取引基本表'!CS66</f>
        <v>32693</v>
      </c>
      <c r="D65" s="61">
        <f t="shared" si="0"/>
        <v>8.5461719634172456E-2</v>
      </c>
    </row>
    <row r="66" spans="1:4" x14ac:dyDescent="0.2">
      <c r="A66" s="131" t="s">
        <v>519</v>
      </c>
      <c r="B66" s="59">
        <v>7390</v>
      </c>
      <c r="C66" s="266">
        <f>'11取引基本表'!CS67</f>
        <v>32831</v>
      </c>
      <c r="D66" s="61">
        <f t="shared" si="0"/>
        <v>0.22509213852761109</v>
      </c>
    </row>
    <row r="67" spans="1:4" x14ac:dyDescent="0.2">
      <c r="A67" s="131" t="s">
        <v>520</v>
      </c>
      <c r="B67" s="59">
        <v>0</v>
      </c>
      <c r="C67" s="266">
        <f>'11取引基本表'!CS68</f>
        <v>4040</v>
      </c>
      <c r="D67" s="61">
        <f t="shared" si="0"/>
        <v>0</v>
      </c>
    </row>
    <row r="68" spans="1:4" x14ac:dyDescent="0.2">
      <c r="A68" s="131" t="s">
        <v>420</v>
      </c>
      <c r="B68" s="59">
        <f>SUM(B5:B67)</f>
        <v>197755</v>
      </c>
      <c r="C68" s="308">
        <f>SUM(C5:C67)</f>
        <v>2635351</v>
      </c>
      <c r="D68" s="61">
        <f t="shared" si="0"/>
        <v>7.5039340110672162E-2</v>
      </c>
    </row>
    <row r="69" spans="1:4" x14ac:dyDescent="0.2">
      <c r="A69" s="132" t="s">
        <v>421</v>
      </c>
      <c r="B69" s="306">
        <v>32</v>
      </c>
      <c r="C69" s="309">
        <f>'11取引基本表'!CS69</f>
        <v>13870</v>
      </c>
      <c r="D69" s="61">
        <f t="shared" si="0"/>
        <v>2.3071377072819035E-3</v>
      </c>
    </row>
    <row r="70" spans="1:4" x14ac:dyDescent="0.2">
      <c r="A70" s="132" t="s">
        <v>422</v>
      </c>
      <c r="B70" s="306">
        <f>B68+B69</f>
        <v>197787</v>
      </c>
      <c r="C70" s="306">
        <f>C68+C69</f>
        <v>2649221</v>
      </c>
      <c r="D70" s="310">
        <f t="shared" ref="D70" si="1">IF(ISERROR(B70/C70),"0",(B70/C70))</f>
        <v>7.4658550570148738E-2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L34" sqref="L34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418</v>
      </c>
      <c r="B1" s="57"/>
      <c r="D1" s="12" t="str">
        <f>'10波及計算'!A1</f>
        <v>《 道南圏 》</v>
      </c>
    </row>
    <row r="3" spans="1:4" ht="16.5" customHeight="1" x14ac:dyDescent="0.2">
      <c r="A3" s="628" t="s">
        <v>0</v>
      </c>
      <c r="B3" s="305" t="s">
        <v>100</v>
      </c>
      <c r="C3" s="305" t="s">
        <v>100</v>
      </c>
      <c r="D3" s="628" t="s">
        <v>419</v>
      </c>
    </row>
    <row r="4" spans="1:4" ht="16.5" customHeight="1" x14ac:dyDescent="0.2">
      <c r="A4" s="629"/>
      <c r="B4" s="307" t="s">
        <v>582</v>
      </c>
      <c r="C4" s="307" t="s">
        <v>581</v>
      </c>
      <c r="D4" s="629"/>
    </row>
    <row r="5" spans="1:4" ht="16.5" customHeight="1" x14ac:dyDescent="0.2">
      <c r="A5" s="303" t="s">
        <v>459</v>
      </c>
      <c r="B5" s="59">
        <v>1803</v>
      </c>
      <c r="C5" s="60">
        <f>'20就業誘発係数'!C5</f>
        <v>25737</v>
      </c>
      <c r="D5" s="61">
        <f t="shared" ref="D5:D69" si="0">IF(ISERROR(B5/C5),"0",(B5/C5))</f>
        <v>7.0054784939969694E-2</v>
      </c>
    </row>
    <row r="6" spans="1:4" ht="16.5" customHeight="1" x14ac:dyDescent="0.2">
      <c r="A6" s="303" t="s">
        <v>460</v>
      </c>
      <c r="B6" s="59">
        <v>113</v>
      </c>
      <c r="C6" s="62">
        <f>'20就業誘発係数'!C6</f>
        <v>6049</v>
      </c>
      <c r="D6" s="61">
        <f t="shared" si="0"/>
        <v>1.8680773681600264E-2</v>
      </c>
    </row>
    <row r="7" spans="1:4" ht="16.5" customHeight="1" x14ac:dyDescent="0.2">
      <c r="A7" s="303" t="s">
        <v>461</v>
      </c>
      <c r="B7" s="59">
        <v>731</v>
      </c>
      <c r="C7" s="62">
        <f>'20就業誘発係数'!C7</f>
        <v>25244</v>
      </c>
      <c r="D7" s="61">
        <f t="shared" si="0"/>
        <v>2.8957376010141023E-2</v>
      </c>
    </row>
    <row r="8" spans="1:4" ht="16.5" customHeight="1" x14ac:dyDescent="0.2">
      <c r="A8" s="303" t="s">
        <v>462</v>
      </c>
      <c r="B8" s="59">
        <v>1320</v>
      </c>
      <c r="C8" s="62">
        <f>'20就業誘発係数'!C8</f>
        <v>5758</v>
      </c>
      <c r="D8" s="61">
        <f t="shared" si="0"/>
        <v>0.22924626606460577</v>
      </c>
    </row>
    <row r="9" spans="1:4" ht="16.5" customHeight="1" x14ac:dyDescent="0.2">
      <c r="A9" s="303" t="s">
        <v>463</v>
      </c>
      <c r="B9" s="59">
        <v>782</v>
      </c>
      <c r="C9" s="62">
        <f>'20就業誘発係数'!C9</f>
        <v>7441</v>
      </c>
      <c r="D9" s="61">
        <f t="shared" si="0"/>
        <v>0.10509340142453971</v>
      </c>
    </row>
    <row r="10" spans="1:4" ht="16.5" customHeight="1" x14ac:dyDescent="0.2">
      <c r="A10" s="303" t="s">
        <v>464</v>
      </c>
      <c r="B10" s="59">
        <v>2479</v>
      </c>
      <c r="C10" s="62">
        <f>'20就業誘発係数'!C10</f>
        <v>61199</v>
      </c>
      <c r="D10" s="61">
        <f t="shared" si="0"/>
        <v>4.0507197830029901E-2</v>
      </c>
    </row>
    <row r="11" spans="1:4" ht="16.5" customHeight="1" x14ac:dyDescent="0.2">
      <c r="A11" s="303" t="s">
        <v>465</v>
      </c>
      <c r="B11" s="59">
        <v>0</v>
      </c>
      <c r="C11" s="62">
        <f>'20就業誘発係数'!C11</f>
        <v>0</v>
      </c>
      <c r="D11" s="331" t="str">
        <f t="shared" si="0"/>
        <v>0</v>
      </c>
    </row>
    <row r="12" spans="1:4" ht="16.5" customHeight="1" x14ac:dyDescent="0.2">
      <c r="A12" s="303" t="s">
        <v>466</v>
      </c>
      <c r="B12" s="59">
        <v>264</v>
      </c>
      <c r="C12" s="62">
        <f>'20就業誘発係数'!C12</f>
        <v>7252</v>
      </c>
      <c r="D12" s="61">
        <f t="shared" si="0"/>
        <v>3.6403750689464977E-2</v>
      </c>
    </row>
    <row r="13" spans="1:4" ht="16.5" customHeight="1" x14ac:dyDescent="0.2">
      <c r="A13" s="303" t="s">
        <v>467</v>
      </c>
      <c r="B13" s="59">
        <v>853</v>
      </c>
      <c r="C13" s="62">
        <f>'20就業誘発係数'!C13</f>
        <v>73231</v>
      </c>
      <c r="D13" s="61">
        <f t="shared" si="0"/>
        <v>1.1648072537586542E-2</v>
      </c>
    </row>
    <row r="14" spans="1:4" ht="16.5" customHeight="1" x14ac:dyDescent="0.2">
      <c r="A14" s="303" t="s">
        <v>468</v>
      </c>
      <c r="B14" s="59">
        <v>7313</v>
      </c>
      <c r="C14" s="62">
        <f>'20就業誘発係数'!C14</f>
        <v>176386</v>
      </c>
      <c r="D14" s="61">
        <f t="shared" si="0"/>
        <v>4.1460206592359938E-2</v>
      </c>
    </row>
    <row r="15" spans="1:4" ht="16.5" customHeight="1" x14ac:dyDescent="0.2">
      <c r="A15" s="303" t="s">
        <v>469</v>
      </c>
      <c r="B15" s="59">
        <v>83</v>
      </c>
      <c r="C15" s="62">
        <f>'20就業誘発係数'!C15</f>
        <v>21179</v>
      </c>
      <c r="D15" s="61">
        <f t="shared" si="0"/>
        <v>3.9189763444921859E-3</v>
      </c>
    </row>
    <row r="16" spans="1:4" ht="16.5" customHeight="1" x14ac:dyDescent="0.2">
      <c r="A16" s="303" t="s">
        <v>470</v>
      </c>
      <c r="B16" s="59">
        <v>2440</v>
      </c>
      <c r="C16" s="63">
        <f>'20就業誘発係数'!C16</f>
        <v>84538</v>
      </c>
      <c r="D16" s="61">
        <f t="shared" si="0"/>
        <v>2.8862759942274479E-2</v>
      </c>
    </row>
    <row r="17" spans="1:4" ht="16.5" customHeight="1" x14ac:dyDescent="0.2">
      <c r="A17" s="303" t="s">
        <v>471</v>
      </c>
      <c r="B17" s="59">
        <v>236</v>
      </c>
      <c r="C17" s="266">
        <f>'20就業誘発係数'!C17</f>
        <v>3558</v>
      </c>
      <c r="D17" s="61">
        <f t="shared" si="0"/>
        <v>6.632939853850478E-2</v>
      </c>
    </row>
    <row r="18" spans="1:4" ht="16.5" customHeight="1" x14ac:dyDescent="0.2">
      <c r="A18" s="303" t="s">
        <v>345</v>
      </c>
      <c r="B18" s="59">
        <v>54</v>
      </c>
      <c r="C18" s="266">
        <f>'20就業誘発係数'!C18</f>
        <v>3258</v>
      </c>
      <c r="D18" s="61">
        <f t="shared" si="0"/>
        <v>1.6574585635359115E-2</v>
      </c>
    </row>
    <row r="19" spans="1:4" ht="16.5" customHeight="1" x14ac:dyDescent="0.2">
      <c r="A19" s="303" t="s">
        <v>472</v>
      </c>
      <c r="B19" s="59">
        <v>153</v>
      </c>
      <c r="C19" s="266">
        <f>'20就業誘発係数'!C19</f>
        <v>910</v>
      </c>
      <c r="D19" s="61">
        <f t="shared" si="0"/>
        <v>0.16813186813186815</v>
      </c>
    </row>
    <row r="20" spans="1:4" ht="16.5" customHeight="1" x14ac:dyDescent="0.2">
      <c r="A20" s="303" t="s">
        <v>473</v>
      </c>
      <c r="B20" s="59">
        <v>263</v>
      </c>
      <c r="C20" s="266">
        <f>'20就業誘発係数'!C20</f>
        <v>5082</v>
      </c>
      <c r="D20" s="61">
        <f t="shared" si="0"/>
        <v>5.1751279024006294E-2</v>
      </c>
    </row>
    <row r="21" spans="1:4" ht="16.5" customHeight="1" x14ac:dyDescent="0.2">
      <c r="A21" s="303" t="s">
        <v>474</v>
      </c>
      <c r="B21" s="59">
        <v>658</v>
      </c>
      <c r="C21" s="266">
        <f>'20就業誘発係数'!C21</f>
        <v>10268</v>
      </c>
      <c r="D21" s="61">
        <f t="shared" si="0"/>
        <v>6.4082586677054923E-2</v>
      </c>
    </row>
    <row r="22" spans="1:4" ht="16.5" customHeight="1" x14ac:dyDescent="0.2">
      <c r="A22" s="303" t="s">
        <v>475</v>
      </c>
      <c r="B22" s="59">
        <v>184</v>
      </c>
      <c r="C22" s="266">
        <f>'20就業誘発係数'!C22</f>
        <v>1321</v>
      </c>
      <c r="D22" s="61">
        <f t="shared" si="0"/>
        <v>0.13928841786525359</v>
      </c>
    </row>
    <row r="23" spans="1:4" ht="16.5" customHeight="1" x14ac:dyDescent="0.2">
      <c r="A23" s="303" t="s">
        <v>476</v>
      </c>
      <c r="B23" s="59">
        <v>13</v>
      </c>
      <c r="C23" s="266">
        <f>'20就業誘発係数'!C23</f>
        <v>3272</v>
      </c>
      <c r="D23" s="61">
        <f t="shared" si="0"/>
        <v>3.9731051344743277E-3</v>
      </c>
    </row>
    <row r="24" spans="1:4" ht="16.5" customHeight="1" x14ac:dyDescent="0.2">
      <c r="A24" s="303" t="s">
        <v>477</v>
      </c>
      <c r="B24" s="59">
        <v>119</v>
      </c>
      <c r="C24" s="266">
        <f>'20就業誘発係数'!C24</f>
        <v>569</v>
      </c>
      <c r="D24" s="61">
        <f t="shared" si="0"/>
        <v>0.20913884007029876</v>
      </c>
    </row>
    <row r="25" spans="1:4" ht="16.5" customHeight="1" x14ac:dyDescent="0.2">
      <c r="A25" s="303" t="s">
        <v>478</v>
      </c>
      <c r="B25" s="59">
        <v>418</v>
      </c>
      <c r="C25" s="266">
        <f>'20就業誘発係数'!C25</f>
        <v>3948</v>
      </c>
      <c r="D25" s="61">
        <f t="shared" si="0"/>
        <v>0.10587639311043566</v>
      </c>
    </row>
    <row r="26" spans="1:4" ht="16.5" customHeight="1" x14ac:dyDescent="0.2">
      <c r="A26" s="303" t="s">
        <v>479</v>
      </c>
      <c r="B26" s="59">
        <v>17</v>
      </c>
      <c r="C26" s="266">
        <f>'20就業誘発係数'!C26</f>
        <v>2089</v>
      </c>
      <c r="D26" s="61">
        <f t="shared" si="0"/>
        <v>8.1378650071804691E-3</v>
      </c>
    </row>
    <row r="27" spans="1:4" ht="16.5" customHeight="1" x14ac:dyDescent="0.2">
      <c r="A27" s="303" t="s">
        <v>480</v>
      </c>
      <c r="B27" s="59">
        <v>38</v>
      </c>
      <c r="C27" s="266">
        <f>'20就業誘発係数'!C27</f>
        <v>4690</v>
      </c>
      <c r="D27" s="61">
        <f t="shared" si="0"/>
        <v>8.1023454157782508E-3</v>
      </c>
    </row>
    <row r="28" spans="1:4" ht="16.5" customHeight="1" x14ac:dyDescent="0.2">
      <c r="A28" s="303" t="s">
        <v>481</v>
      </c>
      <c r="B28" s="59">
        <v>72</v>
      </c>
      <c r="C28" s="266">
        <f>'20就業誘発係数'!C28</f>
        <v>4214</v>
      </c>
      <c r="D28" s="61">
        <f t="shared" si="0"/>
        <v>1.7085904129093499E-2</v>
      </c>
    </row>
    <row r="29" spans="1:4" ht="16.5" customHeight="1" x14ac:dyDescent="0.2">
      <c r="A29" s="303" t="s">
        <v>482</v>
      </c>
      <c r="B29" s="59">
        <v>29</v>
      </c>
      <c r="C29" s="266">
        <f>'20就業誘発係数'!C29</f>
        <v>1286</v>
      </c>
      <c r="D29" s="61">
        <f t="shared" si="0"/>
        <v>2.2550544323483669E-2</v>
      </c>
    </row>
    <row r="30" spans="1:4" ht="16.5" customHeight="1" x14ac:dyDescent="0.2">
      <c r="A30" s="303" t="s">
        <v>483</v>
      </c>
      <c r="B30" s="59">
        <v>87</v>
      </c>
      <c r="C30" s="266">
        <f>'20就業誘発係数'!C30</f>
        <v>1226</v>
      </c>
      <c r="D30" s="61">
        <f t="shared" si="0"/>
        <v>7.096247960848287E-2</v>
      </c>
    </row>
    <row r="31" spans="1:4" ht="16.5" customHeight="1" x14ac:dyDescent="0.2">
      <c r="A31" s="303" t="s">
        <v>484</v>
      </c>
      <c r="B31" s="59">
        <v>18</v>
      </c>
      <c r="C31" s="266">
        <f>'20就業誘発係数'!C31</f>
        <v>204</v>
      </c>
      <c r="D31" s="61">
        <f t="shared" si="0"/>
        <v>8.8235294117647065E-2</v>
      </c>
    </row>
    <row r="32" spans="1:4" ht="16.5" customHeight="1" x14ac:dyDescent="0.2">
      <c r="A32" s="303" t="s">
        <v>485</v>
      </c>
      <c r="B32" s="59">
        <v>8</v>
      </c>
      <c r="C32" s="266">
        <f>'20就業誘発係数'!C32</f>
        <v>214</v>
      </c>
      <c r="D32" s="61">
        <f t="shared" si="0"/>
        <v>3.7383177570093455E-2</v>
      </c>
    </row>
    <row r="33" spans="1:4" ht="16.5" customHeight="1" x14ac:dyDescent="0.2">
      <c r="A33" s="303" t="s">
        <v>486</v>
      </c>
      <c r="B33" s="59">
        <v>478</v>
      </c>
      <c r="C33" s="266">
        <f>'20就業誘発係数'!C33</f>
        <v>22542</v>
      </c>
      <c r="D33" s="61">
        <f t="shared" si="0"/>
        <v>2.1204862035311862E-2</v>
      </c>
    </row>
    <row r="34" spans="1:4" ht="16.5" customHeight="1" x14ac:dyDescent="0.2">
      <c r="A34" s="303" t="s">
        <v>487</v>
      </c>
      <c r="B34" s="59">
        <v>0</v>
      </c>
      <c r="C34" s="266">
        <f>'20就業誘発係数'!C34</f>
        <v>0</v>
      </c>
      <c r="D34" s="331" t="str">
        <f t="shared" si="0"/>
        <v>0</v>
      </c>
    </row>
    <row r="35" spans="1:4" x14ac:dyDescent="0.2">
      <c r="A35" s="303" t="s">
        <v>488</v>
      </c>
      <c r="B35" s="59">
        <v>129</v>
      </c>
      <c r="C35" s="266">
        <f>'20就業誘発係数'!C35</f>
        <v>3677</v>
      </c>
      <c r="D35" s="61">
        <f t="shared" si="0"/>
        <v>3.5082948055480012E-2</v>
      </c>
    </row>
    <row r="36" spans="1:4" x14ac:dyDescent="0.2">
      <c r="A36" s="303" t="s">
        <v>489</v>
      </c>
      <c r="B36" s="59">
        <v>14</v>
      </c>
      <c r="C36" s="266">
        <f>'20就業誘発係数'!C36</f>
        <v>514</v>
      </c>
      <c r="D36" s="61">
        <f t="shared" si="0"/>
        <v>2.7237354085603113E-2</v>
      </c>
    </row>
    <row r="37" spans="1:4" x14ac:dyDescent="0.2">
      <c r="A37" s="303" t="s">
        <v>490</v>
      </c>
      <c r="B37" s="59">
        <v>430</v>
      </c>
      <c r="C37" s="266">
        <f>'20就業誘発係数'!C37</f>
        <v>7057</v>
      </c>
      <c r="D37" s="61">
        <f t="shared" si="0"/>
        <v>6.093240753861414E-2</v>
      </c>
    </row>
    <row r="38" spans="1:4" x14ac:dyDescent="0.2">
      <c r="A38" s="303" t="s">
        <v>491</v>
      </c>
      <c r="B38" s="59">
        <v>1044</v>
      </c>
      <c r="C38" s="266">
        <f>'20就業誘発係数'!C38</f>
        <v>29104</v>
      </c>
      <c r="D38" s="61">
        <f t="shared" si="0"/>
        <v>3.5871357888949976E-2</v>
      </c>
    </row>
    <row r="39" spans="1:4" x14ac:dyDescent="0.2">
      <c r="A39" s="303" t="s">
        <v>492</v>
      </c>
      <c r="B39" s="59">
        <v>393</v>
      </c>
      <c r="C39" s="266">
        <f>'20就業誘発係数'!C39</f>
        <v>9185</v>
      </c>
      <c r="D39" s="61">
        <f t="shared" si="0"/>
        <v>4.2787152966793689E-2</v>
      </c>
    </row>
    <row r="40" spans="1:4" x14ac:dyDescent="0.2">
      <c r="A40" s="303" t="s">
        <v>493</v>
      </c>
      <c r="B40" s="59">
        <v>979</v>
      </c>
      <c r="C40" s="266">
        <f>'20就業誘発係数'!C40</f>
        <v>40552</v>
      </c>
      <c r="D40" s="61">
        <f t="shared" si="0"/>
        <v>2.4141842572499506E-2</v>
      </c>
    </row>
    <row r="41" spans="1:4" x14ac:dyDescent="0.2">
      <c r="A41" s="303" t="s">
        <v>494</v>
      </c>
      <c r="B41" s="59">
        <v>132</v>
      </c>
      <c r="C41" s="266">
        <f>'20就業誘発係数'!C41</f>
        <v>1341</v>
      </c>
      <c r="D41" s="61">
        <f t="shared" si="0"/>
        <v>9.8434004474272932E-2</v>
      </c>
    </row>
    <row r="42" spans="1:4" x14ac:dyDescent="0.2">
      <c r="A42" s="303" t="s">
        <v>495</v>
      </c>
      <c r="B42" s="59">
        <v>260</v>
      </c>
      <c r="C42" s="266">
        <f>'20就業誘発係数'!C42</f>
        <v>1887</v>
      </c>
      <c r="D42" s="61">
        <f t="shared" si="0"/>
        <v>0.13778484366719662</v>
      </c>
    </row>
    <row r="43" spans="1:4" x14ac:dyDescent="0.2">
      <c r="A43" s="303" t="s">
        <v>496</v>
      </c>
      <c r="B43" s="59">
        <v>4013</v>
      </c>
      <c r="C43" s="266">
        <f>'20就業誘発係数'!C43</f>
        <v>72191</v>
      </c>
      <c r="D43" s="61">
        <f t="shared" si="0"/>
        <v>5.5588646784225183E-2</v>
      </c>
    </row>
    <row r="44" spans="1:4" x14ac:dyDescent="0.2">
      <c r="A44" s="303" t="s">
        <v>497</v>
      </c>
      <c r="B44" s="59">
        <v>1436</v>
      </c>
      <c r="C44" s="266">
        <f>'20就業誘発係数'!C44</f>
        <v>24343</v>
      </c>
      <c r="D44" s="61">
        <f t="shared" si="0"/>
        <v>5.8990264141642358E-2</v>
      </c>
    </row>
    <row r="45" spans="1:4" x14ac:dyDescent="0.2">
      <c r="A45" s="303" t="s">
        <v>498</v>
      </c>
      <c r="B45" s="59">
        <v>4953</v>
      </c>
      <c r="C45" s="266">
        <f>'20就業誘発係数'!C45</f>
        <v>81160</v>
      </c>
      <c r="D45" s="61">
        <f t="shared" si="0"/>
        <v>6.1027599802858552E-2</v>
      </c>
    </row>
    <row r="46" spans="1:4" x14ac:dyDescent="0.2">
      <c r="A46" s="303" t="s">
        <v>499</v>
      </c>
      <c r="B46" s="59">
        <v>1951</v>
      </c>
      <c r="C46" s="266">
        <f>'20就業誘発係数'!C46</f>
        <v>28724</v>
      </c>
      <c r="D46" s="61">
        <f t="shared" si="0"/>
        <v>6.792229494499373E-2</v>
      </c>
    </row>
    <row r="47" spans="1:4" x14ac:dyDescent="0.2">
      <c r="A47" s="303" t="s">
        <v>500</v>
      </c>
      <c r="B47" s="59">
        <v>697</v>
      </c>
      <c r="C47" s="266">
        <f>'20就業誘発係数'!C47</f>
        <v>104084</v>
      </c>
      <c r="D47" s="61">
        <f t="shared" si="0"/>
        <v>6.6965143537911689E-3</v>
      </c>
    </row>
    <row r="48" spans="1:4" x14ac:dyDescent="0.2">
      <c r="A48" s="303" t="s">
        <v>501</v>
      </c>
      <c r="B48" s="59">
        <v>495</v>
      </c>
      <c r="C48" s="266">
        <f>'20就業誘発係数'!C48</f>
        <v>24791</v>
      </c>
      <c r="D48" s="61">
        <f t="shared" si="0"/>
        <v>1.996692348029527E-2</v>
      </c>
    </row>
    <row r="49" spans="1:4" x14ac:dyDescent="0.2">
      <c r="A49" s="303" t="s">
        <v>502</v>
      </c>
      <c r="B49" s="59">
        <v>1370</v>
      </c>
      <c r="C49" s="266">
        <f>'20就業誘発係数'!C49</f>
        <v>21195</v>
      </c>
      <c r="D49" s="61">
        <f t="shared" si="0"/>
        <v>6.4637886293937255E-2</v>
      </c>
    </row>
    <row r="50" spans="1:4" x14ac:dyDescent="0.2">
      <c r="A50" s="303" t="s">
        <v>503</v>
      </c>
      <c r="B50" s="59">
        <v>29818</v>
      </c>
      <c r="C50" s="266">
        <f>'20就業誘発係数'!C50</f>
        <v>230138</v>
      </c>
      <c r="D50" s="61">
        <f t="shared" si="0"/>
        <v>0.12956573881757902</v>
      </c>
    </row>
    <row r="51" spans="1:4" x14ac:dyDescent="0.2">
      <c r="A51" s="303" t="s">
        <v>504</v>
      </c>
      <c r="B51" s="59">
        <v>3666</v>
      </c>
      <c r="C51" s="266">
        <f>'20就業誘発係数'!C51</f>
        <v>72001</v>
      </c>
      <c r="D51" s="61">
        <f t="shared" si="0"/>
        <v>5.0915959500562491E-2</v>
      </c>
    </row>
    <row r="52" spans="1:4" x14ac:dyDescent="0.2">
      <c r="A52" s="303" t="s">
        <v>505</v>
      </c>
      <c r="B52" s="59">
        <v>1577</v>
      </c>
      <c r="C52" s="266">
        <f>'20就業誘発係数'!C52</f>
        <v>199411</v>
      </c>
      <c r="D52" s="61">
        <f t="shared" si="0"/>
        <v>7.9082899137961297E-3</v>
      </c>
    </row>
    <row r="53" spans="1:4" x14ac:dyDescent="0.2">
      <c r="A53" s="303" t="s">
        <v>506</v>
      </c>
      <c r="B53" s="59">
        <v>10729</v>
      </c>
      <c r="C53" s="266">
        <f>'20就業誘発係数'!C53</f>
        <v>146161</v>
      </c>
      <c r="D53" s="61">
        <f t="shared" si="0"/>
        <v>7.3405354369496648E-2</v>
      </c>
    </row>
    <row r="54" spans="1:4" x14ac:dyDescent="0.2">
      <c r="A54" s="303" t="s">
        <v>507</v>
      </c>
      <c r="B54" s="59">
        <v>1158</v>
      </c>
      <c r="C54" s="266">
        <f>'20就業誘発係数'!C54</f>
        <v>6926</v>
      </c>
      <c r="D54" s="61">
        <f t="shared" si="0"/>
        <v>0.1671960727692752</v>
      </c>
    </row>
    <row r="55" spans="1:4" x14ac:dyDescent="0.2">
      <c r="A55" s="303" t="s">
        <v>508</v>
      </c>
      <c r="B55" s="59">
        <v>902</v>
      </c>
      <c r="C55" s="266">
        <f>'20就業誘発係数'!C55</f>
        <v>63061</v>
      </c>
      <c r="D55" s="61">
        <f t="shared" si="0"/>
        <v>1.4303610789552973E-2</v>
      </c>
    </row>
    <row r="56" spans="1:4" x14ac:dyDescent="0.2">
      <c r="A56" s="303" t="s">
        <v>509</v>
      </c>
      <c r="B56" s="59">
        <v>1188</v>
      </c>
      <c r="C56" s="266">
        <f>'20就業誘発係数'!C56</f>
        <v>18808</v>
      </c>
      <c r="D56" s="61">
        <f t="shared" si="0"/>
        <v>6.3164610803913224E-2</v>
      </c>
    </row>
    <row r="57" spans="1:4" x14ac:dyDescent="0.2">
      <c r="A57" s="303" t="s">
        <v>510</v>
      </c>
      <c r="B57" s="59">
        <v>8973</v>
      </c>
      <c r="C57" s="266">
        <f>'20就業誘発係数'!C57</f>
        <v>186567</v>
      </c>
      <c r="D57" s="61">
        <f t="shared" si="0"/>
        <v>4.8095322323883645E-2</v>
      </c>
    </row>
    <row r="58" spans="1:4" x14ac:dyDescent="0.2">
      <c r="A58" s="303" t="s">
        <v>511</v>
      </c>
      <c r="B58" s="59">
        <v>7226</v>
      </c>
      <c r="C58" s="266">
        <f>'20就業誘発係数'!C58</f>
        <v>86528</v>
      </c>
      <c r="D58" s="61">
        <f t="shared" si="0"/>
        <v>8.3510539940828396E-2</v>
      </c>
    </row>
    <row r="59" spans="1:4" x14ac:dyDescent="0.2">
      <c r="A59" s="303" t="s">
        <v>512</v>
      </c>
      <c r="B59" s="59">
        <v>20216</v>
      </c>
      <c r="C59" s="266">
        <f>'20就業誘発係数'!C59</f>
        <v>217808</v>
      </c>
      <c r="D59" s="61">
        <f t="shared" si="0"/>
        <v>9.2815690883714094E-2</v>
      </c>
    </row>
    <row r="60" spans="1:4" x14ac:dyDescent="0.2">
      <c r="A60" s="131" t="s">
        <v>513</v>
      </c>
      <c r="B60" s="59">
        <v>9870</v>
      </c>
      <c r="C60" s="266">
        <f>'20就業誘発係数'!C60</f>
        <v>43970</v>
      </c>
      <c r="D60" s="61">
        <f t="shared" si="0"/>
        <v>0.22447123038435296</v>
      </c>
    </row>
    <row r="61" spans="1:4" x14ac:dyDescent="0.2">
      <c r="A61" s="131" t="s">
        <v>514</v>
      </c>
      <c r="B61" s="59">
        <v>2039</v>
      </c>
      <c r="C61" s="266">
        <f>'20就業誘発係数'!C61</f>
        <v>18557</v>
      </c>
      <c r="D61" s="61">
        <f t="shared" si="0"/>
        <v>0.10987767419302689</v>
      </c>
    </row>
    <row r="62" spans="1:4" x14ac:dyDescent="0.2">
      <c r="A62" s="131" t="s">
        <v>515</v>
      </c>
      <c r="B62" s="59">
        <v>11665</v>
      </c>
      <c r="C62" s="266">
        <f>'20就業誘発係数'!C62</f>
        <v>173525</v>
      </c>
      <c r="D62" s="61">
        <f t="shared" si="0"/>
        <v>6.7223742976516357E-2</v>
      </c>
    </row>
    <row r="63" spans="1:4" x14ac:dyDescent="0.2">
      <c r="A63" s="131" t="s">
        <v>516</v>
      </c>
      <c r="B63" s="59">
        <v>4662</v>
      </c>
      <c r="C63" s="266">
        <f>'20就業誘発係数'!C63</f>
        <v>34512</v>
      </c>
      <c r="D63" s="61">
        <f t="shared" si="0"/>
        <v>0.13508344923504867</v>
      </c>
    </row>
    <row r="64" spans="1:4" x14ac:dyDescent="0.2">
      <c r="A64" s="131" t="s">
        <v>517</v>
      </c>
      <c r="B64" s="59">
        <v>8772</v>
      </c>
      <c r="C64" s="266">
        <f>'20就業誘発係数'!C64</f>
        <v>55344</v>
      </c>
      <c r="D64" s="61">
        <f t="shared" si="0"/>
        <v>0.15849956634865567</v>
      </c>
    </row>
    <row r="65" spans="1:4" x14ac:dyDescent="0.2">
      <c r="A65" s="131" t="s">
        <v>518</v>
      </c>
      <c r="B65" s="59">
        <v>2487</v>
      </c>
      <c r="C65" s="266">
        <f>'20就業誘発係数'!C65</f>
        <v>32693</v>
      </c>
      <c r="D65" s="61">
        <f t="shared" si="0"/>
        <v>7.6071330254182848E-2</v>
      </c>
    </row>
    <row r="66" spans="1:4" x14ac:dyDescent="0.2">
      <c r="A66" s="131" t="s">
        <v>519</v>
      </c>
      <c r="B66" s="59">
        <v>4572</v>
      </c>
      <c r="C66" s="266">
        <f>'20就業誘発係数'!C66</f>
        <v>32831</v>
      </c>
      <c r="D66" s="61">
        <f t="shared" ref="D66" si="1">IF(ISERROR(B66/C66),"0",(B66/C66))</f>
        <v>0.13925862751667631</v>
      </c>
    </row>
    <row r="67" spans="1:4" x14ac:dyDescent="0.2">
      <c r="A67" s="131" t="s">
        <v>520</v>
      </c>
      <c r="B67" s="59">
        <v>0</v>
      </c>
      <c r="C67" s="266">
        <f>'20就業誘発係数'!C67</f>
        <v>4040</v>
      </c>
      <c r="D67" s="61">
        <f t="shared" si="0"/>
        <v>0</v>
      </c>
    </row>
    <row r="68" spans="1:4" x14ac:dyDescent="0.2">
      <c r="A68" s="131" t="s">
        <v>420</v>
      </c>
      <c r="B68" s="59">
        <f>SUM(B5:B67)</f>
        <v>168842</v>
      </c>
      <c r="C68" s="308">
        <f>SUM(C5:C67)</f>
        <v>2635351</v>
      </c>
      <c r="D68" s="61">
        <f t="shared" si="0"/>
        <v>6.4068126029511813E-2</v>
      </c>
    </row>
    <row r="69" spans="1:4" x14ac:dyDescent="0.2">
      <c r="A69" s="132" t="s">
        <v>421</v>
      </c>
      <c r="B69" s="306">
        <v>32</v>
      </c>
      <c r="C69" s="309">
        <f>'20就業誘発係数'!C69</f>
        <v>13870</v>
      </c>
      <c r="D69" s="61">
        <f t="shared" si="0"/>
        <v>2.3071377072819035E-3</v>
      </c>
    </row>
    <row r="70" spans="1:4" x14ac:dyDescent="0.2">
      <c r="A70" s="132" t="s">
        <v>422</v>
      </c>
      <c r="B70" s="306">
        <f>B68+B69</f>
        <v>168874</v>
      </c>
      <c r="C70" s="306">
        <f>C68+C69</f>
        <v>2649221</v>
      </c>
      <c r="D70" s="310">
        <f t="shared" ref="D70" si="2">IF(ISERROR(B70/C70),"0",(B70/C70))</f>
        <v>6.3744776294616418E-2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2023-04-10T00:34:39Z</cp:lastPrinted>
  <dcterms:created xsi:type="dcterms:W3CDTF">2011-12-02T01:36:41Z</dcterms:created>
  <dcterms:modified xsi:type="dcterms:W3CDTF">2023-09-14T09:04:30Z</dcterms:modified>
</cp:coreProperties>
</file>