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7（マージン欄数式修正後）\"/>
    </mc:Choice>
  </mc:AlternateContent>
  <bookViews>
    <workbookView xWindow="60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'10波及計算'!$A$1:$AN$83</definedName>
    <definedName name="_xlnm.Print_Area" localSheetId="6">'13消費性向'!$A$1:$G$34</definedName>
    <definedName name="_xlnm.Print_Area" localSheetId="7">'20就業誘発係数'!$A$1:$D$70</definedName>
    <definedName name="_xlnm.Print_Area" localSheetId="8">'30雇用誘発係数'!$A$1:$D$70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1" i="1" l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31" i="12" l="1"/>
  <c r="B31" i="12"/>
  <c r="D30" i="12"/>
  <c r="D29" i="12" l="1"/>
  <c r="D28" i="12"/>
  <c r="H70" i="1" l="1"/>
  <c r="D27" i="12"/>
  <c r="W70" i="1" l="1"/>
  <c r="P71" i="1"/>
  <c r="P70" i="1"/>
  <c r="Y70" i="1" s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8" i="1" l="1" a="1"/>
  <c r="M9" i="1" s="1"/>
  <c r="K8" i="1" a="1"/>
  <c r="K10" i="1" s="1"/>
  <c r="M70" i="1" l="1"/>
  <c r="M54" i="1"/>
  <c r="M38" i="1"/>
  <c r="M22" i="1"/>
  <c r="M69" i="1"/>
  <c r="M61" i="1"/>
  <c r="M53" i="1"/>
  <c r="M45" i="1"/>
  <c r="M37" i="1"/>
  <c r="M29" i="1"/>
  <c r="M21" i="1"/>
  <c r="M13" i="1"/>
  <c r="M56" i="1"/>
  <c r="M31" i="1"/>
  <c r="M64" i="1"/>
  <c r="M48" i="1"/>
  <c r="M40" i="1"/>
  <c r="M32" i="1"/>
  <c r="M24" i="1"/>
  <c r="M16" i="1"/>
  <c r="M8" i="1"/>
  <c r="M71" i="1"/>
  <c r="M63" i="1"/>
  <c r="M55" i="1"/>
  <c r="M47" i="1"/>
  <c r="M39" i="1"/>
  <c r="M23" i="1"/>
  <c r="M15" i="1"/>
  <c r="M62" i="1"/>
  <c r="M46" i="1"/>
  <c r="M30" i="1"/>
  <c r="M14" i="1"/>
  <c r="M68" i="1"/>
  <c r="M60" i="1"/>
  <c r="M52" i="1"/>
  <c r="M44" i="1"/>
  <c r="M36" i="1"/>
  <c r="M28" i="1"/>
  <c r="M20" i="1"/>
  <c r="M12" i="1"/>
  <c r="M67" i="1"/>
  <c r="M59" i="1"/>
  <c r="M51" i="1"/>
  <c r="M43" i="1"/>
  <c r="M35" i="1"/>
  <c r="M27" i="1"/>
  <c r="M19" i="1"/>
  <c r="M11" i="1"/>
  <c r="M66" i="1"/>
  <c r="M58" i="1"/>
  <c r="M50" i="1"/>
  <c r="M42" i="1"/>
  <c r="M34" i="1"/>
  <c r="M26" i="1"/>
  <c r="M18" i="1"/>
  <c r="M10" i="1"/>
  <c r="M65" i="1"/>
  <c r="M57" i="1"/>
  <c r="M49" i="1"/>
  <c r="M41" i="1"/>
  <c r="M33" i="1"/>
  <c r="M25" i="1"/>
  <c r="M17" i="1"/>
  <c r="K65" i="1"/>
  <c r="K57" i="1"/>
  <c r="K49" i="1"/>
  <c r="K41" i="1"/>
  <c r="K33" i="1"/>
  <c r="K25" i="1"/>
  <c r="K17" i="1"/>
  <c r="K9" i="1"/>
  <c r="K64" i="1"/>
  <c r="K56" i="1"/>
  <c r="K48" i="1"/>
  <c r="K40" i="1"/>
  <c r="K32" i="1"/>
  <c r="K24" i="1"/>
  <c r="K8" i="1"/>
  <c r="K71" i="1"/>
  <c r="K63" i="1"/>
  <c r="K55" i="1"/>
  <c r="K47" i="1"/>
  <c r="K39" i="1"/>
  <c r="K31" i="1"/>
  <c r="K23" i="1"/>
  <c r="K15" i="1"/>
  <c r="K16" i="1"/>
  <c r="K70" i="1"/>
  <c r="K62" i="1"/>
  <c r="K54" i="1"/>
  <c r="K46" i="1"/>
  <c r="K38" i="1"/>
  <c r="K30" i="1"/>
  <c r="K22" i="1"/>
  <c r="K14" i="1"/>
  <c r="K69" i="1"/>
  <c r="K61" i="1"/>
  <c r="K53" i="1"/>
  <c r="K45" i="1"/>
  <c r="K37" i="1"/>
  <c r="K29" i="1"/>
  <c r="K21" i="1"/>
  <c r="K13" i="1"/>
  <c r="K68" i="1"/>
  <c r="K60" i="1"/>
  <c r="K52" i="1"/>
  <c r="K44" i="1"/>
  <c r="K36" i="1"/>
  <c r="K28" i="1"/>
  <c r="K20" i="1"/>
  <c r="K12" i="1"/>
  <c r="K67" i="1"/>
  <c r="K59" i="1"/>
  <c r="K51" i="1"/>
  <c r="K43" i="1"/>
  <c r="K35" i="1"/>
  <c r="K27" i="1"/>
  <c r="K19" i="1"/>
  <c r="K11" i="1"/>
  <c r="K66" i="1"/>
  <c r="K58" i="1"/>
  <c r="K50" i="1"/>
  <c r="K42" i="1"/>
  <c r="K34" i="1"/>
  <c r="K26" i="1"/>
  <c r="K18" i="1"/>
  <c r="I71" i="1"/>
  <c r="I70" i="1"/>
  <c r="J70" i="1" s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N70" i="1" l="1"/>
  <c r="L70" i="1"/>
  <c r="B68" i="13"/>
  <c r="C67" i="7"/>
  <c r="C66" i="7"/>
  <c r="C66" i="13" s="1"/>
  <c r="D66" i="13" s="1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69" i="7"/>
  <c r="D66" i="7" l="1"/>
  <c r="D31" i="12"/>
  <c r="D26" i="12"/>
  <c r="D69" i="7" l="1"/>
  <c r="D67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5" i="7"/>
  <c r="B68" i="7"/>
  <c r="C69" i="13" l="1"/>
  <c r="D69" i="13" s="1"/>
  <c r="C19" i="13"/>
  <c r="D19" i="13" s="1"/>
  <c r="C35" i="13"/>
  <c r="D35" i="13" s="1"/>
  <c r="C51" i="13"/>
  <c r="D51" i="13" s="1"/>
  <c r="C68" i="7"/>
  <c r="C70" i="7" s="1"/>
  <c r="D6" i="7"/>
  <c r="C14" i="13"/>
  <c r="D14" i="13" s="1"/>
  <c r="C30" i="13"/>
  <c r="D30" i="13" s="1"/>
  <c r="C46" i="13"/>
  <c r="D46" i="13" s="1"/>
  <c r="C54" i="13"/>
  <c r="D54" i="13" s="1"/>
  <c r="C7" i="13"/>
  <c r="D7" i="13" s="1"/>
  <c r="C15" i="13"/>
  <c r="D15" i="13" s="1"/>
  <c r="C23" i="13"/>
  <c r="D23" i="13" s="1"/>
  <c r="C31" i="13"/>
  <c r="D31" i="13" s="1"/>
  <c r="C39" i="13"/>
  <c r="D39" i="13" s="1"/>
  <c r="C47" i="13"/>
  <c r="D47" i="13" s="1"/>
  <c r="C55" i="13"/>
  <c r="D55" i="13" s="1"/>
  <c r="C63" i="13"/>
  <c r="D63" i="13" s="1"/>
  <c r="C11" i="13"/>
  <c r="D11" i="13" s="1"/>
  <c r="C27" i="13"/>
  <c r="D27" i="13" s="1"/>
  <c r="C59" i="13"/>
  <c r="D59" i="13" s="1"/>
  <c r="C6" i="13"/>
  <c r="D6" i="13" s="1"/>
  <c r="C22" i="13"/>
  <c r="D22" i="13" s="1"/>
  <c r="C38" i="13"/>
  <c r="D38" i="13" s="1"/>
  <c r="C62" i="13"/>
  <c r="D62" i="13" s="1"/>
  <c r="C8" i="13"/>
  <c r="D8" i="13" s="1"/>
  <c r="C16" i="13"/>
  <c r="D16" i="13" s="1"/>
  <c r="C24" i="13"/>
  <c r="D24" i="13" s="1"/>
  <c r="C32" i="13"/>
  <c r="D32" i="13" s="1"/>
  <c r="C40" i="13"/>
  <c r="D40" i="13" s="1"/>
  <c r="C48" i="13"/>
  <c r="D48" i="13" s="1"/>
  <c r="C56" i="13"/>
  <c r="D56" i="13" s="1"/>
  <c r="C64" i="13"/>
  <c r="D64" i="13" s="1"/>
  <c r="C9" i="13"/>
  <c r="D9" i="13" s="1"/>
  <c r="C17" i="13"/>
  <c r="D17" i="13" s="1"/>
  <c r="C25" i="13"/>
  <c r="D25" i="13" s="1"/>
  <c r="C33" i="13"/>
  <c r="D33" i="13" s="1"/>
  <c r="C41" i="13"/>
  <c r="D41" i="13" s="1"/>
  <c r="C49" i="13"/>
  <c r="D49" i="13" s="1"/>
  <c r="C57" i="13"/>
  <c r="D57" i="13" s="1"/>
  <c r="C65" i="13"/>
  <c r="D65" i="13" s="1"/>
  <c r="C10" i="13"/>
  <c r="D10" i="13" s="1"/>
  <c r="C18" i="13"/>
  <c r="D18" i="13" s="1"/>
  <c r="C26" i="13"/>
  <c r="D26" i="13" s="1"/>
  <c r="C34" i="13"/>
  <c r="D34" i="13" s="1"/>
  <c r="C42" i="13"/>
  <c r="D42" i="13" s="1"/>
  <c r="C50" i="13"/>
  <c r="D50" i="13" s="1"/>
  <c r="C58" i="13"/>
  <c r="D58" i="13" s="1"/>
  <c r="C67" i="13"/>
  <c r="D67" i="13" s="1"/>
  <c r="B70" i="13"/>
  <c r="C12" i="13"/>
  <c r="D12" i="13" s="1"/>
  <c r="C20" i="13"/>
  <c r="D20" i="13" s="1"/>
  <c r="C28" i="13"/>
  <c r="D28" i="13" s="1"/>
  <c r="C36" i="13"/>
  <c r="D36" i="13" s="1"/>
  <c r="C44" i="13"/>
  <c r="D44" i="13" s="1"/>
  <c r="C52" i="13"/>
  <c r="D52" i="13" s="1"/>
  <c r="C60" i="13"/>
  <c r="D60" i="13" s="1"/>
  <c r="C43" i="13"/>
  <c r="D43" i="13" s="1"/>
  <c r="C5" i="13"/>
  <c r="D5" i="13" s="1"/>
  <c r="C13" i="13"/>
  <c r="D13" i="13" s="1"/>
  <c r="C21" i="13"/>
  <c r="D21" i="13" s="1"/>
  <c r="C29" i="13"/>
  <c r="D29" i="13" s="1"/>
  <c r="C37" i="13"/>
  <c r="D37" i="13" s="1"/>
  <c r="C45" i="13"/>
  <c r="D45" i="13" s="1"/>
  <c r="C53" i="13"/>
  <c r="D53" i="13" s="1"/>
  <c r="C61" i="13"/>
  <c r="D61" i="13" s="1"/>
  <c r="B70" i="7"/>
  <c r="D70" i="7" l="1"/>
  <c r="C71" i="7"/>
  <c r="D68" i="7"/>
  <c r="AG70" i="1" s="1"/>
  <c r="B71" i="13"/>
  <c r="C68" i="13"/>
  <c r="B71" i="7"/>
  <c r="C70" i="13" l="1"/>
  <c r="D68" i="13"/>
  <c r="AK70" i="1" s="1"/>
  <c r="C104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71" i="13" l="1"/>
  <c r="D70" i="13"/>
  <c r="C103" i="1"/>
  <c r="Y71" i="1" l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H55" i="1" l="1"/>
  <c r="H52" i="1"/>
  <c r="C72" i="1"/>
  <c r="H57" i="1" l="1"/>
  <c r="H61" i="1"/>
  <c r="H65" i="1"/>
  <c r="H69" i="1"/>
  <c r="H13" i="1"/>
  <c r="H17" i="1"/>
  <c r="H21" i="1"/>
  <c r="H29" i="1"/>
  <c r="H33" i="1"/>
  <c r="H41" i="1"/>
  <c r="H58" i="1"/>
  <c r="H71" i="1"/>
  <c r="H20" i="1"/>
  <c r="H10" i="1"/>
  <c r="H26" i="1"/>
  <c r="H42" i="1"/>
  <c r="H63" i="1"/>
  <c r="H67" i="1"/>
  <c r="H51" i="1"/>
  <c r="F72" i="1"/>
  <c r="H53" i="1" s="1"/>
  <c r="H32" i="1"/>
  <c r="H36" i="1"/>
  <c r="H9" i="1"/>
  <c r="H28" i="1"/>
  <c r="H25" i="1"/>
  <c r="H60" i="1"/>
  <c r="H64" i="1"/>
  <c r="H68" i="1"/>
  <c r="H38" i="1"/>
  <c r="H15" i="1"/>
  <c r="H19" i="1"/>
  <c r="H37" i="1"/>
  <c r="H44" i="1"/>
  <c r="H48" i="1"/>
  <c r="H22" i="1"/>
  <c r="H45" i="1"/>
  <c r="H49" i="1"/>
  <c r="H31" i="1"/>
  <c r="H35" i="1"/>
  <c r="H54" i="1"/>
  <c r="H12" i="1"/>
  <c r="H16" i="1"/>
  <c r="H11" i="1"/>
  <c r="H18" i="1"/>
  <c r="H27" i="1"/>
  <c r="H34" i="1"/>
  <c r="H43" i="1"/>
  <c r="H50" i="1"/>
  <c r="H59" i="1"/>
  <c r="H66" i="1"/>
  <c r="H8" i="1"/>
  <c r="H24" i="1"/>
  <c r="H40" i="1"/>
  <c r="H14" i="1"/>
  <c r="H23" i="1"/>
  <c r="H30" i="1"/>
  <c r="H39" i="1"/>
  <c r="H46" i="1"/>
  <c r="H62" i="1"/>
  <c r="H47" i="1"/>
  <c r="H95" i="1" s="1"/>
  <c r="E65" i="9" s="1"/>
  <c r="G72" i="1"/>
  <c r="H56" i="1" s="1"/>
  <c r="H90" i="1" l="1"/>
  <c r="E60" i="9" s="1"/>
  <c r="A4" i="10"/>
  <c r="A1" i="1" s="1"/>
  <c r="D1" i="7" l="1"/>
  <c r="D1" i="13"/>
  <c r="W14" i="1"/>
  <c r="W71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2" i="1" s="1"/>
  <c r="H72" i="1" l="1"/>
  <c r="T3" i="1" l="1"/>
  <c r="H102" i="1"/>
  <c r="E72" i="9" s="1"/>
  <c r="H91" i="1"/>
  <c r="E61" i="9" s="1"/>
  <c r="H92" i="1"/>
  <c r="E62" i="9" s="1"/>
  <c r="H93" i="1"/>
  <c r="E63" i="9" s="1"/>
  <c r="H94" i="1"/>
  <c r="E64" i="9" s="1"/>
  <c r="H96" i="1"/>
  <c r="E66" i="9" s="1"/>
  <c r="H97" i="1"/>
  <c r="E67" i="9" s="1"/>
  <c r="H98" i="1"/>
  <c r="E68" i="9" s="1"/>
  <c r="H99" i="1"/>
  <c r="E69" i="9" s="1"/>
  <c r="H100" i="1"/>
  <c r="E70" i="9" s="1"/>
  <c r="H101" i="1"/>
  <c r="E71" i="9" s="1"/>
  <c r="H103" i="1" l="1"/>
  <c r="E73" i="9"/>
  <c r="L46" i="10" l="1"/>
  <c r="J71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O8" i="1" s="1" a="1"/>
  <c r="O8" i="1" l="1"/>
  <c r="O15" i="1"/>
  <c r="O70" i="1"/>
  <c r="Q70" i="1" s="1"/>
  <c r="O28" i="1"/>
  <c r="O34" i="1"/>
  <c r="O25" i="1"/>
  <c r="O38" i="1"/>
  <c r="O52" i="1"/>
  <c r="O74" i="1"/>
  <c r="O56" i="1"/>
  <c r="O18" i="1"/>
  <c r="O14" i="1"/>
  <c r="O58" i="1"/>
  <c r="O48" i="1"/>
  <c r="O51" i="1"/>
  <c r="O63" i="1"/>
  <c r="O75" i="1"/>
  <c r="O32" i="1"/>
  <c r="O37" i="1"/>
  <c r="O55" i="1"/>
  <c r="O10" i="1"/>
  <c r="O49" i="1"/>
  <c r="O43" i="1"/>
  <c r="O41" i="1"/>
  <c r="O72" i="1"/>
  <c r="O23" i="1"/>
  <c r="O68" i="1"/>
  <c r="O62" i="1"/>
  <c r="O46" i="1"/>
  <c r="O20" i="1"/>
  <c r="O17" i="1"/>
  <c r="O36" i="1"/>
  <c r="O69" i="1"/>
  <c r="O61" i="1"/>
  <c r="O57" i="1"/>
  <c r="O31" i="1"/>
  <c r="O71" i="1"/>
  <c r="O78" i="1"/>
  <c r="O33" i="1"/>
  <c r="O22" i="1"/>
  <c r="O30" i="1"/>
  <c r="O67" i="1"/>
  <c r="O73" i="1"/>
  <c r="O9" i="1"/>
  <c r="O77" i="1"/>
  <c r="O12" i="1"/>
  <c r="O42" i="1"/>
  <c r="O40" i="1"/>
  <c r="O53" i="1"/>
  <c r="O65" i="1"/>
  <c r="O26" i="1"/>
  <c r="O35" i="1"/>
  <c r="O45" i="1"/>
  <c r="O24" i="1"/>
  <c r="O19" i="1"/>
  <c r="O80" i="1"/>
  <c r="O76" i="1"/>
  <c r="O27" i="1"/>
  <c r="O39" i="1"/>
  <c r="O54" i="1"/>
  <c r="O44" i="1"/>
  <c r="O59" i="1"/>
  <c r="O21" i="1"/>
  <c r="O29" i="1"/>
  <c r="O16" i="1"/>
  <c r="O66" i="1"/>
  <c r="O13" i="1"/>
  <c r="O60" i="1"/>
  <c r="O11" i="1"/>
  <c r="O79" i="1"/>
  <c r="O47" i="1"/>
  <c r="O50" i="1"/>
  <c r="O64" i="1"/>
  <c r="AG15" i="1"/>
  <c r="AK15" i="1"/>
  <c r="AK32" i="1"/>
  <c r="AG32" i="1"/>
  <c r="AG64" i="1"/>
  <c r="AK64" i="1"/>
  <c r="AG31" i="1"/>
  <c r="AK31" i="1"/>
  <c r="AK40" i="1"/>
  <c r="AG40" i="1"/>
  <c r="AK41" i="1"/>
  <c r="AG41" i="1"/>
  <c r="AK49" i="1"/>
  <c r="AG49" i="1"/>
  <c r="AG57" i="1"/>
  <c r="AK57" i="1"/>
  <c r="AK65" i="1"/>
  <c r="AG65" i="1"/>
  <c r="AG39" i="1"/>
  <c r="AK39" i="1"/>
  <c r="AK33" i="1"/>
  <c r="AG33" i="1"/>
  <c r="AK34" i="1"/>
  <c r="AG34" i="1"/>
  <c r="AK42" i="1"/>
  <c r="AG42" i="1"/>
  <c r="AK50" i="1"/>
  <c r="AG50" i="1"/>
  <c r="AK58" i="1"/>
  <c r="AG58" i="1"/>
  <c r="AK66" i="1"/>
  <c r="AG66" i="1"/>
  <c r="AK47" i="1"/>
  <c r="AG47" i="1"/>
  <c r="AK16" i="1"/>
  <c r="AG16" i="1"/>
  <c r="AK9" i="1"/>
  <c r="AG9" i="1"/>
  <c r="AK43" i="1"/>
  <c r="AG43" i="1"/>
  <c r="AK59" i="1"/>
  <c r="AG59" i="1"/>
  <c r="U100" i="1" s="1"/>
  <c r="G132" i="9" s="1"/>
  <c r="AK67" i="1"/>
  <c r="AG67" i="1"/>
  <c r="AG63" i="1"/>
  <c r="AK63" i="1"/>
  <c r="AG56" i="1"/>
  <c r="AK56" i="1"/>
  <c r="AK10" i="1"/>
  <c r="AG10" i="1"/>
  <c r="AG11" i="1"/>
  <c r="AK11" i="1"/>
  <c r="AG12" i="1"/>
  <c r="U91" i="1" s="1"/>
  <c r="G123" i="9" s="1"/>
  <c r="AK12" i="1"/>
  <c r="Y91" i="1" s="1"/>
  <c r="S123" i="9" s="1"/>
  <c r="AG36" i="1"/>
  <c r="AK36" i="1"/>
  <c r="AG44" i="1"/>
  <c r="AK44" i="1"/>
  <c r="AK60" i="1"/>
  <c r="AG60" i="1"/>
  <c r="AK68" i="1"/>
  <c r="AG68" i="1"/>
  <c r="AK23" i="1"/>
  <c r="AG23" i="1"/>
  <c r="AK48" i="1"/>
  <c r="AG48" i="1"/>
  <c r="AK25" i="1"/>
  <c r="AG25" i="1"/>
  <c r="AK18" i="1"/>
  <c r="AG18" i="1"/>
  <c r="AK19" i="1"/>
  <c r="AG19" i="1"/>
  <c r="AK35" i="1"/>
  <c r="AG35" i="1"/>
  <c r="AG20" i="1"/>
  <c r="AK20" i="1"/>
  <c r="AG21" i="1"/>
  <c r="AK21" i="1"/>
  <c r="AG29" i="1"/>
  <c r="AK29" i="1"/>
  <c r="AG37" i="1"/>
  <c r="AK37" i="1"/>
  <c r="AG45" i="1"/>
  <c r="AK45" i="1"/>
  <c r="AG53" i="1"/>
  <c r="AK53" i="1"/>
  <c r="AK61" i="1"/>
  <c r="AG61" i="1"/>
  <c r="AK69" i="1"/>
  <c r="AG69" i="1"/>
  <c r="AK24" i="1"/>
  <c r="AG24" i="1"/>
  <c r="AK17" i="1"/>
  <c r="AG17" i="1"/>
  <c r="AK26" i="1"/>
  <c r="AG26" i="1"/>
  <c r="AK27" i="1"/>
  <c r="AG27" i="1"/>
  <c r="AK51" i="1"/>
  <c r="AG51" i="1"/>
  <c r="AG28" i="1"/>
  <c r="AK28" i="1"/>
  <c r="AG14" i="1"/>
  <c r="AK14" i="1"/>
  <c r="Y93" i="1" s="1"/>
  <c r="S125" i="9" s="1"/>
  <c r="AG22" i="1"/>
  <c r="AK22" i="1"/>
  <c r="AG30" i="1"/>
  <c r="AK30" i="1"/>
  <c r="AG38" i="1"/>
  <c r="AK38" i="1"/>
  <c r="AG46" i="1"/>
  <c r="AK46" i="1"/>
  <c r="AG54" i="1"/>
  <c r="AK54" i="1"/>
  <c r="AG62" i="1"/>
  <c r="AK62" i="1"/>
  <c r="AK71" i="1"/>
  <c r="Y102" i="1" s="1"/>
  <c r="S134" i="9" s="1"/>
  <c r="AG71" i="1"/>
  <c r="U102" i="1" s="1"/>
  <c r="G134" i="9" s="1"/>
  <c r="AK8" i="1"/>
  <c r="AG8" i="1"/>
  <c r="AG55" i="1"/>
  <c r="AK55" i="1"/>
  <c r="AG52" i="1"/>
  <c r="AK52" i="1"/>
  <c r="AG13" i="1"/>
  <c r="U92" i="1" s="1"/>
  <c r="AK13" i="1"/>
  <c r="Y92" i="1" s="1"/>
  <c r="I92" i="1"/>
  <c r="I62" i="9" s="1"/>
  <c r="I91" i="1"/>
  <c r="I61" i="9" s="1"/>
  <c r="I102" i="1"/>
  <c r="I72" i="9" s="1"/>
  <c r="I97" i="1"/>
  <c r="I67" i="9" s="1"/>
  <c r="I100" i="1"/>
  <c r="I70" i="9" s="1"/>
  <c r="J72" i="1"/>
  <c r="I98" i="1"/>
  <c r="I68" i="9" s="1"/>
  <c r="H104" i="1"/>
  <c r="K8" i="10"/>
  <c r="L74" i="10" s="1"/>
  <c r="I93" i="1"/>
  <c r="I63" i="9" s="1"/>
  <c r="I95" i="1"/>
  <c r="I65" i="9" s="1"/>
  <c r="I96" i="1"/>
  <c r="I66" i="9" s="1"/>
  <c r="I101" i="1"/>
  <c r="I71" i="9" s="1"/>
  <c r="I94" i="1"/>
  <c r="I64" i="9" s="1"/>
  <c r="I99" i="1"/>
  <c r="I69" i="9" s="1"/>
  <c r="I90" i="1"/>
  <c r="I60" i="9" s="1"/>
  <c r="N9" i="1"/>
  <c r="L9" i="1"/>
  <c r="N11" i="1"/>
  <c r="L11" i="1"/>
  <c r="N13" i="1"/>
  <c r="Q92" i="1" s="1"/>
  <c r="L13" i="1"/>
  <c r="M92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1" i="1" s="1"/>
  <c r="L12" i="1"/>
  <c r="M91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1" i="1"/>
  <c r="Q102" i="1" s="1"/>
  <c r="L71" i="1"/>
  <c r="M102" i="1" s="1"/>
  <c r="Y100" i="1" l="1"/>
  <c r="S132" i="9" s="1"/>
  <c r="Q97" i="1"/>
  <c r="U93" i="1"/>
  <c r="G125" i="9" s="1"/>
  <c r="Y97" i="1"/>
  <c r="S129" i="9" s="1"/>
  <c r="U97" i="1"/>
  <c r="G129" i="9" s="1"/>
  <c r="U90" i="1"/>
  <c r="G122" i="9" s="1"/>
  <c r="U99" i="1"/>
  <c r="G131" i="9" s="1"/>
  <c r="Y98" i="1"/>
  <c r="S130" i="9" s="1"/>
  <c r="U98" i="1"/>
  <c r="G130" i="9" s="1"/>
  <c r="Y96" i="1"/>
  <c r="S128" i="9" s="1"/>
  <c r="Y95" i="1"/>
  <c r="S127" i="9" s="1"/>
  <c r="U95" i="1"/>
  <c r="G127" i="9" s="1"/>
  <c r="Y90" i="1"/>
  <c r="S122" i="9" s="1"/>
  <c r="U96" i="1"/>
  <c r="G128" i="9" s="1"/>
  <c r="U101" i="1"/>
  <c r="G133" i="9" s="1"/>
  <c r="U94" i="1"/>
  <c r="G126" i="9" s="1"/>
  <c r="Y101" i="1"/>
  <c r="S133" i="9" s="1"/>
  <c r="Y94" i="1"/>
  <c r="S126" i="9" s="1"/>
  <c r="Y99" i="1"/>
  <c r="S131" i="9" s="1"/>
  <c r="M97" i="1"/>
  <c r="S124" i="9"/>
  <c r="G124" i="9"/>
  <c r="AK72" i="1"/>
  <c r="AG72" i="1"/>
  <c r="Q37" i="1"/>
  <c r="Q44" i="1"/>
  <c r="Q38" i="1"/>
  <c r="Q43" i="1"/>
  <c r="Q63" i="1"/>
  <c r="Q11" i="1"/>
  <c r="Q21" i="1"/>
  <c r="Q31" i="1"/>
  <c r="Q42" i="1"/>
  <c r="Q69" i="1"/>
  <c r="Q12" i="1"/>
  <c r="Q71" i="1"/>
  <c r="Q53" i="1"/>
  <c r="Q60" i="1"/>
  <c r="Q55" i="1"/>
  <c r="Q23" i="1"/>
  <c r="Q62" i="1"/>
  <c r="Q30" i="1"/>
  <c r="Q66" i="1"/>
  <c r="Q34" i="1"/>
  <c r="Q67" i="1"/>
  <c r="Q35" i="1"/>
  <c r="Q10" i="1"/>
  <c r="Q65" i="1"/>
  <c r="Q49" i="1"/>
  <c r="Q33" i="1"/>
  <c r="Q17" i="1"/>
  <c r="AA13" i="10"/>
  <c r="Q56" i="1"/>
  <c r="Q40" i="1"/>
  <c r="Q24" i="1"/>
  <c r="Q8" i="1"/>
  <c r="M100" i="1"/>
  <c r="Q47" i="1"/>
  <c r="Q15" i="1"/>
  <c r="Q54" i="1"/>
  <c r="Q22" i="1"/>
  <c r="Q58" i="1"/>
  <c r="Q26" i="1"/>
  <c r="Q59" i="1"/>
  <c r="Q27" i="1"/>
  <c r="Q61" i="1"/>
  <c r="Q45" i="1"/>
  <c r="Q29" i="1"/>
  <c r="Q13" i="1"/>
  <c r="Q68" i="1"/>
  <c r="Q52" i="1"/>
  <c r="Q36" i="1"/>
  <c r="K23" i="10"/>
  <c r="Q39" i="1"/>
  <c r="Q46" i="1"/>
  <c r="Q14" i="1"/>
  <c r="Q50" i="1"/>
  <c r="Q18" i="1"/>
  <c r="Q51" i="1"/>
  <c r="Q19" i="1"/>
  <c r="Q57" i="1"/>
  <c r="Q41" i="1"/>
  <c r="Q25" i="1"/>
  <c r="Q9" i="1"/>
  <c r="Q64" i="1"/>
  <c r="Q48" i="1"/>
  <c r="Q32" i="1"/>
  <c r="Q100" i="1"/>
  <c r="N72" i="1"/>
  <c r="L72" i="1"/>
  <c r="I104" i="1"/>
  <c r="K13" i="10"/>
  <c r="P74" i="10" s="1"/>
  <c r="M90" i="1"/>
  <c r="I103" i="1"/>
  <c r="Q101" i="1"/>
  <c r="Q96" i="1"/>
  <c r="Q95" i="1"/>
  <c r="Q93" i="1"/>
  <c r="Q99" i="1"/>
  <c r="Q98" i="1"/>
  <c r="Q94" i="1"/>
  <c r="M101" i="1"/>
  <c r="M96" i="1"/>
  <c r="M95" i="1"/>
  <c r="M93" i="1"/>
  <c r="Q90" i="1"/>
  <c r="M99" i="1"/>
  <c r="M98" i="1"/>
  <c r="M94" i="1"/>
  <c r="Q16" i="1"/>
  <c r="Q20" i="1"/>
  <c r="Q28" i="1"/>
  <c r="R8" i="1" l="1" a="1"/>
  <c r="R8" i="1" s="1"/>
  <c r="U103" i="1"/>
  <c r="G135" i="9"/>
  <c r="Y103" i="1"/>
  <c r="N73" i="1"/>
  <c r="Q72" i="1"/>
  <c r="C30" i="10" s="1"/>
  <c r="K30" i="10" s="1"/>
  <c r="Q103" i="1"/>
  <c r="AA15" i="10"/>
  <c r="M104" i="1"/>
  <c r="U12" i="10"/>
  <c r="P75" i="10" s="1"/>
  <c r="I73" i="9"/>
  <c r="Q104" i="1"/>
  <c r="M103" i="1"/>
  <c r="R67" i="1" l="1"/>
  <c r="R31" i="1"/>
  <c r="R64" i="1"/>
  <c r="R24" i="1"/>
  <c r="R17" i="1"/>
  <c r="R38" i="1"/>
  <c r="R39" i="1"/>
  <c r="R69" i="1"/>
  <c r="R14" i="1"/>
  <c r="R20" i="1"/>
  <c r="R30" i="1"/>
  <c r="R36" i="1"/>
  <c r="R52" i="1"/>
  <c r="R68" i="1"/>
  <c r="R58" i="1"/>
  <c r="R32" i="1"/>
  <c r="R12" i="1"/>
  <c r="AH12" i="1" s="1"/>
  <c r="V91" i="1" s="1"/>
  <c r="J123" i="9" s="1"/>
  <c r="R44" i="1"/>
  <c r="R40" i="1"/>
  <c r="R27" i="1"/>
  <c r="R18" i="1"/>
  <c r="R51" i="1"/>
  <c r="R60" i="1"/>
  <c r="R43" i="1"/>
  <c r="R11" i="1"/>
  <c r="R61" i="1"/>
  <c r="R22" i="1"/>
  <c r="R41" i="1"/>
  <c r="R57" i="1"/>
  <c r="R37" i="1"/>
  <c r="R29" i="1"/>
  <c r="R16" i="1"/>
  <c r="R25" i="1"/>
  <c r="R62" i="1"/>
  <c r="R63" i="1"/>
  <c r="R10" i="1"/>
  <c r="R46" i="1"/>
  <c r="R13" i="1"/>
  <c r="R42" i="1"/>
  <c r="R45" i="1"/>
  <c r="R28" i="1"/>
  <c r="R19" i="1"/>
  <c r="R15" i="1"/>
  <c r="R55" i="1"/>
  <c r="R21" i="1"/>
  <c r="R47" i="1"/>
  <c r="R65" i="1"/>
  <c r="R71" i="1"/>
  <c r="R53" i="1"/>
  <c r="R59" i="1"/>
  <c r="R66" i="1"/>
  <c r="R9" i="1"/>
  <c r="R34" i="1"/>
  <c r="R26" i="1"/>
  <c r="R49" i="1"/>
  <c r="R50" i="1"/>
  <c r="R35" i="1"/>
  <c r="R70" i="1"/>
  <c r="AH70" i="1" s="1"/>
  <c r="R54" i="1"/>
  <c r="R23" i="1"/>
  <c r="R48" i="1"/>
  <c r="R33" i="1"/>
  <c r="R56" i="1"/>
  <c r="K43" i="10"/>
  <c r="P76" i="10"/>
  <c r="J91" i="1"/>
  <c r="M61" i="9" s="1"/>
  <c r="AA14" i="10"/>
  <c r="H35" i="9"/>
  <c r="W77" i="9"/>
  <c r="AL70" i="1" l="1"/>
  <c r="T12" i="1"/>
  <c r="AL12" i="1"/>
  <c r="Z91" i="1" s="1"/>
  <c r="V123" i="9" s="1"/>
  <c r="S70" i="1"/>
  <c r="T70" i="1"/>
  <c r="V70" i="1" s="1"/>
  <c r="AH69" i="1"/>
  <c r="AL69" i="1"/>
  <c r="AL14" i="1"/>
  <c r="AH14" i="1"/>
  <c r="AH20" i="1"/>
  <c r="AL20" i="1"/>
  <c r="AL26" i="1"/>
  <c r="AH26" i="1"/>
  <c r="AH28" i="1"/>
  <c r="AL28" i="1"/>
  <c r="AL30" i="1"/>
  <c r="AH30" i="1"/>
  <c r="AH32" i="1"/>
  <c r="AL32" i="1"/>
  <c r="AL34" i="1"/>
  <c r="AH34" i="1"/>
  <c r="AH36" i="1"/>
  <c r="AL36" i="1"/>
  <c r="AL38" i="1"/>
  <c r="AH38" i="1"/>
  <c r="AH40" i="1"/>
  <c r="AL40" i="1"/>
  <c r="AL42" i="1"/>
  <c r="AH42" i="1"/>
  <c r="AH65" i="1"/>
  <c r="AL65" i="1"/>
  <c r="AL22" i="1"/>
  <c r="AH22" i="1"/>
  <c r="AH44" i="1"/>
  <c r="AL44" i="1"/>
  <c r="AL46" i="1"/>
  <c r="AH46" i="1"/>
  <c r="AH48" i="1"/>
  <c r="AL48" i="1"/>
  <c r="AL50" i="1"/>
  <c r="AH50" i="1"/>
  <c r="AH52" i="1"/>
  <c r="AL52" i="1"/>
  <c r="AL54" i="1"/>
  <c r="AH54" i="1"/>
  <c r="AH56" i="1"/>
  <c r="AL56" i="1"/>
  <c r="AL58" i="1"/>
  <c r="AH58" i="1"/>
  <c r="AL71" i="1"/>
  <c r="Z102" i="1" s="1"/>
  <c r="V134" i="9" s="1"/>
  <c r="AH71" i="1"/>
  <c r="V102" i="1" s="1"/>
  <c r="J134" i="9" s="1"/>
  <c r="AL10" i="1"/>
  <c r="AH10" i="1"/>
  <c r="AH9" i="1"/>
  <c r="AL9" i="1"/>
  <c r="AH13" i="1"/>
  <c r="V92" i="1" s="1"/>
  <c r="J124" i="9" s="1"/>
  <c r="AL13" i="1"/>
  <c r="Z92" i="1" s="1"/>
  <c r="V124" i="9" s="1"/>
  <c r="AH17" i="1"/>
  <c r="AL17" i="1"/>
  <c r="AH21" i="1"/>
  <c r="AL21" i="1"/>
  <c r="AH59" i="1"/>
  <c r="AL59" i="1"/>
  <c r="AH25" i="1"/>
  <c r="AL25" i="1"/>
  <c r="AH55" i="1"/>
  <c r="AL55" i="1"/>
  <c r="AH23" i="1"/>
  <c r="AL23" i="1"/>
  <c r="AH39" i="1"/>
  <c r="AL39" i="1"/>
  <c r="AL18" i="1"/>
  <c r="AH18" i="1"/>
  <c r="AH24" i="1"/>
  <c r="AL24" i="1"/>
  <c r="AH60" i="1"/>
  <c r="AL60" i="1"/>
  <c r="AH64" i="1"/>
  <c r="AL64" i="1"/>
  <c r="AH68" i="1"/>
  <c r="AL68" i="1"/>
  <c r="AH27" i="1"/>
  <c r="AL27" i="1"/>
  <c r="AH29" i="1"/>
  <c r="AL29" i="1"/>
  <c r="AH15" i="1"/>
  <c r="AL15" i="1"/>
  <c r="AH33" i="1"/>
  <c r="AL33" i="1"/>
  <c r="AH31" i="1"/>
  <c r="AL31" i="1"/>
  <c r="AH37" i="1"/>
  <c r="AL37" i="1"/>
  <c r="AH47" i="1"/>
  <c r="AL47" i="1"/>
  <c r="AH41" i="1"/>
  <c r="AL41" i="1"/>
  <c r="AH63" i="1"/>
  <c r="AL63" i="1"/>
  <c r="AH61" i="1"/>
  <c r="AL61" i="1"/>
  <c r="AH8" i="1"/>
  <c r="AL8" i="1"/>
  <c r="AH16" i="1"/>
  <c r="AL16" i="1"/>
  <c r="AL62" i="1"/>
  <c r="AH62" i="1"/>
  <c r="AL66" i="1"/>
  <c r="AH66" i="1"/>
  <c r="AH11" i="1"/>
  <c r="AL11" i="1"/>
  <c r="AH43" i="1"/>
  <c r="AL43" i="1"/>
  <c r="AH45" i="1"/>
  <c r="AL45" i="1"/>
  <c r="AH19" i="1"/>
  <c r="AL19" i="1"/>
  <c r="AH49" i="1"/>
  <c r="AL49" i="1"/>
  <c r="AH35" i="1"/>
  <c r="AL35" i="1"/>
  <c r="AH53" i="1"/>
  <c r="AL53" i="1"/>
  <c r="AH51" i="1"/>
  <c r="AL51" i="1"/>
  <c r="AH57" i="1"/>
  <c r="AL57" i="1"/>
  <c r="AH67" i="1"/>
  <c r="AL67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5" i="1"/>
  <c r="T46" i="1"/>
  <c r="V46" i="1" s="1"/>
  <c r="S19" i="1"/>
  <c r="T48" i="1"/>
  <c r="V48" i="1" s="1"/>
  <c r="S49" i="1"/>
  <c r="T35" i="1"/>
  <c r="V35" i="1" s="1"/>
  <c r="S52" i="1"/>
  <c r="S53" i="1"/>
  <c r="T54" i="1"/>
  <c r="V54" i="1" s="1"/>
  <c r="S51" i="1"/>
  <c r="T57" i="1"/>
  <c r="V57" i="1" s="1"/>
  <c r="T58" i="1"/>
  <c r="V58" i="1" s="1"/>
  <c r="T67" i="1"/>
  <c r="V67" i="1" s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1" i="1"/>
  <c r="R102" i="1" s="1"/>
  <c r="T8" i="1"/>
  <c r="V8" i="1" s="1"/>
  <c r="S9" i="1"/>
  <c r="T10" i="1"/>
  <c r="V10" i="1" s="1"/>
  <c r="T11" i="1"/>
  <c r="V11" i="1" s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100" i="1"/>
  <c r="M70" i="9" s="1"/>
  <c r="S24" i="1"/>
  <c r="T25" i="1"/>
  <c r="V25" i="1" s="1"/>
  <c r="S26" i="1"/>
  <c r="S55" i="1"/>
  <c r="S58" i="1"/>
  <c r="T19" i="1"/>
  <c r="V19" i="1" s="1"/>
  <c r="S20" i="1"/>
  <c r="S46" i="1"/>
  <c r="J97" i="1"/>
  <c r="M67" i="9" s="1"/>
  <c r="S35" i="1"/>
  <c r="T22" i="1"/>
  <c r="V22" i="1" s="1"/>
  <c r="J98" i="1"/>
  <c r="M68" i="9" s="1"/>
  <c r="T26" i="1"/>
  <c r="V26" i="1" s="1"/>
  <c r="S59" i="1"/>
  <c r="T17" i="1"/>
  <c r="V17" i="1" s="1"/>
  <c r="T16" i="1"/>
  <c r="V16" i="1" s="1"/>
  <c r="S13" i="1"/>
  <c r="N92" i="1" s="1"/>
  <c r="T36" i="1"/>
  <c r="V36" i="1" s="1"/>
  <c r="S8" i="1"/>
  <c r="T27" i="1"/>
  <c r="V27" i="1" s="1"/>
  <c r="T18" i="1"/>
  <c r="V18" i="1" s="1"/>
  <c r="T39" i="1"/>
  <c r="V39" i="1" s="1"/>
  <c r="S25" i="1"/>
  <c r="J92" i="1"/>
  <c r="M62" i="9" s="1"/>
  <c r="J93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4" i="1"/>
  <c r="M64" i="9" s="1"/>
  <c r="R72" i="1"/>
  <c r="J104" i="1" s="1"/>
  <c r="S71" i="1"/>
  <c r="N102" i="1" s="1"/>
  <c r="S47" i="1"/>
  <c r="S60" i="1"/>
  <c r="J102" i="1"/>
  <c r="M72" i="9" s="1"/>
  <c r="T32" i="1"/>
  <c r="V32" i="1" s="1"/>
  <c r="J95" i="1"/>
  <c r="M65" i="9" s="1"/>
  <c r="V71" i="1"/>
  <c r="T30" i="1"/>
  <c r="V30" i="1" s="1"/>
  <c r="T34" i="1"/>
  <c r="V34" i="1" s="1"/>
  <c r="S40" i="1"/>
  <c r="T33" i="1"/>
  <c r="V33" i="1" s="1"/>
  <c r="S29" i="1"/>
  <c r="S23" i="1"/>
  <c r="S69" i="1"/>
  <c r="J90" i="1"/>
  <c r="M60" i="9" s="1"/>
  <c r="S15" i="1"/>
  <c r="S28" i="1"/>
  <c r="R91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1" i="1" s="1"/>
  <c r="J101" i="1"/>
  <c r="M71" i="9" s="1"/>
  <c r="S57" i="1"/>
  <c r="T66" i="1"/>
  <c r="V66" i="1" s="1"/>
  <c r="S67" i="1"/>
  <c r="S44" i="1"/>
  <c r="J96" i="1"/>
  <c r="M66" i="9" s="1"/>
  <c r="J99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N97" i="1" s="1"/>
  <c r="V99" i="1" l="1"/>
  <c r="J131" i="9" s="1"/>
  <c r="Z97" i="1"/>
  <c r="V129" i="9" s="1"/>
  <c r="V97" i="1"/>
  <c r="J129" i="9" s="1"/>
  <c r="Z100" i="1"/>
  <c r="V132" i="9" s="1"/>
  <c r="V100" i="1"/>
  <c r="J132" i="9" s="1"/>
  <c r="Z99" i="1"/>
  <c r="V131" i="9" s="1"/>
  <c r="V98" i="1"/>
  <c r="J130" i="9" s="1"/>
  <c r="V95" i="1"/>
  <c r="J127" i="9" s="1"/>
  <c r="Z96" i="1"/>
  <c r="V128" i="9" s="1"/>
  <c r="Z98" i="1"/>
  <c r="V130" i="9" s="1"/>
  <c r="Z95" i="1"/>
  <c r="V127" i="9" s="1"/>
  <c r="N100" i="1"/>
  <c r="V96" i="1"/>
  <c r="J128" i="9" s="1"/>
  <c r="R92" i="1"/>
  <c r="Z101" i="1"/>
  <c r="V133" i="9" s="1"/>
  <c r="V101" i="1"/>
  <c r="J133" i="9" s="1"/>
  <c r="Z94" i="1"/>
  <c r="V126" i="9" s="1"/>
  <c r="V93" i="1"/>
  <c r="J125" i="9" s="1"/>
  <c r="V94" i="1"/>
  <c r="J126" i="9" s="1"/>
  <c r="Z93" i="1"/>
  <c r="V125" i="9" s="1"/>
  <c r="Z90" i="1"/>
  <c r="V90" i="1"/>
  <c r="AH72" i="1"/>
  <c r="AL72" i="1"/>
  <c r="K34" i="10"/>
  <c r="T74" i="10" s="1"/>
  <c r="R93" i="1"/>
  <c r="N93" i="1"/>
  <c r="N90" i="1"/>
  <c r="R98" i="1"/>
  <c r="R99" i="1"/>
  <c r="N96" i="1"/>
  <c r="N98" i="1"/>
  <c r="N99" i="1"/>
  <c r="R100" i="1"/>
  <c r="V62" i="1"/>
  <c r="R90" i="1"/>
  <c r="V9" i="1"/>
  <c r="N95" i="1"/>
  <c r="R97" i="1"/>
  <c r="V56" i="1"/>
  <c r="S72" i="1"/>
  <c r="N104" i="1" s="1"/>
  <c r="N94" i="1"/>
  <c r="T72" i="1"/>
  <c r="V72" i="1" s="1"/>
  <c r="R95" i="1"/>
  <c r="R94" i="1"/>
  <c r="J103" i="1"/>
  <c r="N101" i="1"/>
  <c r="R96" i="1"/>
  <c r="R101" i="1"/>
  <c r="X8" i="1" l="1"/>
  <c r="X70" i="1"/>
  <c r="Z70" i="1" s="1"/>
  <c r="V122" i="9"/>
  <c r="Z103" i="1"/>
  <c r="J122" i="9"/>
  <c r="V103" i="1"/>
  <c r="AA33" i="10"/>
  <c r="T75" i="10" s="1"/>
  <c r="N103" i="1"/>
  <c r="R104" i="1"/>
  <c r="M73" i="9"/>
  <c r="W78" i="9" s="1"/>
  <c r="AA35" i="10"/>
  <c r="T76" i="10" s="1"/>
  <c r="X37" i="1"/>
  <c r="Z37" i="1" s="1"/>
  <c r="R103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1" i="1"/>
  <c r="Z71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2" i="1"/>
  <c r="AA8" i="1" l="1"/>
  <c r="AA16" i="1"/>
  <c r="AA24" i="1"/>
  <c r="AB24" i="1" s="1"/>
  <c r="AE24" i="1" s="1"/>
  <c r="AA32" i="1"/>
  <c r="AA40" i="1"/>
  <c r="AA48" i="1"/>
  <c r="AA56" i="1"/>
  <c r="AA64" i="1"/>
  <c r="AA9" i="1"/>
  <c r="AA17" i="1"/>
  <c r="AA25" i="1"/>
  <c r="AA33" i="1"/>
  <c r="AA41" i="1"/>
  <c r="AA49" i="1"/>
  <c r="AA57" i="1"/>
  <c r="AA65" i="1"/>
  <c r="AA23" i="1"/>
  <c r="AA63" i="1"/>
  <c r="AA10" i="1"/>
  <c r="AA18" i="1"/>
  <c r="AA26" i="1"/>
  <c r="AA34" i="1"/>
  <c r="AA42" i="1"/>
  <c r="AA50" i="1"/>
  <c r="AA58" i="1"/>
  <c r="AA66" i="1"/>
  <c r="AA12" i="1"/>
  <c r="AA20" i="1"/>
  <c r="AA28" i="1"/>
  <c r="AA36" i="1"/>
  <c r="AA44" i="1"/>
  <c r="AA52" i="1"/>
  <c r="AA68" i="1"/>
  <c r="AA22" i="1"/>
  <c r="AA46" i="1"/>
  <c r="AA62" i="1"/>
  <c r="AA15" i="1"/>
  <c r="AA31" i="1"/>
  <c r="AA39" i="1"/>
  <c r="AA55" i="1"/>
  <c r="AA71" i="1"/>
  <c r="AA11" i="1"/>
  <c r="AA19" i="1"/>
  <c r="AA27" i="1"/>
  <c r="AA35" i="1"/>
  <c r="AA43" i="1"/>
  <c r="AA51" i="1"/>
  <c r="AA59" i="1"/>
  <c r="AA67" i="1"/>
  <c r="AA60" i="1"/>
  <c r="AA14" i="1"/>
  <c r="AA38" i="1"/>
  <c r="AA54" i="1"/>
  <c r="AA70" i="1"/>
  <c r="AA13" i="1"/>
  <c r="AA21" i="1"/>
  <c r="AA29" i="1"/>
  <c r="AA37" i="1"/>
  <c r="AA45" i="1"/>
  <c r="AA53" i="1"/>
  <c r="AA61" i="1"/>
  <c r="AA69" i="1"/>
  <c r="AA30" i="1"/>
  <c r="AA47" i="1"/>
  <c r="Z72" i="1"/>
  <c r="C58" i="10" s="1"/>
  <c r="K58" i="10" s="1"/>
  <c r="AM70" i="1" l="1"/>
  <c r="AN70" i="1" s="1"/>
  <c r="AD70" i="1"/>
  <c r="AC70" i="1"/>
  <c r="AF70" i="1" s="1"/>
  <c r="AB70" i="1"/>
  <c r="AE70" i="1" s="1"/>
  <c r="AI70" i="1"/>
  <c r="AJ70" i="1" s="1"/>
  <c r="AI71" i="1"/>
  <c r="AM71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W102" i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AM52" i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51" i="1"/>
  <c r="AJ51" i="1" s="1"/>
  <c r="AM51" i="1"/>
  <c r="AN51" i="1" s="1"/>
  <c r="AI35" i="1"/>
  <c r="AJ35" i="1" s="1"/>
  <c r="AM35" i="1"/>
  <c r="AN35" i="1" s="1"/>
  <c r="AI19" i="1"/>
  <c r="AJ19" i="1" s="1"/>
  <c r="AM19" i="1"/>
  <c r="AN19" i="1" s="1"/>
  <c r="AI66" i="1"/>
  <c r="AJ66" i="1" s="1"/>
  <c r="AM66" i="1"/>
  <c r="AN66" i="1" s="1"/>
  <c r="AI50" i="1"/>
  <c r="AJ50" i="1" s="1"/>
  <c r="AM50" i="1"/>
  <c r="AN50" i="1" s="1"/>
  <c r="AI34" i="1"/>
  <c r="AJ34" i="1" s="1"/>
  <c r="AM34" i="1"/>
  <c r="AN34" i="1" s="1"/>
  <c r="AI18" i="1"/>
  <c r="AJ18" i="1" s="1"/>
  <c r="AM18" i="1"/>
  <c r="AN18" i="1" s="1"/>
  <c r="AI65" i="1"/>
  <c r="AJ65" i="1" s="1"/>
  <c r="AM65" i="1"/>
  <c r="AN65" i="1" s="1"/>
  <c r="AI49" i="1"/>
  <c r="AM49" i="1"/>
  <c r="AI33" i="1"/>
  <c r="AJ33" i="1" s="1"/>
  <c r="AM33" i="1"/>
  <c r="AN33" i="1" s="1"/>
  <c r="AI17" i="1"/>
  <c r="AJ17" i="1" s="1"/>
  <c r="AM17" i="1"/>
  <c r="AN17" i="1" s="1"/>
  <c r="AI64" i="1"/>
  <c r="AJ64" i="1" s="1"/>
  <c r="AM64" i="1"/>
  <c r="AN64" i="1" s="1"/>
  <c r="AI48" i="1"/>
  <c r="AJ48" i="1" s="1"/>
  <c r="AM48" i="1"/>
  <c r="AN48" i="1" s="1"/>
  <c r="AI32" i="1"/>
  <c r="AJ32" i="1" s="1"/>
  <c r="AM32" i="1"/>
  <c r="AN32" i="1" s="1"/>
  <c r="AI16" i="1"/>
  <c r="AJ16" i="1" s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W93" i="1" s="1"/>
  <c r="AM14" i="1"/>
  <c r="AA93" i="1" s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W92" i="1" s="1"/>
  <c r="AM13" i="1"/>
  <c r="AA92" i="1" s="1"/>
  <c r="AI60" i="1"/>
  <c r="AM60" i="1"/>
  <c r="AI44" i="1"/>
  <c r="AJ44" i="1" s="1"/>
  <c r="AM44" i="1"/>
  <c r="AN44" i="1" s="1"/>
  <c r="AI28" i="1"/>
  <c r="AJ28" i="1" s="1"/>
  <c r="AM28" i="1"/>
  <c r="AN28" i="1" s="1"/>
  <c r="AI12" i="1"/>
  <c r="W91" i="1" s="1"/>
  <c r="AM12" i="1"/>
  <c r="AA91" i="1" s="1"/>
  <c r="AI59" i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55" i="1"/>
  <c r="AE55" i="1" s="1"/>
  <c r="AB54" i="1"/>
  <c r="AE54" i="1" s="1"/>
  <c r="AB69" i="1"/>
  <c r="AE69" i="1" s="1"/>
  <c r="AC53" i="1"/>
  <c r="AF53" i="1" s="1"/>
  <c r="AC37" i="1"/>
  <c r="AF37" i="1" s="1"/>
  <c r="AC21" i="1"/>
  <c r="AF21" i="1" s="1"/>
  <c r="AC68" i="1"/>
  <c r="AF68" i="1" s="1"/>
  <c r="AD20" i="1"/>
  <c r="AC67" i="1"/>
  <c r="AF67" i="1" s="1"/>
  <c r="AB51" i="1"/>
  <c r="AE51" i="1" s="1"/>
  <c r="AC35" i="1"/>
  <c r="AF35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C23" i="1"/>
  <c r="AF23" i="1" s="1"/>
  <c r="AC22" i="1"/>
  <c r="AF22" i="1" s="1"/>
  <c r="AD36" i="1"/>
  <c r="AC19" i="1"/>
  <c r="AF19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2" i="1"/>
  <c r="Q62" i="9" s="1"/>
  <c r="U62" i="9" s="1"/>
  <c r="AD60" i="1"/>
  <c r="AB44" i="1"/>
  <c r="AE44" i="1" s="1"/>
  <c r="AB28" i="1"/>
  <c r="AE28" i="1" s="1"/>
  <c r="K91" i="1"/>
  <c r="Q61" i="9" s="1"/>
  <c r="U61" i="9" s="1"/>
  <c r="AB39" i="1"/>
  <c r="AE39" i="1" s="1"/>
  <c r="AC38" i="1"/>
  <c r="AF38" i="1" s="1"/>
  <c r="AC52" i="1"/>
  <c r="AF52" i="1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100" i="1"/>
  <c r="Q70" i="9" s="1"/>
  <c r="U70" i="9" s="1"/>
  <c r="AC71" i="1"/>
  <c r="AF71" i="1" s="1"/>
  <c r="K102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1" i="1" s="1"/>
  <c r="P91" i="1" s="1"/>
  <c r="Y61" i="9" s="1"/>
  <c r="AC62" i="1"/>
  <c r="AF62" i="1" s="1"/>
  <c r="AC63" i="1"/>
  <c r="AF63" i="1" s="1"/>
  <c r="AC60" i="1"/>
  <c r="AF60" i="1" s="1"/>
  <c r="AC13" i="1"/>
  <c r="S92" i="1" s="1"/>
  <c r="T92" i="1" s="1"/>
  <c r="AC62" i="9" s="1"/>
  <c r="AC12" i="1"/>
  <c r="S91" i="1" s="1"/>
  <c r="T91" i="1" s="1"/>
  <c r="AC61" i="9" s="1"/>
  <c r="AB46" i="1"/>
  <c r="AE46" i="1" s="1"/>
  <c r="AD52" i="1"/>
  <c r="K99" i="1"/>
  <c r="Q69" i="9" s="1"/>
  <c r="U69" i="9" s="1"/>
  <c r="AD12" i="1"/>
  <c r="K95" i="1"/>
  <c r="Q65" i="9" s="1"/>
  <c r="U65" i="9" s="1"/>
  <c r="AC15" i="1"/>
  <c r="AF15" i="1" s="1"/>
  <c r="AB38" i="1"/>
  <c r="AE38" i="1" s="1"/>
  <c r="AD46" i="1"/>
  <c r="AB13" i="1"/>
  <c r="O92" i="1" s="1"/>
  <c r="P92" i="1" s="1"/>
  <c r="Y62" i="9" s="1"/>
  <c r="AD37" i="1"/>
  <c r="AB63" i="1"/>
  <c r="AE63" i="1" s="1"/>
  <c r="AD22" i="1"/>
  <c r="AC51" i="1"/>
  <c r="AF51" i="1" s="1"/>
  <c r="AC28" i="1"/>
  <c r="AF28" i="1" s="1"/>
  <c r="K101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1" i="1"/>
  <c r="AE71" i="1" s="1"/>
  <c r="AD21" i="1"/>
  <c r="AB23" i="1"/>
  <c r="AE23" i="1" s="1"/>
  <c r="K98" i="1"/>
  <c r="Q68" i="9" s="1"/>
  <c r="U68" i="9" s="1"/>
  <c r="K97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4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6" i="1"/>
  <c r="Q66" i="9" s="1"/>
  <c r="U66" i="9" s="1"/>
  <c r="AD34" i="1"/>
  <c r="AD35" i="1"/>
  <c r="AB64" i="1"/>
  <c r="AE64" i="1" s="1"/>
  <c r="AD71" i="1"/>
  <c r="AB41" i="1"/>
  <c r="AE41" i="1" s="1"/>
  <c r="AB22" i="1"/>
  <c r="AE22" i="1" s="1"/>
  <c r="AB37" i="1"/>
  <c r="AE37" i="1" s="1"/>
  <c r="AB59" i="1"/>
  <c r="AE59" i="1" s="1"/>
  <c r="AD43" i="1"/>
  <c r="AD54" i="1"/>
  <c r="K93" i="1"/>
  <c r="Q63" i="9" s="1"/>
  <c r="U63" i="9" s="1"/>
  <c r="AC25" i="1"/>
  <c r="AF25" i="1" s="1"/>
  <c r="AA72" i="1"/>
  <c r="K62" i="10" s="1"/>
  <c r="K90" i="1"/>
  <c r="Q60" i="9" s="1"/>
  <c r="U60" i="9" s="1"/>
  <c r="AC8" i="1"/>
  <c r="AF8" i="1" s="1"/>
  <c r="W96" i="1" l="1"/>
  <c r="X96" i="1" s="1"/>
  <c r="W97" i="1"/>
  <c r="M129" i="9" s="1"/>
  <c r="AA96" i="1"/>
  <c r="Y128" i="9" s="1"/>
  <c r="AA90" i="1"/>
  <c r="AB90" i="1" s="1"/>
  <c r="AA97" i="1"/>
  <c r="AB97" i="1" s="1"/>
  <c r="W100" i="1"/>
  <c r="M132" i="9" s="1"/>
  <c r="W95" i="1"/>
  <c r="X95" i="1" s="1"/>
  <c r="AA95" i="1"/>
  <c r="Y127" i="9" s="1"/>
  <c r="AA98" i="1"/>
  <c r="AB98" i="1" s="1"/>
  <c r="W98" i="1"/>
  <c r="M130" i="9" s="1"/>
  <c r="X74" i="10"/>
  <c r="AB74" i="10" s="1"/>
  <c r="C103" i="9"/>
  <c r="C101" i="9"/>
  <c r="L92" i="1"/>
  <c r="W90" i="1"/>
  <c r="M122" i="9" s="1"/>
  <c r="M124" i="9"/>
  <c r="M125" i="9"/>
  <c r="Y123" i="9"/>
  <c r="Y125" i="9"/>
  <c r="M134" i="9"/>
  <c r="Y124" i="9"/>
  <c r="M123" i="9"/>
  <c r="AJ53" i="1"/>
  <c r="AJ52" i="1"/>
  <c r="AB92" i="1"/>
  <c r="AB93" i="1"/>
  <c r="AJ13" i="1"/>
  <c r="AN53" i="1"/>
  <c r="AB91" i="1"/>
  <c r="AN49" i="1"/>
  <c r="AN52" i="1"/>
  <c r="AN14" i="1"/>
  <c r="AN12" i="1"/>
  <c r="AJ12" i="1"/>
  <c r="AA99" i="1"/>
  <c r="AN45" i="1"/>
  <c r="AJ60" i="1"/>
  <c r="W101" i="1"/>
  <c r="AN13" i="1"/>
  <c r="AJ45" i="1"/>
  <c r="AJ14" i="1"/>
  <c r="AJ49" i="1"/>
  <c r="AN59" i="1"/>
  <c r="AA100" i="1"/>
  <c r="AN60" i="1"/>
  <c r="AA101" i="1"/>
  <c r="AN71" i="1"/>
  <c r="AA102" i="1"/>
  <c r="X102" i="1"/>
  <c r="AJ59" i="1"/>
  <c r="AJ71" i="1"/>
  <c r="AA94" i="1"/>
  <c r="X91" i="1"/>
  <c r="X92" i="1"/>
  <c r="X93" i="1"/>
  <c r="W94" i="1"/>
  <c r="W99" i="1"/>
  <c r="O102" i="1"/>
  <c r="P102" i="1" s="1"/>
  <c r="Y72" i="9" s="1"/>
  <c r="C100" i="9"/>
  <c r="L91" i="1"/>
  <c r="C99" i="9"/>
  <c r="AM72" i="1"/>
  <c r="AN8" i="1"/>
  <c r="AI72" i="1"/>
  <c r="AJ8" i="1"/>
  <c r="S102" i="1"/>
  <c r="T102" i="1" s="1"/>
  <c r="AC72" i="9" s="1"/>
  <c r="L100" i="1"/>
  <c r="C108" i="9"/>
  <c r="C110" i="9"/>
  <c r="L102" i="1"/>
  <c r="AE12" i="1"/>
  <c r="L101" i="1"/>
  <c r="C109" i="9"/>
  <c r="O93" i="1"/>
  <c r="P93" i="1" s="1"/>
  <c r="Y63" i="9" s="1"/>
  <c r="S93" i="1"/>
  <c r="T93" i="1" s="1"/>
  <c r="AC63" i="9" s="1"/>
  <c r="S100" i="1"/>
  <c r="T100" i="1" s="1"/>
  <c r="AC70" i="9" s="1"/>
  <c r="S99" i="1"/>
  <c r="T99" i="1" s="1"/>
  <c r="AC69" i="9" s="1"/>
  <c r="S98" i="1"/>
  <c r="T98" i="1" s="1"/>
  <c r="AC68" i="9" s="1"/>
  <c r="L99" i="1"/>
  <c r="S101" i="1"/>
  <c r="T101" i="1" s="1"/>
  <c r="AC71" i="9" s="1"/>
  <c r="L95" i="1"/>
  <c r="O95" i="1"/>
  <c r="P95" i="1" s="1"/>
  <c r="Y65" i="9" s="1"/>
  <c r="AF12" i="1"/>
  <c r="AF13" i="1"/>
  <c r="O101" i="1"/>
  <c r="P101" i="1" s="1"/>
  <c r="Y71" i="9" s="1"/>
  <c r="S95" i="1"/>
  <c r="T95" i="1" s="1"/>
  <c r="AC65" i="9" s="1"/>
  <c r="C107" i="9"/>
  <c r="S96" i="1"/>
  <c r="T96" i="1" s="1"/>
  <c r="AC66" i="9" s="1"/>
  <c r="AE13" i="1"/>
  <c r="L96" i="1"/>
  <c r="C104" i="9"/>
  <c r="O98" i="1"/>
  <c r="P98" i="1" s="1"/>
  <c r="Y68" i="9" s="1"/>
  <c r="AD72" i="1"/>
  <c r="L104" i="1" s="1"/>
  <c r="O90" i="1"/>
  <c r="P90" i="1" s="1"/>
  <c r="Y60" i="9" s="1"/>
  <c r="O100" i="1"/>
  <c r="P100" i="1" s="1"/>
  <c r="Y70" i="9" s="1"/>
  <c r="S97" i="1"/>
  <c r="T97" i="1" s="1"/>
  <c r="AC67" i="9" s="1"/>
  <c r="AC72" i="1"/>
  <c r="S104" i="1" s="1"/>
  <c r="C106" i="9"/>
  <c r="L98" i="1"/>
  <c r="C102" i="9"/>
  <c r="O96" i="1"/>
  <c r="P96" i="1" s="1"/>
  <c r="Y66" i="9" s="1"/>
  <c r="AB72" i="1"/>
  <c r="O104" i="1" s="1"/>
  <c r="K103" i="1"/>
  <c r="S90" i="1"/>
  <c r="T90" i="1" s="1"/>
  <c r="AC60" i="9" s="1"/>
  <c r="L93" i="1"/>
  <c r="AE56" i="1"/>
  <c r="O97" i="1"/>
  <c r="P97" i="1" s="1"/>
  <c r="Y67" i="9" s="1"/>
  <c r="S94" i="1"/>
  <c r="T94" i="1" s="1"/>
  <c r="AC64" i="9" s="1"/>
  <c r="O99" i="1"/>
  <c r="P99" i="1" s="1"/>
  <c r="Y69" i="9" s="1"/>
  <c r="O94" i="1"/>
  <c r="P94" i="1" s="1"/>
  <c r="Y64" i="9" s="1"/>
  <c r="L94" i="1"/>
  <c r="C105" i="9"/>
  <c r="L97" i="1"/>
  <c r="K104" i="1"/>
  <c r="L90" i="1"/>
  <c r="C98" i="9"/>
  <c r="M128" i="9" l="1"/>
  <c r="X97" i="1"/>
  <c r="Y122" i="9"/>
  <c r="AB96" i="1"/>
  <c r="Y129" i="9"/>
  <c r="AB129" i="9" s="1"/>
  <c r="D148" i="9" s="1"/>
  <c r="AB95" i="1"/>
  <c r="M127" i="9"/>
  <c r="X100" i="1"/>
  <c r="Y130" i="9"/>
  <c r="X98" i="1"/>
  <c r="X90" i="1"/>
  <c r="P129" i="9"/>
  <c r="C148" i="9" s="1"/>
  <c r="P124" i="9"/>
  <c r="C143" i="9" s="1"/>
  <c r="P123" i="9"/>
  <c r="C142" i="9" s="1"/>
  <c r="Y134" i="9"/>
  <c r="P128" i="9"/>
  <c r="C147" i="9" s="1"/>
  <c r="Y126" i="9"/>
  <c r="Y132" i="9"/>
  <c r="M131" i="9"/>
  <c r="P131" i="9" s="1"/>
  <c r="C150" i="9" s="1"/>
  <c r="M126" i="9"/>
  <c r="P126" i="9" s="1"/>
  <c r="C145" i="9" s="1"/>
  <c r="P122" i="9"/>
  <c r="C141" i="9" s="1"/>
  <c r="Y133" i="9"/>
  <c r="M133" i="9"/>
  <c r="P133" i="9" s="1"/>
  <c r="C152" i="9" s="1"/>
  <c r="Y131" i="9"/>
  <c r="AB128" i="9"/>
  <c r="D147" i="9" s="1"/>
  <c r="AB124" i="9"/>
  <c r="D143" i="9" s="1"/>
  <c r="AB123" i="9"/>
  <c r="D142" i="9" s="1"/>
  <c r="AB127" i="9"/>
  <c r="D146" i="9" s="1"/>
  <c r="AB102" i="1"/>
  <c r="AB101" i="1"/>
  <c r="AB99" i="1"/>
  <c r="AB100" i="1"/>
  <c r="AB94" i="1"/>
  <c r="AB122" i="9"/>
  <c r="D141" i="9" s="1"/>
  <c r="P127" i="9"/>
  <c r="C146" i="9" s="1"/>
  <c r="AN72" i="1"/>
  <c r="W103" i="1"/>
  <c r="AJ72" i="1"/>
  <c r="AA103" i="1"/>
  <c r="X101" i="1"/>
  <c r="P132" i="9" s="1"/>
  <c r="C151" i="9" s="1"/>
  <c r="X94" i="1"/>
  <c r="X99" i="1"/>
  <c r="P130" i="9" s="1"/>
  <c r="C149" i="9" s="1"/>
  <c r="AE72" i="1"/>
  <c r="P104" i="1" s="1"/>
  <c r="AF72" i="1"/>
  <c r="T104" i="1" s="1"/>
  <c r="AA63" i="10"/>
  <c r="X76" i="10" s="1"/>
  <c r="AB76" i="10" s="1"/>
  <c r="AC73" i="9"/>
  <c r="C79" i="9" s="1"/>
  <c r="L103" i="1"/>
  <c r="Y73" i="9"/>
  <c r="C78" i="9" s="1"/>
  <c r="AA61" i="10"/>
  <c r="X75" i="10" s="1"/>
  <c r="AB75" i="10" s="1"/>
  <c r="S103" i="1"/>
  <c r="T103" i="1" s="1"/>
  <c r="U73" i="9"/>
  <c r="C77" i="9" s="1"/>
  <c r="Q73" i="9"/>
  <c r="H37" i="9" s="1"/>
  <c r="H38" i="9" s="1"/>
  <c r="O27" i="9" s="1"/>
  <c r="O103" i="1"/>
  <c r="P103" i="1" s="1"/>
  <c r="Y135" i="9" l="1"/>
  <c r="AB37" i="9" s="1"/>
  <c r="M135" i="9"/>
  <c r="W37" i="9" s="1"/>
  <c r="AB126" i="9"/>
  <c r="D145" i="9" s="1"/>
  <c r="AB131" i="9"/>
  <c r="D150" i="9" s="1"/>
  <c r="AB132" i="9"/>
  <c r="D151" i="9" s="1"/>
  <c r="AB125" i="9"/>
  <c r="D144" i="9" s="1"/>
  <c r="AB130" i="9"/>
  <c r="D149" i="9" s="1"/>
  <c r="AB133" i="9"/>
  <c r="D152" i="9" s="1"/>
  <c r="AB103" i="1"/>
  <c r="AB104" i="1"/>
  <c r="P125" i="9"/>
  <c r="C144" i="9" s="1"/>
  <c r="X104" i="1"/>
  <c r="X103" i="1"/>
  <c r="J135" i="9" s="1"/>
  <c r="W36" i="9" s="1"/>
  <c r="M38" i="9"/>
  <c r="O28" i="9" s="1"/>
  <c r="R38" i="9"/>
  <c r="W79" i="9"/>
  <c r="V135" i="9" l="1"/>
  <c r="AB36" i="9" s="1"/>
  <c r="AB134" i="9"/>
  <c r="S135" i="9"/>
  <c r="AB35" i="9" s="1"/>
  <c r="P134" i="9"/>
  <c r="W35" i="9"/>
  <c r="AB38" i="9" l="1"/>
  <c r="P135" i="9"/>
  <c r="C153" i="9"/>
  <c r="AB135" i="9"/>
  <c r="D153" i="9"/>
  <c r="W38" i="9"/>
  <c r="O29" i="9" s="1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<sst xmlns="http://schemas.openxmlformats.org/spreadsheetml/2006/main" count="1781" uniqueCount="606">
  <si>
    <t>部門分類</t>
    <rPh sb="0" eb="2">
      <t>ブモン</t>
    </rPh>
    <rPh sb="2" eb="4">
      <t>ブンルイ</t>
    </rPh>
    <phoneticPr fontId="4"/>
  </si>
  <si>
    <t>精穀・製粉</t>
  </si>
  <si>
    <t>紙加工品</t>
  </si>
  <si>
    <t>化学肥料</t>
  </si>
  <si>
    <t>ゴム製品</t>
  </si>
  <si>
    <t>銑鉄・粗鋼</t>
  </si>
  <si>
    <t>建設補修</t>
  </si>
  <si>
    <t>金融・保険</t>
  </si>
  <si>
    <t>内生部門計</t>
    <rPh sb="0" eb="2">
      <t>ナイセイ</t>
    </rPh>
    <rPh sb="2" eb="4">
      <t>ブモン</t>
    </rPh>
    <rPh sb="4" eb="5">
      <t>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</si>
  <si>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</si>
  <si>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</si>
  <si>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</si>
  <si>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</si>
  <si>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</si>
  <si>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（控除）経常補助金</t>
    <rPh sb="1" eb="3">
      <t>コウジョ</t>
    </rPh>
    <rPh sb="4" eb="6">
      <t>ケイジョウ</t>
    </rPh>
    <rPh sb="6" eb="9">
      <t>ホジョキン</t>
    </rPh>
    <phoneticPr fontId="3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</si>
  <si>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3"/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</si>
  <si>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</si>
  <si>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</si>
  <si>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</si>
  <si>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</si>
  <si>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</si>
  <si>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</si>
  <si>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</si>
  <si>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</si>
  <si>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</si>
  <si>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</si>
  <si>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</si>
  <si>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</si>
  <si>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</si>
  <si>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</si>
  <si>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</si>
  <si>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</si>
  <si>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</si>
  <si>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</si>
  <si>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A</t>
    <phoneticPr fontId="4"/>
  </si>
  <si>
    <t>B</t>
    <phoneticPr fontId="4"/>
  </si>
  <si>
    <t>輸送機械</t>
  </si>
  <si>
    <t>金属製品</t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</si>
  <si>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</si>
  <si>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</si>
  <si>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</si>
  <si>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</si>
  <si>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</si>
  <si>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</si>
  <si>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</si>
  <si>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</si>
  <si>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</si>
  <si>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</si>
  <si>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2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</si>
  <si>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2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</si>
  <si>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</si>
  <si>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</si>
  <si>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</si>
  <si>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</si>
  <si>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</si>
  <si>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</si>
  <si>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</si>
  <si>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</si>
  <si>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</si>
  <si>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</si>
  <si>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</si>
  <si>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</si>
  <si>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</si>
  <si>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</si>
  <si>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</si>
  <si>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</si>
  <si>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</si>
  <si>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</si>
  <si>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</si>
  <si>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</si>
  <si>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</si>
  <si>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</si>
  <si>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</si>
  <si>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</si>
  <si>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</si>
  <si>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</si>
  <si>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</si>
  <si>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</si>
  <si>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</si>
  <si>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</si>
  <si>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</si>
  <si>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</si>
  <si>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</si>
  <si>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</si>
  <si>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</si>
  <si>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</si>
  <si>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</si>
  <si>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</si>
  <si>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</si>
  <si>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</si>
  <si>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</si>
  <si>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</si>
  <si>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</si>
  <si>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</si>
  <si>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</si>
  <si>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</si>
  <si>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</si>
  <si>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</si>
  <si>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</si>
  <si>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</si>
  <si>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</si>
  <si>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</si>
  <si>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</si>
  <si>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</si>
  <si>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</si>
  <si>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</si>
  <si>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</si>
  <si>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</si>
  <si>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</si>
  <si>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</si>
  <si>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</si>
  <si>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</si>
  <si>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</si>
  <si>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</si>
  <si>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</si>
  <si>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</si>
  <si>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</si>
  <si>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</si>
  <si>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</si>
  <si>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</si>
  <si>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</si>
  <si>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</si>
  <si>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</si>
  <si>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</si>
  <si>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</si>
  <si>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</si>
  <si>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</si>
  <si>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</si>
  <si>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</si>
  <si>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</si>
  <si>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</si>
  <si>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</si>
  <si>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</si>
  <si>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</si>
  <si>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</si>
  <si>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</si>
  <si>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</si>
  <si>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</si>
  <si>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</si>
  <si>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</si>
  <si>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</si>
  <si>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</si>
  <si>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</si>
  <si>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</si>
  <si>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</si>
  <si>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</si>
  <si>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</si>
  <si>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</si>
  <si>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</si>
  <si>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</si>
  <si>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</si>
  <si>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</si>
  <si>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</si>
  <si>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</si>
  <si>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</si>
  <si>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</si>
  <si>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</si>
  <si>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</si>
  <si>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</si>
  <si>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</si>
  <si>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</si>
  <si>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</si>
  <si>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</si>
  <si>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</si>
  <si>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</si>
  <si>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</si>
  <si>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</si>
  <si>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</si>
  <si>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</si>
  <si>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</si>
  <si>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</si>
  <si>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</si>
  <si>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</si>
  <si>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</si>
  <si>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</si>
  <si>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</si>
  <si>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</si>
  <si>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</si>
  <si>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</si>
  <si>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</si>
  <si>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</si>
  <si>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</si>
  <si>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</si>
  <si>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</si>
  <si>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</si>
  <si>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</si>
  <si>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</si>
  <si>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</si>
  <si>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</si>
  <si>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</si>
  <si>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</si>
  <si>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</si>
  <si>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</si>
  <si>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</si>
  <si>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</si>
  <si>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</si>
  <si>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</si>
  <si>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</si>
  <si>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</si>
  <si>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</si>
  <si>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</si>
  <si>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</si>
  <si>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</si>
  <si>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</si>
  <si>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</si>
  <si>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</si>
  <si>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</si>
  <si>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</si>
  <si>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</si>
  <si>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</si>
  <si>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</si>
  <si>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</si>
  <si>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</si>
  <si>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</si>
  <si>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</si>
  <si>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</si>
  <si>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</si>
  <si>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</si>
  <si>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</si>
  <si>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</si>
  <si>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</si>
  <si>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</si>
  <si>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</si>
  <si>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</si>
  <si>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</si>
  <si>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</si>
  <si>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</si>
  <si>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</si>
  <si>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</si>
  <si>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</si>
  <si>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</si>
  <si>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</si>
  <si>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</si>
  <si>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4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</si>
  <si>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</si>
  <si>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</si>
  <si>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</si>
  <si>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</si>
  <si>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</si>
  <si>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</si>
  <si>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</si>
  <si>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</si>
  <si>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</si>
  <si>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</si>
  <si>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</si>
  <si>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</si>
  <si>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</si>
  <si>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</si>
  <si>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</si>
  <si>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</si>
  <si>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</si>
  <si>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</si>
  <si>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</si>
  <si>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</si>
  <si>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</si>
  <si>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</si>
  <si>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</si>
  <si>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</si>
  <si>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</si>
  <si>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</si>
  <si>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</si>
  <si>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</si>
  <si>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</si>
  <si>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</si>
  <si>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</si>
  <si>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</si>
  <si>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</si>
  <si>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</si>
  <si>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</si>
  <si>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</si>
  <si>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</si>
  <si>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</si>
  <si>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</si>
  <si>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</si>
  <si>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</si>
  <si>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</si>
  <si>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</si>
  <si>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</si>
  <si>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</si>
  <si>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</si>
  <si>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</si>
  <si>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</si>
  <si>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</si>
  <si>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</si>
  <si>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</si>
  <si>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</si>
  <si>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</si>
  <si>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不動産</t>
  </si>
  <si>
    <t>５２</t>
  </si>
  <si>
    <t>５３</t>
  </si>
  <si>
    <t>通信・放送</t>
  </si>
  <si>
    <t>５４</t>
  </si>
  <si>
    <t>５５</t>
  </si>
  <si>
    <t>５６</t>
  </si>
  <si>
    <t>教育・研究</t>
  </si>
  <si>
    <t>５７</t>
  </si>
  <si>
    <t>５８</t>
  </si>
  <si>
    <t>５９</t>
  </si>
  <si>
    <t>６０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</si>
  <si>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</si>
  <si>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</si>
  <si>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</si>
  <si>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3"/>
  </si>
  <si>
    <t>サ</t>
    <phoneticPr fontId="4"/>
  </si>
  <si>
    <t>水　産</t>
  </si>
  <si>
    <t>その他の</t>
  </si>
  <si>
    <t>化      学</t>
  </si>
  <si>
    <t>内生部門</t>
    <rPh sb="2" eb="4">
      <t>ブモン</t>
    </rPh>
    <phoneticPr fontId="5"/>
  </si>
  <si>
    <t>サービス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</si>
  <si>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</si>
  <si>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</si>
  <si>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</si>
  <si>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</si>
  <si>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</si>
  <si>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</si>
  <si>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</si>
  <si>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</si>
  <si>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</si>
  <si>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</si>
  <si>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</si>
  <si>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</si>
  <si>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</si>
  <si>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</si>
  <si>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</si>
  <si>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</si>
  <si>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</si>
  <si>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</si>
  <si>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</si>
  <si>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</si>
  <si>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</si>
  <si>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</si>
  <si>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</si>
  <si>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</si>
  <si>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 xml:space="preserve"> </t>
    <phoneticPr fontId="4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</si>
  <si>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</si>
  <si>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</si>
  <si>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</si>
  <si>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Ｈ２５平均</t>
    <rPh sb="3" eb="5">
      <t>ヘイキン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</si>
  <si>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</si>
  <si>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</si>
  <si>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</si>
  <si>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C=A/B</t>
    <phoneticPr fontId="4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</si>
  <si>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</si>
  <si>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</si>
  <si>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Ｈ２8平均</t>
    <rPh sb="3" eb="5">
      <t>ヘイキン</t>
    </rPh>
    <phoneticPr fontId="2"/>
  </si>
  <si>
    <t>計</t>
    <phoneticPr fontId="5"/>
  </si>
  <si>
    <t>飼料・有機質肥料（別掲を除く。）・たばこ</t>
  </si>
  <si>
    <t>内生部門計</t>
    <rPh sb="0" eb="2">
      <t>ナイセイ</t>
    </rPh>
    <rPh sb="2" eb="4">
      <t>ブモン</t>
    </rPh>
    <rPh sb="4" eb="5">
      <t>ケイ</t>
    </rPh>
    <phoneticPr fontId="27"/>
  </si>
  <si>
    <t>間接税（関税・輸入品商品税を除く。）</t>
  </si>
  <si>
    <t>（控除）経常補助金</t>
  </si>
  <si>
    <t>分</t>
    <rPh sb="0" eb="1">
      <t>ブン</t>
    </rPh>
    <phoneticPr fontId="4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</si>
  <si>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</si>
  <si>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</si>
  <si>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</si>
  <si>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</si>
  <si>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</si>
  <si>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</si>
  <si>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</si>
  <si>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</si>
  <si>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域         内</t>
    <rPh sb="0" eb="1">
      <t>イキ</t>
    </rPh>
    <phoneticPr fontId="5"/>
  </si>
  <si>
    <t>域内需要</t>
    <rPh sb="0" eb="1">
      <t>イキ</t>
    </rPh>
    <phoneticPr fontId="5"/>
  </si>
  <si>
    <t>道内移出</t>
  </si>
  <si>
    <t>道内移入</t>
  </si>
  <si>
    <t>最終需要</t>
  </si>
  <si>
    <t>域      内</t>
    <rPh sb="0" eb="1">
      <t>イキ</t>
    </rPh>
    <phoneticPr fontId="5"/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</si>
  <si>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</si>
  <si>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</si>
  <si>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</si>
  <si>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</si>
  <si>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</si>
  <si>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</si>
  <si>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</si>
  <si>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</si>
  <si>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道外移出</t>
    <rPh sb="0" eb="2">
      <t>ドウガイ</t>
    </rPh>
    <rPh sb="2" eb="4">
      <t>イシュツ</t>
    </rPh>
    <phoneticPr fontId="5"/>
  </si>
  <si>
    <t>道 央 へ</t>
  </si>
  <si>
    <t>道 南 へ</t>
  </si>
  <si>
    <t>道 北 へ</t>
  </si>
  <si>
    <t>オホーツクへ</t>
  </si>
  <si>
    <t>十 勝 へ</t>
  </si>
  <si>
    <t>釧路・根室へ</t>
  </si>
  <si>
    <t>輸移出計</t>
    <rPh sb="0" eb="3">
      <t>ユイシュツ</t>
    </rPh>
    <rPh sb="3" eb="4">
      <t>ケイ</t>
    </rPh>
    <phoneticPr fontId="5"/>
  </si>
  <si>
    <t>需要合計</t>
  </si>
  <si>
    <t>輸      入</t>
  </si>
  <si>
    <t>道外移入</t>
    <rPh sb="0" eb="2">
      <t>ドウガイ</t>
    </rPh>
    <rPh sb="2" eb="4">
      <t>イニュウ</t>
    </rPh>
    <phoneticPr fontId="5"/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</si>
  <si>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</si>
  <si>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</si>
  <si>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</si>
  <si>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</si>
  <si>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</si>
  <si>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</si>
  <si>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</si>
  <si>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</si>
  <si>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</si>
  <si>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域内生産額</t>
    <rPh sb="0" eb="1">
      <t>イキ</t>
    </rPh>
    <phoneticPr fontId="5"/>
  </si>
  <si>
    <t>Ｈ２9平均</t>
    <rPh sb="3" eb="5">
      <t>ヘイキン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</si>
  <si>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</si>
  <si>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</si>
  <si>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</si>
  <si>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</si>
  <si>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</si>
  <si>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</si>
  <si>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</si>
  <si>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</si>
  <si>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</si>
  <si>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</si>
  <si>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</si>
  <si>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A</t>
    <phoneticPr fontId="4"/>
  </si>
  <si>
    <t>B</t>
    <phoneticPr fontId="4"/>
  </si>
  <si>
    <t>○　各部門の就業誘発効果は、産業別に次により算出。</t>
    <rPh sb="6" eb="8">
      <t>シュウギョウ</t>
    </rPh>
    <phoneticPr fontId="4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</si>
  <si>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4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</si>
  <si>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</si>
  <si>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</si>
  <si>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</si>
  <si>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</si>
  <si>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</si>
  <si>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</si>
  <si>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</si>
  <si>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与件データ</t>
    <rPh sb="0" eb="2">
      <t>ヨケン</t>
    </rPh>
    <phoneticPr fontId="4"/>
  </si>
  <si>
    <t>(生産者価格)</t>
    <rPh sb="1" eb="4">
      <t>セイサンシャ</t>
    </rPh>
    <rPh sb="4" eb="6">
      <t>カカク</t>
    </rPh>
    <phoneticPr fontId="4"/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</si>
  <si>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</si>
  <si>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</si>
  <si>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</si>
  <si>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</si>
  <si>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</si>
  <si>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</si>
  <si>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</si>
  <si>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</si>
  <si>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</si>
  <si>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</si>
  <si>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サ</t>
    <phoneticPr fontId="4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</si>
  <si>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4"/>
  </si>
  <si>
    <t>・就業（雇用）誘発数＝生産誘発額（単位百万円）×就業（雇用）誘発係数</t>
    <rPh sb="4" eb="6">
      <t>コヨウ</t>
    </rPh>
    <rPh sb="27" eb="29">
      <t>コヨウ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</si>
  <si>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</si>
  <si>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</si>
  <si>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　用いて経済波及効果を分析。</t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</si>
  <si>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</si>
  <si>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</si>
  <si>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</si>
  <si>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</si>
  <si>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</si>
  <si>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</si>
  <si>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</si>
  <si>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</si>
  <si>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</si>
  <si>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</si>
  <si>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</si>
  <si>
    <t>※G 直接効果雇用者所得</t>
    <phoneticPr fontId="4"/>
  </si>
  <si>
    <t xml:space="preserve">      (財貨及びサービスの需要額)</t>
    <phoneticPr fontId="4"/>
  </si>
  <si>
    <t>輸移入額</t>
    <phoneticPr fontId="4"/>
  </si>
  <si>
    <t xml:space="preserve">     (域内需要の増加額)</t>
    <phoneticPr fontId="4"/>
  </si>
  <si>
    <t xml:space="preserve">     (粗付加価値誘発額)</t>
    <phoneticPr fontId="4"/>
  </si>
  <si>
    <t xml:space="preserve">      (一次波及効果)</t>
    <phoneticPr fontId="4"/>
  </si>
  <si>
    <t xml:space="preserve">       (雇用者所得誘発額)</t>
    <phoneticPr fontId="4"/>
  </si>
  <si>
    <t>(</t>
    <phoneticPr fontId="4"/>
  </si>
  <si>
    <t>)</t>
    <phoneticPr fontId="4"/>
  </si>
  <si>
    <t>　　(消費支出の増加額)</t>
    <phoneticPr fontId="4"/>
  </si>
  <si>
    <t xml:space="preserve">      (粗付加価値誘発額)</t>
    <phoneticPr fontId="4"/>
  </si>
  <si>
    <t xml:space="preserve">     (二次波及効果)</t>
    <phoneticPr fontId="4"/>
  </si>
  <si>
    <t xml:space="preserve">     (雇用者所得誘発額)</t>
    <phoneticPr fontId="4"/>
  </si>
  <si>
    <t>６４</t>
  </si>
  <si>
    <t>食用耕種農業</t>
    <rPh sb="0" eb="2">
      <t>ショクヨウ</t>
    </rPh>
    <rPh sb="2" eb="4">
      <t>コウシュ</t>
    </rPh>
    <rPh sb="4" eb="6">
      <t>ノウギョウ</t>
    </rPh>
    <phoneticPr fontId="6"/>
  </si>
  <si>
    <t>非食用耕種農業</t>
    <rPh sb="0" eb="1">
      <t>ヒ</t>
    </rPh>
    <rPh sb="1" eb="3">
      <t>ショクヨウ</t>
    </rPh>
    <rPh sb="3" eb="5">
      <t>コウシュ</t>
    </rPh>
    <rPh sb="5" eb="7">
      <t>ノウギョウ</t>
    </rPh>
    <phoneticPr fontId="6"/>
  </si>
  <si>
    <t>畜産</t>
    <rPh sb="0" eb="2">
      <t>チクサン</t>
    </rPh>
    <phoneticPr fontId="6"/>
  </si>
  <si>
    <t>農業サービス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</si>
  <si>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</si>
  <si>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</si>
  <si>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石炭・原油・天然ガス</t>
    <rPh sb="0" eb="2">
      <t>セキタン</t>
    </rPh>
    <phoneticPr fontId="6"/>
  </si>
  <si>
    <t>その他の鉱業</t>
    <rPh sb="2" eb="3">
      <t>タ</t>
    </rPh>
    <rPh sb="4" eb="6">
      <t>コウギョウ</t>
    </rPh>
    <phoneticPr fontId="6"/>
  </si>
  <si>
    <t>畜産食料品</t>
    <rPh sb="0" eb="2">
      <t>チクサン</t>
    </rPh>
    <rPh sb="2" eb="5">
      <t>ショクリョウヒン</t>
    </rPh>
    <phoneticPr fontId="6"/>
  </si>
  <si>
    <t>水産食料品</t>
    <rPh sb="0" eb="2">
      <t>スイサン</t>
    </rPh>
    <rPh sb="2" eb="5">
      <t>ショクリョウヒン</t>
    </rPh>
    <phoneticPr fontId="6"/>
  </si>
  <si>
    <t>精穀・製粉</t>
    <rPh sb="0" eb="2">
      <t>セイコク</t>
    </rPh>
    <phoneticPr fontId="6"/>
  </si>
  <si>
    <t>その他の食料品</t>
    <rPh sb="2" eb="3">
      <t>タ</t>
    </rPh>
    <rPh sb="4" eb="7">
      <t>ショクリョウヒン</t>
    </rPh>
    <phoneticPr fontId="6"/>
  </si>
  <si>
    <t>飲料</t>
    <rPh sb="0" eb="2">
      <t>インリョウ</t>
    </rPh>
    <phoneticPr fontId="6"/>
  </si>
  <si>
    <t>繊維工業製品</t>
    <rPh sb="0" eb="2">
      <t>センイ</t>
    </rPh>
    <rPh sb="2" eb="4">
      <t>コウギョウ</t>
    </rPh>
    <rPh sb="4" eb="6">
      <t>セイヒン</t>
    </rPh>
    <phoneticPr fontId="6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</si>
  <si>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</si>
  <si>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</si>
  <si>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phoneticPr fontId="6"/>
  </si>
  <si>
    <t>パルプ・紙・板紙・加工紙</t>
    <rPh sb="4" eb="5">
      <t>カミ</t>
    </rPh>
    <rPh sb="6" eb="8">
      <t>イタガミ</t>
    </rPh>
    <rPh sb="9" eb="12">
      <t>カコウシ</t>
    </rPh>
    <phoneticPr fontId="6"/>
  </si>
  <si>
    <t>紙加工品</t>
    <rPh sb="0" eb="1">
      <t>カミ</t>
    </rPh>
    <rPh sb="1" eb="4">
      <t>カコウヒン</t>
    </rPh>
    <phoneticPr fontId="6"/>
  </si>
  <si>
    <t>印刷・製版・製本</t>
    <rPh sb="0" eb="2">
      <t>インサツ</t>
    </rPh>
    <phoneticPr fontId="6"/>
  </si>
  <si>
    <t>化学肥料</t>
    <rPh sb="0" eb="2">
      <t>カガク</t>
    </rPh>
    <rPh sb="2" eb="4">
      <t>ヒリョウ</t>
    </rPh>
    <phoneticPr fontId="6"/>
  </si>
  <si>
    <t>化学工業製品</t>
    <rPh sb="0" eb="2">
      <t>カガク</t>
    </rPh>
    <rPh sb="2" eb="4">
      <t>コウギョウ</t>
    </rPh>
    <rPh sb="4" eb="6">
      <t>セイヒン</t>
    </rPh>
    <phoneticPr fontId="6"/>
  </si>
  <si>
    <t>化学最終製品</t>
    <rPh sb="0" eb="2">
      <t>カガク</t>
    </rPh>
    <rPh sb="2" eb="4">
      <t>サイシュウ</t>
    </rPh>
    <rPh sb="4" eb="6">
      <t>セイヒン</t>
    </rPh>
    <phoneticPr fontId="6"/>
  </si>
  <si>
    <t>石油・石炭製品</t>
    <rPh sb="0" eb="2">
      <t>セキユ</t>
    </rPh>
    <rPh sb="3" eb="5">
      <t>セキタン</t>
    </rPh>
    <rPh sb="5" eb="7">
      <t>セイヒン</t>
    </rPh>
    <phoneticPr fontId="6"/>
  </si>
  <si>
    <t>プラスチック製品</t>
  </si>
  <si>
    <t>ゴム製品</t>
    <rPh sb="2" eb="4">
      <t>セイヒン</t>
    </rPh>
    <phoneticPr fontId="6"/>
  </si>
  <si>
    <t>なめし革・毛皮・同製品</t>
    <rPh sb="5" eb="7">
      <t>ケガワ</t>
    </rPh>
    <rPh sb="8" eb="11">
      <t>ドウセイヒン</t>
    </rPh>
    <phoneticPr fontId="6"/>
  </si>
  <si>
    <t>窯業・土石製品</t>
    <rPh sb="0" eb="2">
      <t>ヨウギョウ</t>
    </rPh>
    <rPh sb="3" eb="5">
      <t>ドセキ</t>
    </rPh>
    <rPh sb="5" eb="7">
      <t>セイヒン</t>
    </rPh>
    <phoneticPr fontId="6"/>
  </si>
  <si>
    <t>銑鉄・粗鋼</t>
    <rPh sb="0" eb="2">
      <t>センテツ</t>
    </rPh>
    <rPh sb="3" eb="5">
      <t>ソコウ</t>
    </rPh>
    <phoneticPr fontId="6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</si>
  <si>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6"/>
  </si>
  <si>
    <t>非鉄金属製品</t>
    <rPh sb="0" eb="2">
      <t>ヒテツ</t>
    </rPh>
    <rPh sb="2" eb="4">
      <t>キンゾク</t>
    </rPh>
    <rPh sb="4" eb="6">
      <t>セイヒン</t>
    </rPh>
    <phoneticPr fontId="6"/>
  </si>
  <si>
    <t>金属製品</t>
    <rPh sb="0" eb="2">
      <t>キンゾク</t>
    </rPh>
    <rPh sb="2" eb="4">
      <t>セイヒン</t>
    </rPh>
    <phoneticPr fontId="6"/>
  </si>
  <si>
    <t>一般機械</t>
    <rPh sb="0" eb="2">
      <t>イッパン</t>
    </rPh>
    <rPh sb="2" eb="4">
      <t>キカイ</t>
    </rPh>
    <phoneticPr fontId="6"/>
  </si>
  <si>
    <t>電気機械</t>
    <rPh sb="0" eb="2">
      <t>デンキ</t>
    </rPh>
    <rPh sb="2" eb="4">
      <t>キカイ</t>
    </rPh>
    <phoneticPr fontId="6"/>
  </si>
  <si>
    <t>輸送機械</t>
    <rPh sb="0" eb="2">
      <t>ユソウ</t>
    </rPh>
    <rPh sb="2" eb="4">
      <t>キカイ</t>
    </rPh>
    <phoneticPr fontId="6"/>
  </si>
  <si>
    <t>その他の製造品</t>
    <rPh sb="2" eb="3">
      <t>タ</t>
    </rPh>
    <rPh sb="4" eb="6">
      <t>セイゾウ</t>
    </rPh>
    <rPh sb="6" eb="7">
      <t>ヒン</t>
    </rPh>
    <phoneticPr fontId="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</si>
  <si>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6"/>
  </si>
  <si>
    <t>建築</t>
    <rPh sb="0" eb="2">
      <t>ケンチク</t>
    </rPh>
    <phoneticPr fontId="6"/>
  </si>
  <si>
    <t>建設補修</t>
    <rPh sb="0" eb="2">
      <t>ケンセツ</t>
    </rPh>
    <rPh sb="2" eb="4">
      <t>ホシュウ</t>
    </rPh>
    <phoneticPr fontId="6"/>
  </si>
  <si>
    <t>公共事業</t>
    <rPh sb="0" eb="2">
      <t>コウキョウ</t>
    </rPh>
    <rPh sb="2" eb="4">
      <t>ジギョウ</t>
    </rPh>
    <phoneticPr fontId="6"/>
  </si>
  <si>
    <t>その他の土木建設</t>
    <rPh sb="2" eb="3">
      <t>タ</t>
    </rPh>
    <rPh sb="4" eb="6">
      <t>ドボク</t>
    </rPh>
    <rPh sb="6" eb="8">
      <t>ケンセツ</t>
    </rPh>
    <phoneticPr fontId="6"/>
  </si>
  <si>
    <t>電力</t>
    <rPh sb="0" eb="2">
      <t>デンリョク</t>
    </rPh>
    <phoneticPr fontId="6"/>
  </si>
  <si>
    <t>ガス・熱供給・水道</t>
    <rPh sb="3" eb="6">
      <t>ネツキョウキュウ</t>
    </rPh>
    <rPh sb="7" eb="9">
      <t>スイドウ</t>
    </rPh>
    <phoneticPr fontId="6"/>
  </si>
  <si>
    <t>廃棄物処理</t>
    <rPh sb="0" eb="3">
      <t>ハイキブツ</t>
    </rPh>
    <rPh sb="3" eb="5">
      <t>ショリ</t>
    </rPh>
    <phoneticPr fontId="6"/>
  </si>
  <si>
    <t>商業</t>
    <rPh sb="0" eb="2">
      <t>ショウギョウ</t>
    </rPh>
    <phoneticPr fontId="6"/>
  </si>
  <si>
    <t>金融・保険</t>
    <rPh sb="0" eb="2">
      <t>キンユウ</t>
    </rPh>
    <rPh sb="3" eb="5">
      <t>ホケン</t>
    </rPh>
    <phoneticPr fontId="6"/>
  </si>
  <si>
    <t>不動産</t>
    <rPh sb="0" eb="3">
      <t>フドウサン</t>
    </rPh>
    <phoneticPr fontId="6"/>
  </si>
  <si>
    <t>運輸</t>
    <rPh sb="0" eb="2">
      <t>ウンユ</t>
    </rPh>
    <phoneticPr fontId="6"/>
  </si>
  <si>
    <t>郵便・信書便</t>
    <rPh sb="0" eb="2">
      <t>ユウビン</t>
    </rPh>
    <rPh sb="3" eb="6">
      <t>シンショビン</t>
    </rPh>
    <phoneticPr fontId="6"/>
  </si>
  <si>
    <t>通信・放送</t>
    <rPh sb="0" eb="2">
      <t>ツウシン</t>
    </rPh>
    <rPh sb="3" eb="5">
      <t>ホウソウ</t>
    </rPh>
    <phoneticPr fontId="6"/>
  </si>
  <si>
    <t>調査・情報サービス</t>
    <rPh sb="0" eb="2">
      <t>チョウサ</t>
    </rPh>
    <rPh sb="3" eb="5">
      <t>ジョウホウ</t>
    </rPh>
    <phoneticPr fontId="6"/>
  </si>
  <si>
    <t>公務</t>
    <rPh sb="0" eb="2">
      <t>コウム</t>
    </rPh>
    <phoneticPr fontId="6"/>
  </si>
  <si>
    <t>教育・研究</t>
    <rPh sb="0" eb="2">
      <t>キョウイク</t>
    </rPh>
    <rPh sb="3" eb="5">
      <t>ケンキュウ</t>
    </rPh>
    <phoneticPr fontId="6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</si>
  <si>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6"/>
  </si>
  <si>
    <t>介護</t>
    <rPh sb="0" eb="2">
      <t>カイゴ</t>
    </rPh>
    <phoneticPr fontId="6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</si>
  <si>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6"/>
  </si>
  <si>
    <t>対事業所サービス</t>
    <rPh sb="0" eb="1">
      <t>タイ</t>
    </rPh>
    <rPh sb="1" eb="4">
      <t>ジギョウショ</t>
    </rPh>
    <phoneticPr fontId="6"/>
  </si>
  <si>
    <t>宿泊業</t>
    <rPh sb="0" eb="3">
      <t>シュクハクギョウ</t>
    </rPh>
    <phoneticPr fontId="6"/>
  </si>
  <si>
    <t>飲食サービス</t>
    <rPh sb="0" eb="2">
      <t>インショク</t>
    </rPh>
    <phoneticPr fontId="6"/>
  </si>
  <si>
    <t>娯楽サービス</t>
    <rPh sb="0" eb="2">
      <t>ゴラク</t>
    </rPh>
    <phoneticPr fontId="6"/>
  </si>
  <si>
    <t>その他の対個人サービス</t>
    <rPh sb="2" eb="3">
      <t>ホカ</t>
    </rPh>
    <rPh sb="4" eb="5">
      <t>タイ</t>
    </rPh>
    <rPh sb="5" eb="7">
      <t>コジン</t>
    </rPh>
    <phoneticPr fontId="6"/>
  </si>
  <si>
    <t>事務用品</t>
    <rPh sb="0" eb="2">
      <t>ジム</t>
    </rPh>
    <rPh sb="2" eb="4">
      <t>ヨウヒン</t>
    </rPh>
    <phoneticPr fontId="6"/>
  </si>
  <si>
    <t>分類不明</t>
    <rPh sb="0" eb="2">
      <t>ブンルイ</t>
    </rPh>
    <rPh sb="2" eb="4">
      <t>フメイ</t>
    </rPh>
    <phoneticPr fontId="6"/>
  </si>
  <si>
    <t>食　　　用</t>
    <rPh sb="0" eb="1">
      <t>ショク</t>
    </rPh>
    <rPh sb="4" eb="5">
      <t>ヨウ</t>
    </rPh>
    <phoneticPr fontId="1"/>
  </si>
  <si>
    <t>非 食 用</t>
    <rPh sb="0" eb="1">
      <t>ヒ</t>
    </rPh>
    <rPh sb="2" eb="3">
      <t>ショク</t>
    </rPh>
    <rPh sb="4" eb="5">
      <t>ヨウ</t>
    </rPh>
    <phoneticPr fontId="1"/>
  </si>
  <si>
    <t>農　　業</t>
    <rPh sb="0" eb="1">
      <t>ノウ</t>
    </rPh>
    <rPh sb="3" eb="4">
      <t>ギョウ</t>
    </rPh>
    <phoneticPr fontId="1"/>
  </si>
  <si>
    <t>石油・原油</t>
    <rPh sb="0" eb="2">
      <t>セキユ</t>
    </rPh>
    <rPh sb="3" eb="5">
      <t>ゲンユ</t>
    </rPh>
    <phoneticPr fontId="3"/>
  </si>
  <si>
    <t>その他の</t>
    <rPh sb="2" eb="3">
      <t>タ</t>
    </rPh>
    <phoneticPr fontId="3"/>
  </si>
  <si>
    <t>飼料・有機質肥料</t>
    <rPh sb="3" eb="6">
      <t>ユウキシツ</t>
    </rPh>
    <rPh sb="6" eb="8">
      <t>ヒリョウ</t>
    </rPh>
    <phoneticPr fontId="1"/>
  </si>
  <si>
    <t>繊維工業</t>
    <rPh sb="0" eb="2">
      <t>センイ</t>
    </rPh>
    <rPh sb="2" eb="4">
      <t>コウギョウ</t>
    </rPh>
    <phoneticPr fontId="3"/>
  </si>
  <si>
    <t>衣服・その他の</t>
    <rPh sb="0" eb="2">
      <t>イフク</t>
    </rPh>
    <rPh sb="5" eb="6">
      <t>タ</t>
    </rPh>
    <phoneticPr fontId="3"/>
  </si>
  <si>
    <t>木材・</t>
    <rPh sb="0" eb="2">
      <t>モクザイ</t>
    </rPh>
    <phoneticPr fontId="3"/>
  </si>
  <si>
    <t>家具・</t>
    <rPh sb="0" eb="2">
      <t>カグ</t>
    </rPh>
    <phoneticPr fontId="3"/>
  </si>
  <si>
    <t>パルプ・紙・</t>
  </si>
  <si>
    <t>印　刷　・</t>
    <rPh sb="0" eb="1">
      <t>イン</t>
    </rPh>
    <rPh sb="2" eb="3">
      <t>サツ</t>
    </rPh>
    <phoneticPr fontId="3"/>
  </si>
  <si>
    <t>石　油　・</t>
    <rPh sb="0" eb="1">
      <t>イシ</t>
    </rPh>
    <rPh sb="2" eb="3">
      <t>アブラ</t>
    </rPh>
    <phoneticPr fontId="3"/>
  </si>
  <si>
    <t>プラスチック</t>
  </si>
  <si>
    <t>なめし革・</t>
    <rPh sb="3" eb="4">
      <t>カワ</t>
    </rPh>
    <phoneticPr fontId="3"/>
  </si>
  <si>
    <t>窯　業　・</t>
    <rPh sb="0" eb="1">
      <t>カマ</t>
    </rPh>
    <rPh sb="2" eb="3">
      <t>ギョウ</t>
    </rPh>
    <phoneticPr fontId="3"/>
  </si>
  <si>
    <t>鉄　　　鋼</t>
    <rPh sb="0" eb="1">
      <t>テツ</t>
    </rPh>
    <rPh sb="4" eb="5">
      <t>コウ</t>
    </rPh>
    <phoneticPr fontId="3"/>
  </si>
  <si>
    <t>非鉄金属</t>
    <rPh sb="0" eb="2">
      <t>ヒテツ</t>
    </rPh>
    <rPh sb="2" eb="4">
      <t>キンゾク</t>
    </rPh>
    <phoneticPr fontId="3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</si>
  <si>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3"/>
  </si>
  <si>
    <t>その他の</t>
    <rPh sb="2" eb="3">
      <t>タ</t>
    </rPh>
    <phoneticPr fontId="1"/>
  </si>
  <si>
    <t>ガス ・熱供給</t>
    <rPh sb="4" eb="7">
      <t>ネツキョウキュウ</t>
    </rPh>
    <phoneticPr fontId="1"/>
  </si>
  <si>
    <t>郵便・</t>
    <rPh sb="0" eb="2">
      <t>ユウビン</t>
    </rPh>
    <phoneticPr fontId="3"/>
  </si>
  <si>
    <t>調査・情報</t>
    <rPh sb="0" eb="2">
      <t>チョウサ</t>
    </rPh>
    <rPh sb="3" eb="5">
      <t>ジョウホウ</t>
    </rPh>
    <phoneticPr fontId="3"/>
  </si>
  <si>
    <t>医療・保健</t>
    <rPh sb="0" eb="2">
      <t>イリョウ</t>
    </rPh>
    <rPh sb="3" eb="5">
      <t>ホケン</t>
    </rPh>
    <phoneticPr fontId="3"/>
  </si>
  <si>
    <t>他に分類されない</t>
    <rPh sb="0" eb="1">
      <t>タ</t>
    </rPh>
    <rPh sb="2" eb="4">
      <t>ブンルイ</t>
    </rPh>
    <phoneticPr fontId="1"/>
  </si>
  <si>
    <t>対事業所</t>
    <rPh sb="0" eb="1">
      <t>タイ</t>
    </rPh>
    <rPh sb="1" eb="4">
      <t>ジギョウショ</t>
    </rPh>
    <phoneticPr fontId="3"/>
  </si>
  <si>
    <t>飲　食</t>
  </si>
  <si>
    <t>娯　楽</t>
    <rPh sb="0" eb="1">
      <t>ゴ</t>
    </rPh>
    <rPh sb="2" eb="3">
      <t>ラク</t>
    </rPh>
    <phoneticPr fontId="3"/>
  </si>
  <si>
    <t>耕種農業</t>
    <rPh sb="0" eb="1">
      <t>コウ</t>
    </rPh>
    <rPh sb="1" eb="2">
      <t>タネ</t>
    </rPh>
    <rPh sb="2" eb="4">
      <t>ノウギョウ</t>
    </rPh>
    <phoneticPr fontId="1"/>
  </si>
  <si>
    <t>畜　産</t>
    <rPh sb="0" eb="1">
      <t>チク</t>
    </rPh>
    <rPh sb="2" eb="3">
      <t>サン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</si>
  <si>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</si>
  <si>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</si>
  <si>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・天然ガス</t>
    <rPh sb="1" eb="3">
      <t>テンネン</t>
    </rPh>
    <phoneticPr fontId="3"/>
  </si>
  <si>
    <t>鉱　業</t>
    <rPh sb="0" eb="1">
      <t>コウ</t>
    </rPh>
    <rPh sb="2" eb="3">
      <t>ギョウ</t>
    </rPh>
    <phoneticPr fontId="3"/>
  </si>
  <si>
    <t>畜産食料品</t>
    <rPh sb="0" eb="2">
      <t>チクサン</t>
    </rPh>
    <rPh sb="2" eb="5">
      <t>ショクリョウヒン</t>
    </rPh>
    <phoneticPr fontId="3"/>
  </si>
  <si>
    <t>食料品</t>
    <rPh sb="0" eb="3">
      <t>ショクリョウヒン</t>
    </rPh>
    <phoneticPr fontId="3"/>
  </si>
  <si>
    <t>(別掲除く)・たばこ</t>
    <rPh sb="1" eb="3">
      <t>ベッケイ</t>
    </rPh>
    <rPh sb="3" eb="4">
      <t>ノゾ</t>
    </rPh>
    <phoneticPr fontId="3"/>
  </si>
  <si>
    <t>製　  品</t>
    <rPh sb="0" eb="1">
      <t>セイ</t>
    </rPh>
    <rPh sb="4" eb="5">
      <t>シナ</t>
    </rPh>
    <phoneticPr fontId="3"/>
  </si>
  <si>
    <t>繊維製品</t>
    <rPh sb="0" eb="2">
      <t>センイ</t>
    </rPh>
    <rPh sb="2" eb="4">
      <t>セイヒン</t>
    </rPh>
    <phoneticPr fontId="3"/>
  </si>
  <si>
    <t>木製品</t>
    <rPh sb="0" eb="3">
      <t>モクセイヒン</t>
    </rPh>
    <phoneticPr fontId="3"/>
  </si>
  <si>
    <t>装備品</t>
    <rPh sb="0" eb="3">
      <t>ソウビヒン</t>
    </rPh>
    <phoneticPr fontId="3"/>
  </si>
  <si>
    <t>板紙・加工紙</t>
    <rPh sb="0" eb="2">
      <t>イタガミ</t>
    </rPh>
    <rPh sb="3" eb="6">
      <t>カコウシ</t>
    </rPh>
    <phoneticPr fontId="1"/>
  </si>
  <si>
    <t>工業製品</t>
    <rPh sb="0" eb="2">
      <t>コウギョウ</t>
    </rPh>
    <rPh sb="2" eb="4">
      <t>セイヒン</t>
    </rPh>
    <phoneticPr fontId="3"/>
  </si>
  <si>
    <t>最終製品</t>
    <rPh sb="0" eb="2">
      <t>サイシュウ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</si>
  <si>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</si>
  <si>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製品</t>
    <rPh sb="0" eb="1">
      <t>セイ</t>
    </rPh>
    <rPh sb="1" eb="2">
      <t>ヒン</t>
    </rPh>
    <phoneticPr fontId="3"/>
  </si>
  <si>
    <t>毛皮・同製品</t>
    <rPh sb="0" eb="2">
      <t>ケガワ</t>
    </rPh>
    <rPh sb="3" eb="6">
      <t>ドウセイヒン</t>
    </rPh>
    <phoneticPr fontId="1"/>
  </si>
  <si>
    <t>製品</t>
  </si>
  <si>
    <t>・加工処理</t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</si>
  <si>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</si>
  <si>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</si>
  <si>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水道</t>
    <rPh sb="0" eb="2">
      <t>スイドウ</t>
    </rPh>
    <phoneticPr fontId="1"/>
  </si>
  <si>
    <t>信書便</t>
    <rPh sb="0" eb="3">
      <t>シンショビン</t>
    </rPh>
    <phoneticPr fontId="1"/>
  </si>
  <si>
    <t>会員制団体</t>
    <rPh sb="0" eb="3">
      <t>カイインセイ</t>
    </rPh>
    <rPh sb="3" eb="5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</si>
  <si>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</si>
  <si>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</si>
  <si>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</si>
  <si>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</si>
  <si>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H27従業者総数</t>
    <rPh sb="3" eb="6">
      <t>ジュウギョウシャ</t>
    </rPh>
    <rPh sb="6" eb="8">
      <t>ソウスウ</t>
    </rPh>
    <phoneticPr fontId="4"/>
  </si>
  <si>
    <t>H27雇用者総数</t>
    <rPh sb="3" eb="6">
      <t>コヨウシャ</t>
    </rPh>
    <rPh sb="6" eb="8">
      <t>ソウスウ</t>
    </rPh>
    <phoneticPr fontId="4"/>
  </si>
  <si>
    <t>(６４部門)</t>
    <rPh sb="3" eb="5">
      <t>ブモン</t>
    </rPh>
    <phoneticPr fontId="4"/>
  </si>
  <si>
    <t>Ｒ元平均</t>
    <rPh sb="1" eb="2">
      <t>ガン</t>
    </rPh>
    <rPh sb="2" eb="4">
      <t>ヘイキン</t>
    </rPh>
    <phoneticPr fontId="2"/>
  </si>
  <si>
    <t>　・　波及効果の分析には北海道開発局「平成２７年北海道内地域間産業連関表」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2"/>
  </si>
  <si>
    <t>○　就業誘発係数は、平成２７年北海道内地域間産業連関表の地域別雇用表及び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4"/>
  </si>
  <si>
    <t>　平成２７年北海道内地域間産業連関表の生産額により算出。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4"/>
  </si>
  <si>
    <t>《 道北圏 》</t>
    <rPh sb="2" eb="4">
      <t>ドウホク</t>
    </rPh>
    <rPh sb="4" eb="5">
      <t>ケン</t>
    </rPh>
    <phoneticPr fontId="4"/>
  </si>
  <si>
    <t>　　（道北地域、６４部門表）を使用</t>
    <rPh sb="3" eb="5">
      <t>ドウホク</t>
    </rPh>
    <rPh sb="5" eb="7">
      <t>チイキ</t>
    </rPh>
    <phoneticPr fontId="4"/>
  </si>
  <si>
    <t>○　北海道開発局「平成２７年北海道内地域間産業連関表（道北地域、６４部門表）を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ドウホク</t>
    </rPh>
    <rPh sb="29" eb="31">
      <t>チイキ</t>
    </rPh>
    <rPh sb="34" eb="36">
      <t>ブモン</t>
    </rPh>
    <rPh sb="36" eb="37">
      <t>ヒョウ</t>
    </rPh>
    <phoneticPr fontId="4"/>
  </si>
  <si>
    <t>　平均消費性向（総務省「家計調査」による。）を乗じて得た額をもとに平成２７年北海道内</t>
    <rPh sb="38" eb="41">
      <t>ホッカイドウ</t>
    </rPh>
    <rPh sb="41" eb="42">
      <t>ナイ</t>
    </rPh>
    <phoneticPr fontId="4"/>
  </si>
  <si>
    <t>第７－３表　道北地域取引基本表</t>
    <rPh sb="0" eb="1">
      <t>ダイ</t>
    </rPh>
    <rPh sb="4" eb="5">
      <t>ヒョウ</t>
    </rPh>
    <rPh sb="6" eb="8">
      <t>ドウホク</t>
    </rPh>
    <rPh sb="8" eb="10">
      <t>チイキ</t>
    </rPh>
    <rPh sb="10" eb="12">
      <t>トリヒキ</t>
    </rPh>
    <rPh sb="12" eb="15">
      <t>キホンヒョウ</t>
    </rPh>
    <phoneticPr fontId="5"/>
  </si>
  <si>
    <t>第８－３表　道北地域投入係数表</t>
    <rPh sb="0" eb="1">
      <t>ダイ</t>
    </rPh>
    <rPh sb="4" eb="5">
      <t>ヒョウ</t>
    </rPh>
    <rPh sb="6" eb="8">
      <t>ドウホク</t>
    </rPh>
    <rPh sb="8" eb="10">
      <t>チイキ</t>
    </rPh>
    <phoneticPr fontId="5"/>
  </si>
  <si>
    <r>
      <t>第９－３表　道北地域逆行列係数表［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ドウホク</t>
    </rPh>
    <rPh sb="8" eb="10">
      <t>チイキ</t>
    </rPh>
    <phoneticPr fontId="5"/>
  </si>
  <si>
    <t>H27生産額</t>
    <rPh sb="3" eb="6">
      <t>セイサンガク</t>
    </rPh>
    <phoneticPr fontId="4"/>
  </si>
  <si>
    <t>畜　産</t>
    <rPh sb="0" eb="1">
      <t>チク</t>
    </rPh>
    <phoneticPr fontId="4"/>
  </si>
  <si>
    <t>Ｒ２平均</t>
    <rPh sb="2" eb="4">
      <t>ヘイキン</t>
    </rPh>
    <phoneticPr fontId="2"/>
  </si>
  <si>
    <t>Ｒ２平均</t>
    <phoneticPr fontId="4"/>
  </si>
  <si>
    <t>Ｒ３平均</t>
    <rPh sb="2" eb="4">
      <t>ヘイキン</t>
    </rPh>
    <phoneticPr fontId="2"/>
  </si>
  <si>
    <t>Ｒ３平均</t>
    <phoneticPr fontId="4"/>
  </si>
  <si>
    <t>Ｒ４平均</t>
    <rPh sb="2" eb="4">
      <t>ヘイキン</t>
    </rPh>
    <phoneticPr fontId="2"/>
  </si>
  <si>
    <t>Ｒ４平均</t>
    <phoneticPr fontId="4"/>
  </si>
  <si>
    <t>建　設</t>
    <rPh sb="0" eb="1">
      <t>タツル</t>
    </rPh>
    <rPh sb="2" eb="3">
      <t>セツ</t>
    </rPh>
    <phoneticPr fontId="2"/>
  </si>
  <si>
    <t>電力・ガス・水道</t>
    <rPh sb="0" eb="2">
      <t>デンリョク</t>
    </rPh>
    <rPh sb="6" eb="8">
      <t>スイドウ</t>
    </rPh>
    <phoneticPr fontId="2"/>
  </si>
  <si>
    <t>建設</t>
    <rPh sb="0" eb="2">
      <t>ケンセツ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</si>
</sst>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2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38" fontId="9" fillId="0" borderId="12" xfId="1" applyFont="1" applyBorder="1">
      <alignment vertical="center"/>
    </xf>
    <xf numFmtId="177" fontId="8" fillId="0" borderId="12" xfId="1" applyNumberFormat="1" applyFont="1" applyBorder="1">
      <alignment vertical="center"/>
    </xf>
    <xf numFmtId="38" fontId="9" fillId="2" borderId="12" xfId="1" applyFont="1" applyFill="1" applyBorder="1">
      <alignment vertical="center"/>
    </xf>
    <xf numFmtId="177" fontId="8" fillId="2" borderId="12" xfId="1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38" fontId="12" fillId="0" borderId="0" xfId="1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6" fillId="3" borderId="13" xfId="0" applyFont="1" applyFill="1" applyBorder="1" applyAlignment="1">
      <alignment horizontal="center" shrinkToFit="1"/>
    </xf>
    <xf numFmtId="0" fontId="16" fillId="3" borderId="36" xfId="0" applyFont="1" applyFill="1" applyBorder="1" applyAlignment="1">
      <alignment horizontal="center" shrinkToFit="1"/>
    </xf>
    <xf numFmtId="0" fontId="16" fillId="3" borderId="14" xfId="0" applyFont="1" applyFill="1" applyBorder="1" applyAlignment="1">
      <alignment horizontal="center" vertical="top" shrinkToFit="1"/>
    </xf>
    <xf numFmtId="0" fontId="16" fillId="3" borderId="37" xfId="0" applyFont="1" applyFill="1" applyBorder="1" applyAlignment="1">
      <alignment horizontal="center" vertical="top" shrinkToFit="1"/>
    </xf>
    <xf numFmtId="0" fontId="16" fillId="3" borderId="44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42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0" borderId="68" xfId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38" fontId="13" fillId="0" borderId="69" xfId="1" applyFont="1" applyFill="1" applyBorder="1" applyAlignment="1">
      <alignment vertical="center" shrinkToFit="1"/>
    </xf>
    <xf numFmtId="0" fontId="13" fillId="0" borderId="68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69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38" fontId="11" fillId="0" borderId="0" xfId="0" applyNumberFormat="1" applyFont="1">
      <alignment vertical="center"/>
    </xf>
    <xf numFmtId="38" fontId="11" fillId="0" borderId="5" xfId="0" applyNumberFormat="1" applyFont="1" applyBorder="1" applyAlignment="1">
      <alignment vertical="center" shrinkToFit="1"/>
    </xf>
    <xf numFmtId="38" fontId="20" fillId="2" borderId="47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vertical="center" shrinkToFit="1"/>
    </xf>
    <xf numFmtId="38" fontId="20" fillId="2" borderId="48" xfId="1" applyFont="1" applyFill="1" applyBorder="1" applyAlignment="1">
      <alignment vertical="center" shrinkToFit="1"/>
    </xf>
    <xf numFmtId="38" fontId="20" fillId="2" borderId="49" xfId="1" applyFont="1" applyFill="1" applyBorder="1" applyAlignment="1">
      <alignment vertical="center" shrinkToFi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38" fontId="13" fillId="0" borderId="55" xfId="1" applyFont="1" applyFill="1" applyBorder="1" applyAlignment="1">
      <alignment vertical="center" shrinkToFit="1"/>
    </xf>
    <xf numFmtId="180" fontId="17" fillId="2" borderId="45" xfId="1" applyNumberFormat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177" fontId="13" fillId="0" borderId="30" xfId="1" applyNumberFormat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60" xfId="1" applyFont="1" applyFill="1" applyBorder="1" applyAlignment="1">
      <alignment vertical="center" shrinkToFit="1"/>
    </xf>
    <xf numFmtId="38" fontId="13" fillId="0" borderId="56" xfId="1" applyFont="1" applyFill="1" applyBorder="1" applyAlignment="1">
      <alignment vertical="center" shrinkToFit="1"/>
    </xf>
    <xf numFmtId="180" fontId="17" fillId="2" borderId="20" xfId="1" applyNumberFormat="1" applyFont="1" applyFill="1" applyBorder="1" applyAlignment="1">
      <alignment vertical="center" shrinkToFit="1"/>
    </xf>
    <xf numFmtId="38" fontId="13" fillId="0" borderId="15" xfId="1" applyFont="1" applyFill="1" applyBorder="1" applyAlignment="1">
      <alignment vertical="center" shrinkToFit="1"/>
    </xf>
    <xf numFmtId="38" fontId="13" fillId="0" borderId="31" xfId="1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vertical="center" shrinkToFit="1"/>
    </xf>
    <xf numFmtId="38" fontId="13" fillId="0" borderId="26" xfId="1" applyFont="1" applyFill="1" applyBorder="1" applyAlignment="1">
      <alignment vertical="center" shrinkToFit="1"/>
    </xf>
    <xf numFmtId="38" fontId="13" fillId="0" borderId="61" xfId="1" applyFont="1" applyFill="1" applyBorder="1" applyAlignment="1">
      <alignment vertical="center" shrinkToFit="1"/>
    </xf>
    <xf numFmtId="38" fontId="13" fillId="0" borderId="57" xfId="1" applyFont="1" applyFill="1" applyBorder="1" applyAlignment="1">
      <alignment vertical="center" shrinkToFit="1"/>
    </xf>
    <xf numFmtId="180" fontId="17" fillId="2" borderId="18" xfId="1" applyNumberFormat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38" fontId="13" fillId="0" borderId="32" xfId="1" applyFont="1" applyFill="1" applyBorder="1" applyAlignment="1">
      <alignment vertical="center" shrinkToFit="1"/>
    </xf>
    <xf numFmtId="177" fontId="13" fillId="0" borderId="17" xfId="1" applyNumberFormat="1" applyFont="1" applyFill="1" applyBorder="1" applyAlignment="1">
      <alignment vertical="center" shrinkToFit="1"/>
    </xf>
    <xf numFmtId="38" fontId="13" fillId="0" borderId="27" xfId="1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38" fontId="13" fillId="0" borderId="58" xfId="1" applyFont="1" applyFill="1" applyBorder="1" applyAlignment="1">
      <alignment vertical="center" shrinkToFit="1"/>
    </xf>
    <xf numFmtId="180" fontId="17" fillId="2" borderId="19" xfId="1" applyNumberFormat="1" applyFont="1" applyFill="1" applyBorder="1" applyAlignment="1">
      <alignment vertical="center" shrinkToFit="1"/>
    </xf>
    <xf numFmtId="38" fontId="13" fillId="0" borderId="16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63" xfId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38" fontId="13" fillId="0" borderId="59" xfId="1" applyFont="1" applyFill="1" applyBorder="1" applyAlignment="1">
      <alignment vertical="center" shrinkToFit="1"/>
    </xf>
    <xf numFmtId="38" fontId="13" fillId="0" borderId="40" xfId="1" applyFont="1" applyFill="1" applyBorder="1" applyAlignment="1">
      <alignment vertical="center" shrinkToFit="1"/>
    </xf>
    <xf numFmtId="38" fontId="13" fillId="0" borderId="38" xfId="1" applyFont="1" applyFill="1" applyBorder="1" applyAlignment="1">
      <alignment vertical="center" shrinkToFit="1"/>
    </xf>
    <xf numFmtId="177" fontId="13" fillId="0" borderId="40" xfId="1" applyNumberFormat="1" applyFont="1" applyFill="1" applyBorder="1" applyAlignment="1">
      <alignment vertical="center" shrinkToFit="1"/>
    </xf>
    <xf numFmtId="38" fontId="13" fillId="0" borderId="39" xfId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78" fontId="13" fillId="0" borderId="40" xfId="1" applyNumberFormat="1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74" xfId="1" applyFont="1" applyFill="1" applyBorder="1" applyAlignment="1">
      <alignment vertical="center" shrinkToFit="1"/>
    </xf>
    <xf numFmtId="38" fontId="13" fillId="0" borderId="78" xfId="1" applyFont="1" applyFill="1" applyBorder="1" applyAlignment="1">
      <alignment vertical="center" shrinkToFit="1"/>
    </xf>
    <xf numFmtId="0" fontId="18" fillId="0" borderId="68" xfId="0" applyFont="1" applyFill="1" applyBorder="1" applyAlignment="1">
      <alignment vertical="center" shrinkToFit="1"/>
    </xf>
    <xf numFmtId="0" fontId="18" fillId="0" borderId="69" xfId="0" applyFont="1" applyFill="1" applyBorder="1" applyAlignment="1">
      <alignment vertical="center" shrinkToFit="1"/>
    </xf>
    <xf numFmtId="38" fontId="18" fillId="0" borderId="74" xfId="1" applyFont="1" applyFill="1" applyBorder="1" applyAlignment="1">
      <alignment vertical="center" shrinkToFit="1"/>
    </xf>
    <xf numFmtId="38" fontId="18" fillId="0" borderId="68" xfId="1" applyFont="1" applyFill="1" applyBorder="1" applyAlignment="1">
      <alignment vertical="center" shrinkToFit="1"/>
    </xf>
    <xf numFmtId="38" fontId="18" fillId="0" borderId="50" xfId="1" applyFont="1" applyFill="1" applyBorder="1" applyAlignment="1">
      <alignment vertical="center" shrinkToFit="1"/>
    </xf>
    <xf numFmtId="38" fontId="18" fillId="0" borderId="69" xfId="1" applyFont="1" applyFill="1" applyBorder="1" applyAlignment="1">
      <alignment vertical="center" shrinkToFit="1"/>
    </xf>
    <xf numFmtId="38" fontId="18" fillId="0" borderId="78" xfId="1" applyFont="1" applyFill="1" applyBorder="1" applyAlignment="1">
      <alignment vertical="center" shrinkToFit="1"/>
    </xf>
    <xf numFmtId="0" fontId="13" fillId="0" borderId="70" xfId="0" applyFont="1" applyFill="1" applyBorder="1" applyAlignment="1">
      <alignment vertical="center" shrinkToFit="1"/>
    </xf>
    <xf numFmtId="0" fontId="13" fillId="0" borderId="72" xfId="0" applyFont="1" applyFill="1" applyBorder="1" applyAlignment="1">
      <alignment vertical="center" shrinkToFit="1"/>
    </xf>
    <xf numFmtId="0" fontId="13" fillId="0" borderId="75" xfId="0" applyFont="1" applyFill="1" applyBorder="1" applyAlignment="1">
      <alignment vertical="center" shrinkToFit="1"/>
    </xf>
    <xf numFmtId="38" fontId="13" fillId="0" borderId="70" xfId="1" applyFont="1" applyFill="1" applyBorder="1" applyAlignment="1">
      <alignment vertical="center" shrinkToFit="1"/>
    </xf>
    <xf numFmtId="38" fontId="13" fillId="0" borderId="71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shrinkToFit="1"/>
    </xf>
    <xf numFmtId="181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38" fontId="13" fillId="0" borderId="39" xfId="1" applyNumberFormat="1" applyFont="1" applyFill="1" applyBorder="1" applyAlignment="1">
      <alignment vertical="center" shrinkToFit="1"/>
    </xf>
    <xf numFmtId="0" fontId="13" fillId="0" borderId="88" xfId="0" applyFont="1" applyFill="1" applyBorder="1">
      <alignment vertical="center"/>
    </xf>
    <xf numFmtId="0" fontId="13" fillId="0" borderId="92" xfId="0" applyFont="1" applyFill="1" applyBorder="1">
      <alignment vertical="center"/>
    </xf>
    <xf numFmtId="0" fontId="13" fillId="0" borderId="83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Fill="1" applyBorder="1" applyAlignment="1">
      <alignment vertical="center" shrinkToFit="1"/>
    </xf>
    <xf numFmtId="0" fontId="13" fillId="0" borderId="101" xfId="0" applyFont="1" applyFill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13" fillId="0" borderId="126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3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horizontal="distributed"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8" fillId="0" borderId="12" xfId="0" applyFont="1" applyFill="1" applyBorder="1">
      <alignment vertical="center"/>
    </xf>
    <xf numFmtId="38" fontId="9" fillId="0" borderId="12" xfId="1" applyFont="1" applyFill="1" applyBorder="1">
      <alignment vertical="center"/>
    </xf>
    <xf numFmtId="177" fontId="8" fillId="0" borderId="12" xfId="1" applyNumberFormat="1" applyFont="1" applyFill="1" applyBorder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12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distributed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6" fillId="0" borderId="5" xfId="0" applyNumberFormat="1" applyFont="1" applyFill="1" applyBorder="1" applyAlignment="1">
      <alignment horizontal="right" vertical="center"/>
    </xf>
    <xf numFmtId="179" fontId="6" fillId="0" borderId="128" xfId="0" applyNumberFormat="1" applyFont="1" applyFill="1" applyBorder="1" applyAlignment="1">
      <alignment horizontal="center" vertical="center"/>
    </xf>
    <xf numFmtId="179" fontId="6" fillId="0" borderId="129" xfId="0" applyNumberFormat="1" applyFont="1" applyFill="1" applyBorder="1" applyAlignment="1">
      <alignment horizontal="distributed" vertical="center"/>
    </xf>
    <xf numFmtId="185" fontId="6" fillId="0" borderId="130" xfId="0" applyNumberFormat="1" applyFont="1" applyFill="1" applyBorder="1" applyAlignment="1">
      <alignment horizontal="right" vertical="center"/>
    </xf>
    <xf numFmtId="185" fontId="6" fillId="0" borderId="131" xfId="0" applyNumberFormat="1" applyFont="1" applyFill="1" applyBorder="1" applyAlignment="1">
      <alignment horizontal="right" vertical="center"/>
    </xf>
    <xf numFmtId="179" fontId="6" fillId="0" borderId="132" xfId="0" applyNumberFormat="1" applyFont="1" applyFill="1" applyBorder="1" applyAlignment="1">
      <alignment horizontal="center" vertical="center"/>
    </xf>
    <xf numFmtId="179" fontId="6" fillId="0" borderId="133" xfId="0" applyNumberFormat="1" applyFont="1" applyFill="1" applyBorder="1" applyAlignment="1">
      <alignment horizontal="distributed" vertical="center"/>
    </xf>
    <xf numFmtId="185" fontId="6" fillId="0" borderId="134" xfId="0" applyNumberFormat="1" applyFont="1" applyFill="1" applyBorder="1" applyAlignment="1">
      <alignment horizontal="right" vertical="center"/>
    </xf>
    <xf numFmtId="185" fontId="6" fillId="0" borderId="135" xfId="0" applyNumberFormat="1" applyFont="1" applyFill="1" applyBorder="1" applyAlignment="1">
      <alignment horizontal="right" vertical="center"/>
    </xf>
    <xf numFmtId="179" fontId="6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79" xfId="0" applyNumberFormat="1" applyFont="1" applyFill="1" applyBorder="1" applyAlignment="1">
      <alignment horizontal="distributed" vertical="center"/>
    </xf>
    <xf numFmtId="185" fontId="6" fillId="0" borderId="10" xfId="0" applyNumberFormat="1" applyFont="1" applyFill="1" applyBorder="1" applyAlignment="1">
      <alignment horizontal="right" vertical="center"/>
    </xf>
    <xf numFmtId="185" fontId="6" fillId="0" borderId="11" xfId="0" applyNumberFormat="1" applyFont="1" applyFill="1" applyBorder="1" applyAlignment="1">
      <alignment horizontal="right" vertical="center"/>
    </xf>
    <xf numFmtId="179" fontId="25" fillId="0" borderId="127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2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25" fillId="0" borderId="129" xfId="0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 vertical="center"/>
    </xf>
    <xf numFmtId="186" fontId="24" fillId="0" borderId="0" xfId="3" applyNumberFormat="1" applyFont="1" applyFill="1" applyAlignment="1">
      <alignment vertical="center"/>
    </xf>
    <xf numFmtId="186" fontId="6" fillId="0" borderId="0" xfId="3" applyNumberFormat="1" applyFont="1" applyFill="1" applyAlignment="1">
      <alignment vertical="center"/>
    </xf>
    <xf numFmtId="186" fontId="6" fillId="0" borderId="0" xfId="3" applyNumberFormat="1" applyFont="1" applyFill="1" applyBorder="1" applyAlignment="1">
      <alignment vertical="center"/>
    </xf>
    <xf numFmtId="186" fontId="6" fillId="0" borderId="7" xfId="3" applyNumberFormat="1" applyFont="1" applyFill="1" applyBorder="1" applyAlignment="1">
      <alignment vertical="center"/>
    </xf>
    <xf numFmtId="186" fontId="6" fillId="0" borderId="0" xfId="3" applyNumberFormat="1" applyFont="1" applyFill="1" applyAlignment="1">
      <alignment horizontal="right" vertical="center"/>
    </xf>
    <xf numFmtId="186" fontId="6" fillId="0" borderId="1" xfId="3" applyNumberFormat="1" applyFont="1" applyFill="1" applyBorder="1" applyAlignment="1">
      <alignment horizontal="center" vertical="center"/>
    </xf>
    <xf numFmtId="186" fontId="6" fillId="0" borderId="51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horizontal="center" vertical="center"/>
    </xf>
    <xf numFmtId="186" fontId="6" fillId="0" borderId="3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vertical="center"/>
    </xf>
    <xf numFmtId="186" fontId="6" fillId="0" borderId="1" xfId="3" applyNumberFormat="1" applyFont="1" applyFill="1" applyBorder="1" applyAlignment="1">
      <alignment vertical="center"/>
    </xf>
    <xf numFmtId="186" fontId="6" fillId="0" borderId="3" xfId="3" applyNumberFormat="1" applyFont="1" applyFill="1" applyBorder="1" applyAlignment="1">
      <alignment horizontal="center" vertical="center"/>
    </xf>
    <xf numFmtId="186" fontId="6" fillId="0" borderId="4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186" fontId="25" fillId="0" borderId="0" xfId="3" applyNumberFormat="1" applyFont="1" applyFill="1" applyBorder="1" applyAlignment="1">
      <alignment horizontal="center" vertical="center" shrinkToFit="1"/>
    </xf>
    <xf numFmtId="186" fontId="6" fillId="0" borderId="5" xfId="3" applyNumberFormat="1" applyFont="1" applyFill="1" applyBorder="1" applyAlignment="1">
      <alignment horizontal="center" vertical="center"/>
    </xf>
    <xf numFmtId="186" fontId="6" fillId="0" borderId="6" xfId="3" applyNumberFormat="1" applyFont="1" applyFill="1" applyBorder="1" applyAlignment="1">
      <alignment horizontal="center" vertical="center"/>
    </xf>
    <xf numFmtId="186" fontId="6" fillId="0" borderId="122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 shrinkToFit="1"/>
    </xf>
    <xf numFmtId="186" fontId="6" fillId="0" borderId="8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127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86" fontId="6" fillId="0" borderId="128" xfId="3" applyNumberFormat="1" applyFont="1" applyFill="1" applyBorder="1" applyAlignment="1">
      <alignment horizontal="center" vertical="center"/>
    </xf>
    <xf numFmtId="186" fontId="6" fillId="0" borderId="129" xfId="3" applyNumberFormat="1" applyFont="1" applyFill="1" applyBorder="1" applyAlignment="1">
      <alignment horizontal="distributed" vertical="center"/>
    </xf>
    <xf numFmtId="176" fontId="6" fillId="0" borderId="130" xfId="3" applyNumberFormat="1" applyFont="1" applyFill="1" applyBorder="1" applyAlignment="1">
      <alignment vertical="center"/>
    </xf>
    <xf numFmtId="176" fontId="6" fillId="0" borderId="129" xfId="3" applyNumberFormat="1" applyFont="1" applyFill="1" applyBorder="1" applyAlignment="1">
      <alignment vertical="center"/>
    </xf>
    <xf numFmtId="176" fontId="6" fillId="0" borderId="128" xfId="3" applyNumberFormat="1" applyFont="1" applyFill="1" applyBorder="1" applyAlignment="1">
      <alignment vertical="center"/>
    </xf>
    <xf numFmtId="176" fontId="6" fillId="0" borderId="131" xfId="3" applyNumberFormat="1" applyFont="1" applyFill="1" applyBorder="1" applyAlignment="1">
      <alignment vertical="center"/>
    </xf>
    <xf numFmtId="186" fontId="6" fillId="0" borderId="132" xfId="3" applyNumberFormat="1" applyFont="1" applyFill="1" applyBorder="1" applyAlignment="1">
      <alignment horizontal="center" vertical="center"/>
    </xf>
    <xf numFmtId="186" fontId="6" fillId="0" borderId="133" xfId="3" applyNumberFormat="1" applyFont="1" applyFill="1" applyBorder="1" applyAlignment="1">
      <alignment horizontal="distributed" vertical="center"/>
    </xf>
    <xf numFmtId="176" fontId="6" fillId="0" borderId="134" xfId="3" applyNumberFormat="1" applyFont="1" applyFill="1" applyBorder="1" applyAlignment="1">
      <alignment vertical="center"/>
    </xf>
    <xf numFmtId="176" fontId="6" fillId="0" borderId="133" xfId="3" applyNumberFormat="1" applyFont="1" applyFill="1" applyBorder="1" applyAlignment="1">
      <alignment vertical="center"/>
    </xf>
    <xf numFmtId="176" fontId="6" fillId="0" borderId="132" xfId="3" applyNumberFormat="1" applyFont="1" applyFill="1" applyBorder="1" applyAlignment="1">
      <alignment vertical="center"/>
    </xf>
    <xf numFmtId="176" fontId="6" fillId="0" borderId="135" xfId="3" applyNumberFormat="1" applyFont="1" applyFill="1" applyBorder="1" applyAlignment="1">
      <alignment vertical="center"/>
    </xf>
    <xf numFmtId="186" fontId="6" fillId="0" borderId="127" xfId="3" applyNumberFormat="1" applyFont="1" applyFill="1" applyBorder="1" applyAlignment="1">
      <alignment vertical="center" shrinkToFit="1"/>
    </xf>
    <xf numFmtId="186" fontId="32" fillId="0" borderId="129" xfId="3" applyNumberFormat="1" applyFont="1" applyFill="1" applyBorder="1" applyAlignment="1">
      <alignment horizontal="distributed" vertical="center"/>
    </xf>
    <xf numFmtId="186" fontId="6" fillId="0" borderId="9" xfId="3" applyNumberFormat="1" applyFont="1" applyFill="1" applyBorder="1" applyAlignment="1">
      <alignment horizontal="center" vertical="center"/>
    </xf>
    <xf numFmtId="186" fontId="6" fillId="0" borderId="79" xfId="3" applyNumberFormat="1" applyFont="1" applyFill="1" applyBorder="1" applyAlignment="1">
      <alignment horizontal="distributed" vertical="center"/>
    </xf>
    <xf numFmtId="176" fontId="6" fillId="0" borderId="10" xfId="3" applyNumberFormat="1" applyFont="1" applyFill="1" applyBorder="1" applyAlignment="1">
      <alignment vertical="center"/>
    </xf>
    <xf numFmtId="176" fontId="6" fillId="0" borderId="79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86" fontId="25" fillId="0" borderId="127" xfId="3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/>
    </xf>
    <xf numFmtId="186" fontId="6" fillId="0" borderId="0" xfId="3" applyNumberFormat="1" applyFont="1" applyFill="1"/>
    <xf numFmtId="186" fontId="6" fillId="0" borderId="0" xfId="3" applyNumberFormat="1" applyFont="1" applyFill="1" applyBorder="1"/>
    <xf numFmtId="38" fontId="20" fillId="2" borderId="5" xfId="1" applyFont="1" applyFill="1" applyBorder="1" applyAlignment="1">
      <alignment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3" fillId="0" borderId="143" xfId="0" applyFont="1" applyFill="1" applyBorder="1" applyAlignment="1">
      <alignment vertical="center" shrinkToFit="1"/>
    </xf>
    <xf numFmtId="38" fontId="13" fillId="0" borderId="143" xfId="1" applyFont="1" applyFill="1" applyBorder="1" applyAlignment="1">
      <alignment vertical="center" shrinkToFit="1"/>
    </xf>
    <xf numFmtId="38" fontId="13" fillId="5" borderId="41" xfId="1" applyFont="1" applyFill="1" applyBorder="1" applyAlignment="1">
      <alignment vertical="center" shrinkToFit="1"/>
    </xf>
    <xf numFmtId="187" fontId="13" fillId="0" borderId="140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Border="1" applyAlignment="1">
      <alignment vertical="center" shrinkToFit="1"/>
    </xf>
    <xf numFmtId="187" fontId="13" fillId="0" borderId="141" xfId="0" applyNumberFormat="1" applyFont="1" applyFill="1" applyBorder="1" applyAlignment="1">
      <alignment vertical="center" shrinkToFit="1"/>
    </xf>
    <xf numFmtId="187" fontId="13" fillId="0" borderId="142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181" fontId="13" fillId="0" borderId="140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Border="1" applyAlignment="1">
      <alignment vertical="center" shrinkToFit="1"/>
    </xf>
    <xf numFmtId="181" fontId="13" fillId="0" borderId="141" xfId="4" applyNumberFormat="1" applyFont="1" applyFill="1" applyBorder="1" applyAlignment="1">
      <alignment vertical="center" shrinkToFit="1"/>
    </xf>
    <xf numFmtId="181" fontId="13" fillId="0" borderId="142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Alignment="1">
      <alignment vertical="center" shrinkToFit="1"/>
    </xf>
    <xf numFmtId="180" fontId="17" fillId="2" borderId="149" xfId="1" applyNumberFormat="1" applyFont="1" applyFill="1" applyBorder="1" applyAlignment="1">
      <alignment vertical="center" shrinkToFit="1"/>
    </xf>
    <xf numFmtId="180" fontId="17" fillId="2" borderId="150" xfId="1" applyNumberFormat="1" applyFont="1" applyFill="1" applyBorder="1" applyAlignment="1">
      <alignment vertical="center" shrinkToFit="1"/>
    </xf>
    <xf numFmtId="180" fontId="17" fillId="2" borderId="151" xfId="1" applyNumberFormat="1" applyFont="1" applyFill="1" applyBorder="1" applyAlignment="1">
      <alignment vertical="center" shrinkToFit="1"/>
    </xf>
    <xf numFmtId="180" fontId="17" fillId="2" borderId="152" xfId="1" applyNumberFormat="1" applyFont="1" applyFill="1" applyBorder="1" applyAlignment="1">
      <alignment vertical="center" shrinkToFit="1"/>
    </xf>
    <xf numFmtId="38" fontId="17" fillId="2" borderId="153" xfId="1" applyFont="1" applyFill="1" applyBorder="1" applyAlignment="1">
      <alignment vertical="center" shrinkToFit="1"/>
    </xf>
    <xf numFmtId="38" fontId="17" fillId="2" borderId="154" xfId="1" applyFont="1" applyFill="1" applyBorder="1" applyAlignment="1">
      <alignment vertical="center" shrinkToFit="1"/>
    </xf>
    <xf numFmtId="38" fontId="17" fillId="2" borderId="155" xfId="1" applyFont="1" applyFill="1" applyBorder="1" applyAlignment="1">
      <alignment vertical="center" shrinkToFit="1"/>
    </xf>
    <xf numFmtId="38" fontId="17" fillId="2" borderId="156" xfId="1" applyFont="1" applyFill="1" applyBorder="1" applyAlignment="1">
      <alignment vertical="center" shrinkToFit="1"/>
    </xf>
    <xf numFmtId="38" fontId="17" fillId="2" borderId="157" xfId="1" applyFont="1" applyFill="1" applyBorder="1" applyAlignment="1">
      <alignment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5" borderId="140" xfId="1" applyFont="1" applyFill="1" applyBorder="1" applyAlignment="1">
      <alignment vertical="center" shrinkToFit="1"/>
    </xf>
    <xf numFmtId="38" fontId="13" fillId="5" borderId="0" xfId="1" applyFont="1" applyFill="1" applyBorder="1" applyAlignment="1">
      <alignment vertical="center" shrinkToFit="1"/>
    </xf>
    <xf numFmtId="38" fontId="13" fillId="5" borderId="141" xfId="1" applyFont="1" applyFill="1" applyBorder="1" applyAlignment="1">
      <alignment vertical="center" shrinkToFit="1"/>
    </xf>
    <xf numFmtId="38" fontId="13" fillId="5" borderId="142" xfId="1" applyFont="1" applyFill="1" applyBorder="1" applyAlignment="1">
      <alignment vertical="center" shrinkToFit="1"/>
    </xf>
    <xf numFmtId="38" fontId="13" fillId="5" borderId="145" xfId="1" applyFont="1" applyFill="1" applyBorder="1" applyAlignment="1">
      <alignment vertical="center" shrinkToFit="1"/>
    </xf>
    <xf numFmtId="38" fontId="13" fillId="5" borderId="147" xfId="1" applyFont="1" applyFill="1" applyBorder="1" applyAlignment="1">
      <alignment vertical="center" shrinkToFit="1"/>
    </xf>
    <xf numFmtId="38" fontId="13" fillId="5" borderId="0" xfId="1" applyFont="1" applyFill="1">
      <alignment vertical="center"/>
    </xf>
    <xf numFmtId="38" fontId="13" fillId="5" borderId="145" xfId="1" applyFont="1" applyFill="1" applyBorder="1">
      <alignment vertical="center"/>
    </xf>
    <xf numFmtId="38" fontId="13" fillId="5" borderId="41" xfId="1" applyFont="1" applyFill="1" applyBorder="1">
      <alignment vertical="center"/>
    </xf>
    <xf numFmtId="38" fontId="13" fillId="5" borderId="147" xfId="1" applyFont="1" applyFill="1" applyBorder="1">
      <alignment vertical="center"/>
    </xf>
    <xf numFmtId="0" fontId="16" fillId="3" borderId="1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38" fontId="11" fillId="0" borderId="8" xfId="0" applyNumberFormat="1" applyFont="1" applyBorder="1" applyAlignment="1">
      <alignment vertical="center" shrinkToFit="1"/>
    </xf>
    <xf numFmtId="0" fontId="36" fillId="0" borderId="8" xfId="0" applyFont="1" applyFill="1" applyBorder="1" applyAlignment="1">
      <alignment horizontal="center" vertical="center" shrinkToFit="1"/>
    </xf>
    <xf numFmtId="38" fontId="22" fillId="0" borderId="5" xfId="1" applyFont="1" applyBorder="1" applyAlignment="1">
      <alignment vertical="center" shrinkToFit="1"/>
    </xf>
    <xf numFmtId="38" fontId="20" fillId="2" borderId="8" xfId="1" applyFont="1" applyFill="1" applyBorder="1" applyAlignment="1">
      <alignment vertical="center" shrinkToFit="1"/>
    </xf>
    <xf numFmtId="177" fontId="11" fillId="0" borderId="11" xfId="1" applyNumberFormat="1" applyFont="1" applyBorder="1" applyAlignment="1">
      <alignment vertical="center" shrinkToFit="1"/>
    </xf>
    <xf numFmtId="0" fontId="16" fillId="3" borderId="159" xfId="0" applyFont="1" applyFill="1" applyBorder="1" applyAlignment="1">
      <alignment horizontal="center" shrinkToFit="1"/>
    </xf>
    <xf numFmtId="0" fontId="16" fillId="3" borderId="160" xfId="0" applyFont="1" applyFill="1" applyBorder="1" applyAlignment="1">
      <alignment horizontal="center" shrinkToFit="1"/>
    </xf>
    <xf numFmtId="0" fontId="16" fillId="3" borderId="161" xfId="0" applyFont="1" applyFill="1" applyBorder="1" applyAlignment="1">
      <alignment horizontal="center" vertical="top" shrinkToFit="1"/>
    </xf>
    <xf numFmtId="0" fontId="16" fillId="3" borderId="22" xfId="0" applyFont="1" applyFill="1" applyBorder="1" applyAlignment="1">
      <alignment horizontal="center" vertical="top" shrinkToFit="1"/>
    </xf>
    <xf numFmtId="0" fontId="16" fillId="3" borderId="162" xfId="0" applyFont="1" applyFill="1" applyBorder="1" applyAlignment="1">
      <alignment horizontal="center" vertical="center" shrinkToFit="1"/>
    </xf>
    <xf numFmtId="0" fontId="16" fillId="3" borderId="163" xfId="0" applyFont="1" applyFill="1" applyBorder="1" applyAlignment="1">
      <alignment horizontal="center" vertical="center" shrinkToFit="1"/>
    </xf>
    <xf numFmtId="0" fontId="16" fillId="3" borderId="164" xfId="0" applyFont="1" applyFill="1" applyBorder="1" applyAlignment="1">
      <alignment horizontal="center" vertical="center" shrinkToFit="1"/>
    </xf>
    <xf numFmtId="38" fontId="13" fillId="0" borderId="165" xfId="1" applyFont="1" applyFill="1" applyBorder="1" applyAlignment="1">
      <alignment vertical="center" shrinkToFit="1"/>
    </xf>
    <xf numFmtId="0" fontId="16" fillId="3" borderId="166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81" xfId="0" applyFont="1" applyFill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6" fillId="3" borderId="171" xfId="0" applyFont="1" applyFill="1" applyBorder="1" applyAlignment="1">
      <alignment horizontal="center" vertical="center" shrinkToFit="1"/>
    </xf>
    <xf numFmtId="176" fontId="13" fillId="0" borderId="143" xfId="0" applyNumberFormat="1" applyFont="1" applyFill="1" applyBorder="1" applyAlignment="1">
      <alignment vertical="center" shrinkToFit="1"/>
    </xf>
    <xf numFmtId="38" fontId="17" fillId="2" borderId="173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horizontal="right" vertical="center" shrinkToFit="1"/>
    </xf>
    <xf numFmtId="176" fontId="38" fillId="0" borderId="0" xfId="4" applyNumberFormat="1" applyFont="1" applyFill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38" fontId="13" fillId="0" borderId="0" xfId="1" applyFont="1" applyFill="1">
      <alignment vertical="center"/>
    </xf>
    <xf numFmtId="38" fontId="16" fillId="3" borderId="22" xfId="1" applyFont="1" applyFill="1" applyBorder="1" applyAlignment="1">
      <alignment horizontal="center" vertical="center" shrinkToFit="1"/>
    </xf>
    <xf numFmtId="38" fontId="13" fillId="0" borderId="140" xfId="1" applyFont="1" applyFill="1" applyBorder="1" applyAlignment="1">
      <alignment vertical="center" shrinkToFit="1"/>
    </xf>
    <xf numFmtId="38" fontId="13" fillId="0" borderId="141" xfId="1" applyFont="1" applyFill="1" applyBorder="1" applyAlignment="1">
      <alignment vertical="center" shrinkToFit="1"/>
    </xf>
    <xf numFmtId="38" fontId="13" fillId="0" borderId="142" xfId="1" applyFont="1" applyFill="1" applyBorder="1" applyAlignment="1">
      <alignment vertical="center" shrinkToFit="1"/>
    </xf>
    <xf numFmtId="38" fontId="13" fillId="0" borderId="144" xfId="1" applyFont="1" applyFill="1" applyBorder="1" applyAlignment="1">
      <alignment vertical="center" shrinkToFit="1"/>
    </xf>
    <xf numFmtId="38" fontId="13" fillId="0" borderId="146" xfId="1" applyFont="1" applyFill="1" applyBorder="1" applyAlignment="1">
      <alignment vertical="center" shrinkToFit="1"/>
    </xf>
    <xf numFmtId="38" fontId="13" fillId="0" borderId="148" xfId="1" applyFont="1" applyFill="1" applyBorder="1" applyAlignment="1">
      <alignment vertical="center" shrinkToFit="1"/>
    </xf>
    <xf numFmtId="38" fontId="13" fillId="0" borderId="0" xfId="1" applyFont="1" applyFill="1" applyAlignment="1">
      <alignment vertical="center" shrinkToFit="1"/>
    </xf>
    <xf numFmtId="38" fontId="38" fillId="0" borderId="0" xfId="1" applyFont="1" applyFill="1" applyAlignment="1">
      <alignment vertical="center" shrinkToFit="1"/>
    </xf>
    <xf numFmtId="38" fontId="38" fillId="0" borderId="146" xfId="1" applyFont="1" applyFill="1" applyBorder="1" applyAlignment="1">
      <alignment vertical="center" shrinkToFit="1"/>
    </xf>
    <xf numFmtId="38" fontId="38" fillId="0" borderId="144" xfId="1" applyFont="1" applyFill="1" applyBorder="1" applyAlignment="1">
      <alignment vertical="center" shrinkToFit="1"/>
    </xf>
    <xf numFmtId="186" fontId="25" fillId="0" borderId="0" xfId="3" applyNumberFormat="1" applyFont="1" applyFill="1" applyBorder="1" applyAlignment="1">
      <alignment horizontal="center" vertical="center"/>
    </xf>
    <xf numFmtId="186" fontId="25" fillId="0" borderId="7" xfId="3" applyNumberFormat="1" applyFont="1" applyFill="1" applyBorder="1" applyAlignment="1">
      <alignment horizontal="center" vertical="center"/>
    </xf>
    <xf numFmtId="186" fontId="32" fillId="0" borderId="127" xfId="3" applyNumberFormat="1" applyFont="1" applyFill="1" applyBorder="1" applyAlignment="1">
      <alignment horizontal="distributed" vertical="center"/>
    </xf>
    <xf numFmtId="179" fontId="32" fillId="0" borderId="127" xfId="0" applyNumberFormat="1" applyFont="1" applyFill="1" applyBorder="1" applyAlignment="1">
      <alignment horizontal="distributed" vertical="center"/>
    </xf>
    <xf numFmtId="179" fontId="25" fillId="0" borderId="0" xfId="0" applyNumberFormat="1" applyFont="1" applyFill="1" applyBorder="1" applyAlignment="1">
      <alignment horizontal="center" vertical="center"/>
    </xf>
    <xf numFmtId="179" fontId="25" fillId="0" borderId="7" xfId="0" applyNumberFormat="1" applyFont="1" applyFill="1" applyBorder="1" applyAlignment="1">
      <alignment horizontal="center" vertical="center"/>
    </xf>
    <xf numFmtId="179" fontId="32" fillId="0" borderId="0" xfId="0" applyNumberFormat="1" applyFont="1" applyFill="1" applyBorder="1" applyAlignment="1">
      <alignment horizontal="center" vertical="center"/>
    </xf>
    <xf numFmtId="179" fontId="32" fillId="0" borderId="7" xfId="0" applyNumberFormat="1" applyFont="1" applyFill="1" applyBorder="1" applyAlignment="1">
      <alignment horizontal="center" vertical="center"/>
    </xf>
    <xf numFmtId="38" fontId="9" fillId="2" borderId="0" xfId="1" applyFont="1" applyFill="1" applyBorder="1">
      <alignment vertical="center"/>
    </xf>
    <xf numFmtId="181" fontId="38" fillId="0" borderId="142" xfId="4" applyNumberFormat="1" applyFont="1" applyFill="1" applyBorder="1" applyAlignment="1">
      <alignment vertical="center" shrinkToFit="1"/>
    </xf>
    <xf numFmtId="38" fontId="12" fillId="0" borderId="0" xfId="1" applyFont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2" xfId="0" applyFont="1" applyBorder="1" applyAlignment="1">
      <alignment horizontal="center" vertical="center" shrinkToFit="1"/>
    </xf>
    <xf numFmtId="181" fontId="11" fillId="0" borderId="3" xfId="0" applyNumberFormat="1" applyFont="1" applyBorder="1" applyAlignment="1">
      <alignment vertical="center" shrinkToFit="1"/>
    </xf>
    <xf numFmtId="181" fontId="11" fillId="0" borderId="8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181" fontId="11" fillId="0" borderId="8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vertical="center" shrinkToFit="1"/>
    </xf>
    <xf numFmtId="181" fontId="11" fillId="0" borderId="7" xfId="0" applyNumberFormat="1" applyFont="1" applyBorder="1" applyAlignment="1">
      <alignment vertical="center" shrinkToFit="1"/>
    </xf>
    <xf numFmtId="181" fontId="11" fillId="0" borderId="122" xfId="0" applyNumberFormat="1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181" fontId="11" fillId="0" borderId="5" xfId="0" applyNumberFormat="1" applyFont="1" applyBorder="1" applyAlignment="1">
      <alignment vertical="center" shrinkToFit="1"/>
    </xf>
    <xf numFmtId="181" fontId="11" fillId="0" borderId="1" xfId="0" applyNumberFormat="1" applyFont="1" applyBorder="1" applyAlignment="1">
      <alignment vertical="center" shrinkToFit="1"/>
    </xf>
    <xf numFmtId="181" fontId="11" fillId="0" borderId="2" xfId="0" applyNumberFormat="1" applyFont="1" applyBorder="1" applyAlignment="1">
      <alignment vertical="center" shrinkToFit="1"/>
    </xf>
    <xf numFmtId="181" fontId="11" fillId="0" borderId="51" xfId="0" applyNumberFormat="1" applyFont="1" applyBorder="1" applyAlignment="1">
      <alignment vertical="center" shrinkToFit="1"/>
    </xf>
    <xf numFmtId="181" fontId="11" fillId="0" borderId="4" xfId="0" applyNumberFormat="1" applyFont="1" applyBorder="1" applyAlignment="1">
      <alignment vertical="center" shrinkToFit="1"/>
    </xf>
    <xf numFmtId="181" fontId="11" fillId="0" borderId="0" xfId="0" applyNumberFormat="1" applyFont="1" applyBorder="1" applyAlignment="1">
      <alignment vertical="center" shrinkToFit="1"/>
    </xf>
    <xf numFmtId="181" fontId="11" fillId="0" borderId="127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181" fontId="11" fillId="0" borderId="1" xfId="0" applyNumberFormat="1" applyFont="1" applyBorder="1" applyAlignment="1">
      <alignment horizontal="right" vertical="center" shrinkToFit="1"/>
    </xf>
    <xf numFmtId="181" fontId="11" fillId="0" borderId="2" xfId="0" applyNumberFormat="1" applyFont="1" applyBorder="1" applyAlignment="1">
      <alignment horizontal="right" vertical="center" shrinkToFit="1"/>
    </xf>
    <xf numFmtId="181" fontId="11" fillId="0" borderId="51" xfId="0" applyNumberFormat="1" applyFont="1" applyBorder="1" applyAlignment="1">
      <alignment horizontal="right" vertical="center" shrinkToFit="1"/>
    </xf>
    <xf numFmtId="181" fontId="11" fillId="0" borderId="4" xfId="0" applyNumberFormat="1" applyFont="1" applyBorder="1" applyAlignment="1">
      <alignment horizontal="right" vertical="center" shrinkToFit="1"/>
    </xf>
    <xf numFmtId="181" fontId="11" fillId="0" borderId="0" xfId="0" applyNumberFormat="1" applyFont="1" applyBorder="1" applyAlignment="1">
      <alignment horizontal="right" vertical="center" shrinkToFit="1"/>
    </xf>
    <xf numFmtId="181" fontId="11" fillId="0" borderId="127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horizontal="right" vertical="center" shrinkToFit="1"/>
    </xf>
    <xf numFmtId="181" fontId="11" fillId="0" borderId="7" xfId="0" applyNumberFormat="1" applyFont="1" applyBorder="1" applyAlignment="1">
      <alignment horizontal="right" vertical="center" shrinkToFit="1"/>
    </xf>
    <xf numFmtId="181" fontId="11" fillId="0" borderId="122" xfId="0" applyNumberFormat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6" borderId="80" xfId="0" applyFont="1" applyFill="1" applyBorder="1" applyAlignment="1">
      <alignment vertical="center"/>
    </xf>
    <xf numFmtId="0" fontId="13" fillId="6" borderId="81" xfId="0" applyFont="1" applyFill="1" applyBorder="1" applyAlignment="1">
      <alignment vertical="center"/>
    </xf>
    <xf numFmtId="0" fontId="13" fillId="6" borderId="123" xfId="0" applyFont="1" applyFill="1" applyBorder="1" applyAlignment="1">
      <alignment vertical="center"/>
    </xf>
    <xf numFmtId="0" fontId="13" fillId="6" borderId="83" xfId="0" applyFont="1" applyFill="1" applyBorder="1" applyAlignment="1">
      <alignment vertical="center"/>
    </xf>
    <xf numFmtId="0" fontId="13" fillId="6" borderId="84" xfId="0" applyFont="1" applyFill="1" applyBorder="1" applyAlignment="1">
      <alignment vertical="center"/>
    </xf>
    <xf numFmtId="0" fontId="13" fillId="6" borderId="124" xfId="0" applyFont="1" applyFill="1" applyBorder="1" applyAlignment="1">
      <alignment vertical="center"/>
    </xf>
    <xf numFmtId="38" fontId="13" fillId="6" borderId="86" xfId="0" applyNumberFormat="1" applyFont="1" applyFill="1" applyBorder="1" applyAlignment="1">
      <alignment vertical="center" shrinkToFit="1"/>
    </xf>
    <xf numFmtId="0" fontId="13" fillId="6" borderId="81" xfId="0" applyFont="1" applyFill="1" applyBorder="1" applyAlignment="1">
      <alignment vertical="center" shrinkToFit="1"/>
    </xf>
    <xf numFmtId="0" fontId="13" fillId="6" borderId="82" xfId="0" applyFont="1" applyFill="1" applyBorder="1" applyAlignment="1">
      <alignment vertical="center" shrinkToFit="1"/>
    </xf>
    <xf numFmtId="0" fontId="13" fillId="6" borderId="87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 shrinkToFit="1"/>
    </xf>
    <xf numFmtId="0" fontId="13" fillId="6" borderId="85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122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38" fontId="13" fillId="0" borderId="86" xfId="0" applyNumberFormat="1" applyFont="1" applyFill="1" applyBorder="1" applyAlignment="1">
      <alignment vertical="center" shrinkToFit="1"/>
    </xf>
    <xf numFmtId="0" fontId="13" fillId="0" borderId="81" xfId="0" applyFont="1" applyFill="1" applyBorder="1" applyAlignment="1">
      <alignment vertical="center" shrinkToFit="1"/>
    </xf>
    <xf numFmtId="0" fontId="13" fillId="0" borderId="82" xfId="0" applyFont="1" applyFill="1" applyBorder="1" applyAlignment="1">
      <alignment vertical="center" shrinkToFit="1"/>
    </xf>
    <xf numFmtId="0" fontId="13" fillId="0" borderId="87" xfId="0" applyFont="1" applyFill="1" applyBorder="1" applyAlignment="1">
      <alignment vertical="center" shrinkToFit="1"/>
    </xf>
    <xf numFmtId="0" fontId="13" fillId="0" borderId="84" xfId="0" applyFont="1" applyFill="1" applyBorder="1" applyAlignment="1">
      <alignment vertical="center" shrinkToFit="1"/>
    </xf>
    <xf numFmtId="0" fontId="13" fillId="0" borderId="85" xfId="0" applyFont="1" applyFill="1" applyBorder="1" applyAlignment="1">
      <alignment vertical="center" shrinkToFit="1"/>
    </xf>
    <xf numFmtId="0" fontId="13" fillId="0" borderId="100" xfId="0" applyFont="1" applyFill="1" applyBorder="1" applyAlignment="1">
      <alignment horizontal="left" vertical="center" shrinkToFit="1"/>
    </xf>
    <xf numFmtId="0" fontId="13" fillId="0" borderId="101" xfId="0" applyFont="1" applyFill="1" applyBorder="1" applyAlignment="1">
      <alignment horizontal="left" vertical="center" shrinkToFit="1"/>
    </xf>
    <xf numFmtId="0" fontId="13" fillId="0" borderId="98" xfId="0" applyFont="1" applyFill="1" applyBorder="1" applyAlignment="1">
      <alignment horizontal="left" vertical="center" shrinkToFit="1"/>
    </xf>
    <xf numFmtId="0" fontId="13" fillId="0" borderId="99" xfId="0" applyFont="1" applyFill="1" applyBorder="1" applyAlignment="1">
      <alignment horizontal="left" vertical="center" shrinkToFit="1"/>
    </xf>
    <xf numFmtId="0" fontId="13" fillId="0" borderId="109" xfId="0" applyFont="1" applyFill="1" applyBorder="1" applyAlignment="1">
      <alignment horizontal="left" vertical="center"/>
    </xf>
    <xf numFmtId="0" fontId="13" fillId="0" borderId="110" xfId="0" applyFont="1" applyFill="1" applyBorder="1" applyAlignment="1">
      <alignment horizontal="lef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98" xfId="0" applyFont="1" applyFill="1" applyBorder="1" applyAlignment="1">
      <alignment horizontal="left" vertical="center"/>
    </xf>
    <xf numFmtId="0" fontId="13" fillId="0" borderId="99" xfId="0" applyFont="1" applyFill="1" applyBorder="1" applyAlignment="1">
      <alignment horizontal="left" vertical="center"/>
    </xf>
    <xf numFmtId="0" fontId="13" fillId="0" borderId="86" xfId="0" applyFont="1" applyFill="1" applyBorder="1" applyAlignment="1">
      <alignment horizontal="left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38" fontId="13" fillId="0" borderId="106" xfId="0" applyNumberFormat="1" applyFont="1" applyFill="1" applyBorder="1" applyAlignment="1">
      <alignment horizontal="right" vertical="center" shrinkToFit="1"/>
    </xf>
    <xf numFmtId="0" fontId="13" fillId="0" borderId="107" xfId="0" applyFont="1" applyFill="1" applyBorder="1" applyAlignment="1">
      <alignment horizontal="right" vertical="center" shrinkToFit="1"/>
    </xf>
    <xf numFmtId="0" fontId="13" fillId="0" borderId="108" xfId="0" applyFont="1" applyFill="1" applyBorder="1" applyAlignment="1">
      <alignment horizontal="right" vertical="center" shrinkToFit="1"/>
    </xf>
    <xf numFmtId="0" fontId="13" fillId="0" borderId="95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79" xfId="0" applyFont="1" applyFill="1" applyBorder="1" applyAlignment="1">
      <alignment horizontal="left" vertical="center" shrinkToFit="1"/>
    </xf>
    <xf numFmtId="38" fontId="13" fillId="7" borderId="96" xfId="0" applyNumberFormat="1" applyFont="1" applyFill="1" applyBorder="1" applyAlignment="1">
      <alignment horizontal="right" vertical="center" shrinkToFit="1"/>
    </xf>
    <xf numFmtId="0" fontId="13" fillId="7" borderId="96" xfId="0" applyFont="1" applyFill="1" applyBorder="1" applyAlignment="1">
      <alignment horizontal="right" vertical="center" shrinkToFit="1"/>
    </xf>
    <xf numFmtId="0" fontId="13" fillId="7" borderId="97" xfId="0" applyFont="1" applyFill="1" applyBorder="1" applyAlignment="1">
      <alignment horizontal="right" vertical="center" shrinkToFit="1"/>
    </xf>
    <xf numFmtId="0" fontId="13" fillId="7" borderId="116" xfId="0" applyFont="1" applyFill="1" applyBorder="1" applyAlignment="1">
      <alignment horizontal="center" vertical="center" shrinkToFit="1"/>
    </xf>
    <xf numFmtId="0" fontId="13" fillId="7" borderId="125" xfId="0" applyFont="1" applyFill="1" applyBorder="1" applyAlignment="1">
      <alignment horizontal="center" vertical="center" shrinkToFit="1"/>
    </xf>
    <xf numFmtId="0" fontId="13" fillId="7" borderId="80" xfId="0" applyFont="1" applyFill="1" applyBorder="1" applyAlignment="1">
      <alignment horizontal="left" vertical="center" shrinkToFit="1"/>
    </xf>
    <xf numFmtId="0" fontId="13" fillId="7" borderId="81" xfId="0" applyFont="1" applyFill="1" applyBorder="1" applyAlignment="1">
      <alignment horizontal="left" vertical="center" shrinkToFit="1"/>
    </xf>
    <xf numFmtId="0" fontId="13" fillId="7" borderId="83" xfId="0" applyFont="1" applyFill="1" applyBorder="1" applyAlignment="1">
      <alignment horizontal="center" vertical="center" shrinkToFit="1"/>
    </xf>
    <xf numFmtId="0" fontId="13" fillId="7" borderId="84" xfId="0" applyFont="1" applyFill="1" applyBorder="1" applyAlignment="1">
      <alignment horizontal="center" vertical="center" shrinkToFit="1"/>
    </xf>
    <xf numFmtId="38" fontId="13" fillId="7" borderId="86" xfId="0" applyNumberFormat="1" applyFont="1" applyFill="1" applyBorder="1" applyAlignment="1">
      <alignment vertical="center" shrinkToFit="1"/>
    </xf>
    <xf numFmtId="0" fontId="13" fillId="7" borderId="81" xfId="0" applyFont="1" applyFill="1" applyBorder="1" applyAlignment="1">
      <alignment vertical="center" shrinkToFit="1"/>
    </xf>
    <xf numFmtId="0" fontId="13" fillId="7" borderId="82" xfId="0" applyFont="1" applyFill="1" applyBorder="1" applyAlignment="1">
      <alignment vertical="center" shrinkToFit="1"/>
    </xf>
    <xf numFmtId="0" fontId="13" fillId="7" borderId="87" xfId="0" applyFont="1" applyFill="1" applyBorder="1" applyAlignment="1">
      <alignment vertical="center" shrinkToFit="1"/>
    </xf>
    <xf numFmtId="0" fontId="13" fillId="7" borderId="84" xfId="0" applyFont="1" applyFill="1" applyBorder="1" applyAlignment="1">
      <alignment vertical="center" shrinkToFit="1"/>
    </xf>
    <xf numFmtId="0" fontId="13" fillId="7" borderId="85" xfId="0" applyFont="1" applyFill="1" applyBorder="1" applyAlignment="1">
      <alignment vertical="center" shrinkToFit="1"/>
    </xf>
    <xf numFmtId="0" fontId="13" fillId="7" borderId="80" xfId="0" applyFont="1" applyFill="1" applyBorder="1" applyAlignment="1">
      <alignment horizontal="left" vertical="center"/>
    </xf>
    <xf numFmtId="0" fontId="13" fillId="7" borderId="81" xfId="0" applyFont="1" applyFill="1" applyBorder="1" applyAlignment="1">
      <alignment horizontal="left" vertical="center"/>
    </xf>
    <xf numFmtId="0" fontId="13" fillId="7" borderId="82" xfId="0" applyFont="1" applyFill="1" applyBorder="1" applyAlignment="1">
      <alignment horizontal="left" vertical="center"/>
    </xf>
    <xf numFmtId="0" fontId="13" fillId="7" borderId="90" xfId="0" applyFont="1" applyFill="1" applyBorder="1" applyAlignment="1">
      <alignment horizontal="center" vertical="center"/>
    </xf>
    <xf numFmtId="0" fontId="13" fillId="7" borderId="91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shrinkToFit="1"/>
    </xf>
    <xf numFmtId="0" fontId="13" fillId="0" borderId="94" xfId="0" applyFont="1" applyFill="1" applyBorder="1" applyAlignment="1">
      <alignment horizontal="left" vertical="center" shrinkToFit="1"/>
    </xf>
    <xf numFmtId="38" fontId="13" fillId="7" borderId="88" xfId="0" applyNumberFormat="1" applyFont="1" applyFill="1" applyBorder="1" applyAlignment="1">
      <alignment horizontal="right" vertical="center" shrinkToFit="1"/>
    </xf>
    <xf numFmtId="0" fontId="13" fillId="7" borderId="0" xfId="0" applyFont="1" applyFill="1" applyBorder="1" applyAlignment="1">
      <alignment horizontal="right" vertical="center" shrinkToFit="1"/>
    </xf>
    <xf numFmtId="38" fontId="13" fillId="0" borderId="94" xfId="0" applyNumberFormat="1" applyFont="1" applyFill="1" applyBorder="1" applyAlignment="1">
      <alignment horizontal="right" vertical="center" shrinkToFit="1"/>
    </xf>
    <xf numFmtId="0" fontId="13" fillId="0" borderId="94" xfId="0" applyFont="1" applyFill="1" applyBorder="1" applyAlignment="1">
      <alignment horizontal="right" vertical="center" shrinkToFit="1"/>
    </xf>
    <xf numFmtId="0" fontId="13" fillId="0" borderId="93" xfId="0" applyFont="1" applyFill="1" applyBorder="1" applyAlignment="1">
      <alignment horizontal="right" vertical="center" shrinkToFit="1"/>
    </xf>
    <xf numFmtId="38" fontId="13" fillId="8" borderId="86" xfId="0" applyNumberFormat="1" applyFont="1" applyFill="1" applyBorder="1" applyAlignment="1">
      <alignment vertical="center" shrinkToFit="1"/>
    </xf>
    <xf numFmtId="0" fontId="13" fillId="8" borderId="81" xfId="0" applyFont="1" applyFill="1" applyBorder="1" applyAlignment="1">
      <alignment vertical="center" shrinkToFit="1"/>
    </xf>
    <xf numFmtId="0" fontId="13" fillId="8" borderId="82" xfId="0" applyFont="1" applyFill="1" applyBorder="1" applyAlignment="1">
      <alignment vertical="center" shrinkToFit="1"/>
    </xf>
    <xf numFmtId="0" fontId="13" fillId="8" borderId="87" xfId="0" applyFont="1" applyFill="1" applyBorder="1" applyAlignment="1">
      <alignment vertical="center" shrinkToFit="1"/>
    </xf>
    <xf numFmtId="0" fontId="13" fillId="8" borderId="84" xfId="0" applyFont="1" applyFill="1" applyBorder="1" applyAlignment="1">
      <alignment vertical="center" shrinkToFit="1"/>
    </xf>
    <xf numFmtId="0" fontId="13" fillId="8" borderId="85" xfId="0" applyFont="1" applyFill="1" applyBorder="1" applyAlignment="1">
      <alignment vertical="center" shrinkToFit="1"/>
    </xf>
    <xf numFmtId="38" fontId="13" fillId="8" borderId="112" xfId="0" applyNumberFormat="1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13" fillId="8" borderId="89" xfId="0" applyFont="1" applyFill="1" applyBorder="1" applyAlignment="1">
      <alignment vertical="center" shrinkToFit="1"/>
    </xf>
    <xf numFmtId="0" fontId="13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95" xfId="0" applyFont="1" applyFill="1" applyBorder="1" applyAlignment="1">
      <alignment horizontal="left" vertical="center"/>
    </xf>
    <xf numFmtId="0" fontId="13" fillId="0" borderId="116" xfId="0" applyFont="1" applyFill="1" applyBorder="1" applyAlignment="1">
      <alignment horizontal="left" vertical="center"/>
    </xf>
    <xf numFmtId="0" fontId="13" fillId="0" borderId="113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left" vertical="center"/>
    </xf>
    <xf numFmtId="38" fontId="13" fillId="0" borderId="113" xfId="0" applyNumberFormat="1" applyFont="1" applyFill="1" applyBorder="1" applyAlignment="1">
      <alignment vertical="center" shrinkToFit="1"/>
    </xf>
    <xf numFmtId="0" fontId="13" fillId="0" borderId="114" xfId="0" applyFont="1" applyFill="1" applyBorder="1" applyAlignment="1">
      <alignment vertical="center" shrinkToFit="1"/>
    </xf>
    <xf numFmtId="0" fontId="13" fillId="0" borderId="115" xfId="0" applyFont="1" applyFill="1" applyBorder="1" applyAlignment="1">
      <alignment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shrinkToFit="1"/>
    </xf>
    <xf numFmtId="0" fontId="13" fillId="0" borderId="117" xfId="0" applyFont="1" applyFill="1" applyBorder="1" applyAlignment="1">
      <alignment vertical="center" shrinkToFit="1"/>
    </xf>
    <xf numFmtId="0" fontId="13" fillId="8" borderId="83" xfId="0" applyFont="1" applyFill="1" applyBorder="1" applyAlignment="1">
      <alignment horizontal="left" vertical="center"/>
    </xf>
    <xf numFmtId="0" fontId="13" fillId="8" borderId="84" xfId="0" applyFont="1" applyFill="1" applyBorder="1" applyAlignment="1">
      <alignment horizontal="left" vertical="center"/>
    </xf>
    <xf numFmtId="0" fontId="13" fillId="8" borderId="80" xfId="0" applyFont="1" applyFill="1" applyBorder="1" applyAlignment="1">
      <alignment horizontal="left"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83" xfId="0" applyFont="1" applyFill="1" applyBorder="1" applyAlignment="1">
      <alignment horizontal="left" vertical="center" shrinkToFit="1"/>
    </xf>
    <xf numFmtId="0" fontId="13" fillId="8" borderId="84" xfId="0" applyFont="1" applyFill="1" applyBorder="1" applyAlignment="1">
      <alignment horizontal="left" vertical="center" shrinkToFit="1"/>
    </xf>
    <xf numFmtId="0" fontId="13" fillId="8" borderId="88" xfId="0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horizontal="left" vertical="center" shrinkToFit="1"/>
    </xf>
    <xf numFmtId="0" fontId="13" fillId="8" borderId="80" xfId="0" applyFont="1" applyFill="1" applyBorder="1" applyAlignment="1">
      <alignment horizontal="left" vertical="center" shrinkToFit="1"/>
    </xf>
    <xf numFmtId="0" fontId="13" fillId="8" borderId="81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/>
    </xf>
    <xf numFmtId="182" fontId="13" fillId="0" borderId="0" xfId="0" applyNumberFormat="1" applyFont="1" applyFill="1" applyAlignment="1">
      <alignment horizontal="center" vertical="center" shrinkToFit="1"/>
    </xf>
    <xf numFmtId="38" fontId="13" fillId="9" borderId="86" xfId="0" applyNumberFormat="1" applyFont="1" applyFill="1" applyBorder="1" applyAlignment="1">
      <alignment horizontal="right" vertical="center" shrinkToFit="1"/>
    </xf>
    <xf numFmtId="0" fontId="13" fillId="9" borderId="81" xfId="0" applyFont="1" applyFill="1" applyBorder="1" applyAlignment="1">
      <alignment horizontal="right" vertical="center" shrinkToFit="1"/>
    </xf>
    <xf numFmtId="0" fontId="13" fillId="9" borderId="82" xfId="0" applyFont="1" applyFill="1" applyBorder="1" applyAlignment="1">
      <alignment horizontal="right" vertical="center" shrinkToFit="1"/>
    </xf>
    <xf numFmtId="0" fontId="13" fillId="9" borderId="112" xfId="0" applyFont="1" applyFill="1" applyBorder="1" applyAlignment="1">
      <alignment horizontal="right" vertical="center" shrinkToFit="1"/>
    </xf>
    <xf numFmtId="0" fontId="13" fillId="9" borderId="0" xfId="0" applyFont="1" applyFill="1" applyBorder="1" applyAlignment="1">
      <alignment horizontal="right" vertical="center" shrinkToFit="1"/>
    </xf>
    <xf numFmtId="0" fontId="13" fillId="9" borderId="89" xfId="0" applyFont="1" applyFill="1" applyBorder="1" applyAlignment="1">
      <alignment horizontal="right" vertical="center" shrinkToFit="1"/>
    </xf>
    <xf numFmtId="0" fontId="13" fillId="9" borderId="83" xfId="0" applyFont="1" applyFill="1" applyBorder="1" applyAlignment="1">
      <alignment horizontal="left" vertical="center" shrinkToFit="1"/>
    </xf>
    <xf numFmtId="0" fontId="13" fillId="9" borderId="84" xfId="0" applyFont="1" applyFill="1" applyBorder="1" applyAlignment="1">
      <alignment horizontal="left" vertical="center" shrinkToFit="1"/>
    </xf>
    <xf numFmtId="0" fontId="13" fillId="9" borderId="80" xfId="0" applyFont="1" applyFill="1" applyBorder="1" applyAlignment="1">
      <alignment horizontal="left" vertical="center" shrinkToFit="1"/>
    </xf>
    <xf numFmtId="0" fontId="13" fillId="9" borderId="81" xfId="0" applyFont="1" applyFill="1" applyBorder="1" applyAlignment="1">
      <alignment horizontal="left" vertical="center" shrinkToFit="1"/>
    </xf>
    <xf numFmtId="0" fontId="13" fillId="9" borderId="88" xfId="0" applyFont="1" applyFill="1" applyBorder="1" applyAlignment="1">
      <alignment horizontal="left" vertical="center" shrinkToFit="1"/>
    </xf>
    <xf numFmtId="0" fontId="13" fillId="9" borderId="0" xfId="0" applyFont="1" applyFill="1" applyBorder="1" applyAlignment="1">
      <alignment horizontal="left" vertical="center" shrinkToFit="1"/>
    </xf>
    <xf numFmtId="38" fontId="11" fillId="0" borderId="9" xfId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 shrinkToFit="1"/>
    </xf>
    <xf numFmtId="38" fontId="11" fillId="0" borderId="79" xfId="1" applyFont="1" applyBorder="1" applyAlignment="1">
      <alignment horizontal="right" vertical="center" shrinkToFit="1"/>
    </xf>
    <xf numFmtId="0" fontId="13" fillId="0" borderId="119" xfId="0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3" fillId="0" borderId="121" xfId="0" applyFont="1" applyFill="1" applyBorder="1" applyAlignment="1">
      <alignment horizontal="center" vertical="center"/>
    </xf>
    <xf numFmtId="38" fontId="13" fillId="0" borderId="118" xfId="0" applyNumberFormat="1" applyFont="1" applyFill="1" applyBorder="1" applyAlignment="1">
      <alignment vertical="center" shrinkToFit="1"/>
    </xf>
    <xf numFmtId="0" fontId="13" fillId="9" borderId="83" xfId="0" applyFont="1" applyFill="1" applyBorder="1" applyAlignment="1">
      <alignment horizontal="left" vertical="center"/>
    </xf>
    <xf numFmtId="0" fontId="13" fillId="9" borderId="84" xfId="0" applyFont="1" applyFill="1" applyBorder="1" applyAlignment="1">
      <alignment horizontal="left" vertical="center"/>
    </xf>
    <xf numFmtId="0" fontId="13" fillId="9" borderId="80" xfId="0" applyFont="1" applyFill="1" applyBorder="1" applyAlignment="1">
      <alignment horizontal="left" vertical="center"/>
    </xf>
    <xf numFmtId="0" fontId="13" fillId="9" borderId="81" xfId="0" applyFont="1" applyFill="1" applyBorder="1" applyAlignment="1">
      <alignment horizontal="left" vertical="center"/>
    </xf>
    <xf numFmtId="38" fontId="13" fillId="9" borderId="86" xfId="0" applyNumberFormat="1" applyFont="1" applyFill="1" applyBorder="1" applyAlignment="1">
      <alignment vertical="center" shrinkToFit="1"/>
    </xf>
    <xf numFmtId="0" fontId="13" fillId="9" borderId="81" xfId="0" applyFont="1" applyFill="1" applyBorder="1" applyAlignment="1">
      <alignment vertical="center" shrinkToFit="1"/>
    </xf>
    <xf numFmtId="0" fontId="13" fillId="9" borderId="82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vertical="center" shrinkToFit="1"/>
    </xf>
    <xf numFmtId="0" fontId="13" fillId="9" borderId="84" xfId="0" applyFont="1" applyFill="1" applyBorder="1" applyAlignment="1">
      <alignment vertical="center" shrinkToFit="1"/>
    </xf>
    <xf numFmtId="0" fontId="13" fillId="9" borderId="85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horizontal="right" vertical="center" shrinkToFit="1"/>
    </xf>
    <xf numFmtId="0" fontId="13" fillId="9" borderId="84" xfId="0" applyFont="1" applyFill="1" applyBorder="1" applyAlignment="1">
      <alignment horizontal="right" vertical="center" shrinkToFit="1"/>
    </xf>
    <xf numFmtId="0" fontId="13" fillId="9" borderId="85" xfId="0" applyFont="1" applyFill="1" applyBorder="1" applyAlignment="1">
      <alignment horizontal="right" vertical="center" shrinkToFit="1"/>
    </xf>
    <xf numFmtId="38" fontId="11" fillId="9" borderId="9" xfId="1" applyFont="1" applyFill="1" applyBorder="1" applyAlignment="1">
      <alignment horizontal="right" vertical="center" shrinkToFit="1"/>
    </xf>
    <xf numFmtId="38" fontId="11" fillId="9" borderId="10" xfId="1" applyFont="1" applyFill="1" applyBorder="1" applyAlignment="1">
      <alignment horizontal="right" vertical="center" shrinkToFit="1"/>
    </xf>
    <xf numFmtId="38" fontId="11" fillId="9" borderId="79" xfId="1" applyFont="1" applyFill="1" applyBorder="1" applyAlignment="1">
      <alignment horizontal="righ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122" xfId="0" applyFont="1" applyFill="1" applyBorder="1" applyAlignment="1">
      <alignment horizontal="center"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11" fillId="7" borderId="79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79" xfId="0" applyFont="1" applyFill="1" applyBorder="1" applyAlignment="1">
      <alignment horizontal="center" vertical="center" shrinkToFit="1"/>
    </xf>
    <xf numFmtId="0" fontId="11" fillId="9" borderId="9" xfId="0" applyFont="1" applyFill="1" applyBorder="1" applyAlignment="1">
      <alignment horizontal="center" vertical="center" shrinkToFit="1"/>
    </xf>
    <xf numFmtId="0" fontId="11" fillId="9" borderId="10" xfId="0" applyFont="1" applyFill="1" applyBorder="1" applyAlignment="1">
      <alignment horizontal="center" vertical="center" shrinkToFit="1"/>
    </xf>
    <xf numFmtId="0" fontId="11" fillId="9" borderId="7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38" fontId="11" fillId="0" borderId="168" xfId="1" applyFont="1" applyBorder="1" applyAlignment="1">
      <alignment horizontal="right" vertical="center" shrinkToFit="1"/>
    </xf>
    <xf numFmtId="38" fontId="11" fillId="0" borderId="169" xfId="1" applyFont="1" applyBorder="1" applyAlignment="1">
      <alignment horizontal="right" vertical="center" shrinkToFit="1"/>
    </xf>
    <xf numFmtId="38" fontId="11" fillId="0" borderId="170" xfId="1" applyFont="1" applyBorder="1" applyAlignment="1">
      <alignment horizontal="right" vertical="center" shrinkToFit="1"/>
    </xf>
    <xf numFmtId="38" fontId="11" fillId="7" borderId="9" xfId="1" applyFont="1" applyFill="1" applyBorder="1" applyAlignment="1">
      <alignment horizontal="right" vertical="center" shrinkToFit="1"/>
    </xf>
    <xf numFmtId="38" fontId="11" fillId="7" borderId="10" xfId="1" applyFont="1" applyFill="1" applyBorder="1" applyAlignment="1">
      <alignment horizontal="right" vertical="center" shrinkToFit="1"/>
    </xf>
    <xf numFmtId="38" fontId="11" fillId="7" borderId="79" xfId="1" applyFont="1" applyFill="1" applyBorder="1" applyAlignment="1">
      <alignment horizontal="right" vertical="center" shrinkToFit="1"/>
    </xf>
    <xf numFmtId="38" fontId="11" fillId="8" borderId="9" xfId="1" applyFont="1" applyFill="1" applyBorder="1" applyAlignment="1">
      <alignment horizontal="right" vertical="center" shrinkToFit="1"/>
    </xf>
    <xf numFmtId="38" fontId="11" fillId="8" borderId="10" xfId="1" applyFont="1" applyFill="1" applyBorder="1" applyAlignment="1">
      <alignment horizontal="right" vertical="center" shrinkToFit="1"/>
    </xf>
    <xf numFmtId="38" fontId="11" fillId="8" borderId="79" xfId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38" fontId="11" fillId="6" borderId="9" xfId="1" applyFont="1" applyFill="1" applyBorder="1" applyAlignment="1">
      <alignment horizontal="right" vertical="center" shrinkToFit="1"/>
    </xf>
    <xf numFmtId="38" fontId="11" fillId="6" borderId="10" xfId="1" applyFont="1" applyFill="1" applyBorder="1" applyAlignment="1">
      <alignment horizontal="right" vertical="center" shrinkToFit="1"/>
    </xf>
    <xf numFmtId="38" fontId="11" fillId="6" borderId="79" xfId="1" applyFont="1" applyFill="1" applyBorder="1" applyAlignment="1">
      <alignment horizontal="right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66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>
      <alignment horizontal="center" vertical="center" shrinkToFit="1"/>
    </xf>
    <xf numFmtId="0" fontId="16" fillId="3" borderId="52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73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158" xfId="0" applyFont="1" applyFill="1" applyBorder="1" applyAlignment="1">
      <alignment horizontal="center" vertical="center" shrinkToFit="1"/>
    </xf>
    <xf numFmtId="0" fontId="16" fillId="3" borderId="140" xfId="0" applyFont="1" applyFill="1" applyBorder="1" applyAlignment="1">
      <alignment horizontal="center" vertical="center" shrinkToFit="1"/>
    </xf>
    <xf numFmtId="0" fontId="16" fillId="3" borderId="167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34" fillId="0" borderId="139" xfId="0" applyFont="1" applyBorder="1" applyAlignment="1">
      <alignment horizontal="left" shrinkToFit="1"/>
    </xf>
    <xf numFmtId="0" fontId="0" fillId="0" borderId="0" xfId="0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9AB-8B45-1F27BD16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648"/>
        <c:axId val="559678432"/>
      </c:barChart>
      <c:catAx>
        <c:axId val="55967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8432"/>
        <c:crosses val="autoZero"/>
        <c:auto val="1"/>
        <c:lblAlgn val="ctr"/>
        <c:lblOffset val="100"/>
        <c:noMultiLvlLbl val="0"/>
      </c:catAx>
      <c:valAx>
        <c:axId val="55967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E6-4DD8-A245-32ECCB004371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E6-4DD8-A245-32ECCB004371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6E6-4DD8-A245-32ECCB004371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6-4DD8-A245-32ECCB004371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E6-4DD8-A245-32ECCB004371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E6-4DD8-A245-32ECCB0043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E6-4DD8-A245-32ECCB00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B-4EA6-9284-3FDEFFFD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256"/>
        <c:axId val="559679608"/>
      </c:barChart>
      <c:catAx>
        <c:axId val="55967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9608"/>
        <c:crosses val="autoZero"/>
        <c:auto val="1"/>
        <c:lblAlgn val="ctr"/>
        <c:lblOffset val="100"/>
        <c:noMultiLvlLbl val="0"/>
      </c:catAx>
      <c:valAx>
        <c:axId val="559679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2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C66-870A-4F7FB9A7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8824"/>
        <c:axId val="559681960"/>
      </c:barChart>
      <c:catAx>
        <c:axId val="55967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81960"/>
        <c:crosses val="autoZero"/>
        <c:auto val="1"/>
        <c:lblAlgn val="ctr"/>
        <c:lblOffset val="100"/>
        <c:noMultiLvlLbl val="0"/>
      </c:catAx>
      <c:valAx>
        <c:axId val="559681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88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</xdr:colOff>
      <xdr:row>137</xdr:row>
      <xdr:rowOff>128588</xdr:rowOff>
    </xdr:from>
    <xdr:to>
      <xdr:col>32</xdr:col>
      <xdr:colOff>178593</xdr:colOff>
      <xdr:row>154</xdr:row>
      <xdr:rowOff>19051</xdr:rowOff>
    </xdr:to>
    <xdr:grpSp>
      <xdr:nvGrpSpPr>
        <xdr:cNvPr id="100" name="グループ化 99"/>
        <xdr:cNvGrpSpPr/>
      </xdr:nvGrpSpPr>
      <xdr:grpSpPr>
        <a:xfrm>
          <a:off x="45243" y="24766588"/>
          <a:ext cx="6229350" cy="2697163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93846"/>
            <a:chOff x="6943725" y="14717650"/>
            <a:chExt cx="3143250" cy="293846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67577" y="14735270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図４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７年北海道内地域間産業連関表（道北地域、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６４部門」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</xdr:row>
      <xdr:rowOff>24848</xdr:rowOff>
    </xdr:from>
    <xdr:to>
      <xdr:col>32</xdr:col>
      <xdr:colOff>190500</xdr:colOff>
      <xdr:row>65</xdr:row>
      <xdr:rowOff>99391</xdr:rowOff>
    </xdr:to>
    <xdr:sp macro="" textlink="">
      <xdr:nvSpPr>
        <xdr:cNvPr id="12" name="正方形/長方形 11"/>
        <xdr:cNvSpPr/>
      </xdr:nvSpPr>
      <xdr:spPr>
        <a:xfrm>
          <a:off x="0" y="819978"/>
          <a:ext cx="6816587" cy="9848022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9358" y="0"/>
          <a:ext cx="7077903" cy="415097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(H27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zoomScaleNormal="100" zoomScaleSheetLayoutView="100" workbookViewId="0">
      <selection activeCell="M35" sqref="M35:Q35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AB4" s="415" t="s">
        <v>588</v>
      </c>
      <c r="AC4" s="415"/>
      <c r="AD4" s="415"/>
      <c r="AE4" s="415"/>
      <c r="AF4" s="415"/>
      <c r="AG4" s="415"/>
    </row>
    <row r="5" spans="1:33" x14ac:dyDescent="0.2">
      <c r="AB5" s="415"/>
      <c r="AC5" s="415"/>
      <c r="AD5" s="415"/>
      <c r="AE5" s="415"/>
      <c r="AF5" s="415"/>
      <c r="AG5" s="415"/>
    </row>
    <row r="6" spans="1:33" ht="13.5" customHeight="1" x14ac:dyDescent="0.2">
      <c r="A6" s="11"/>
    </row>
    <row r="27" spans="2:31" ht="25.5" customHeight="1" x14ac:dyDescent="0.2">
      <c r="G27" s="16" t="s">
        <v>135</v>
      </c>
      <c r="I27" s="16"/>
      <c r="J27" s="16"/>
      <c r="K27" s="16"/>
      <c r="L27" s="16"/>
      <c r="M27" s="16"/>
      <c r="O27" s="353">
        <f ca="1">H38</f>
        <v>0</v>
      </c>
      <c r="P27" s="353"/>
      <c r="Q27" s="353"/>
      <c r="R27" s="353"/>
      <c r="S27" s="353"/>
      <c r="T27" s="16" t="s">
        <v>132</v>
      </c>
    </row>
    <row r="28" spans="2:31" ht="25.5" customHeight="1" x14ac:dyDescent="0.2">
      <c r="G28" s="16" t="s">
        <v>133</v>
      </c>
      <c r="I28" s="16"/>
      <c r="J28" s="16"/>
      <c r="K28" s="16"/>
      <c r="L28" s="16"/>
      <c r="M28" s="16"/>
      <c r="O28" s="353">
        <f ca="1">M38</f>
        <v>0</v>
      </c>
      <c r="P28" s="353"/>
      <c r="Q28" s="353"/>
      <c r="R28" s="353"/>
      <c r="S28" s="353"/>
      <c r="T28" s="16" t="s">
        <v>201</v>
      </c>
    </row>
    <row r="29" spans="2:31" ht="25.5" customHeight="1" x14ac:dyDescent="0.2">
      <c r="G29" s="16" t="s">
        <v>134</v>
      </c>
      <c r="I29" s="16"/>
      <c r="J29" s="16"/>
      <c r="K29" s="16"/>
      <c r="L29" s="16"/>
      <c r="M29" s="16"/>
      <c r="O29" s="353">
        <f ca="1">W38</f>
        <v>0</v>
      </c>
      <c r="P29" s="353"/>
      <c r="Q29" s="353"/>
      <c r="R29" s="353"/>
      <c r="S29" s="353"/>
      <c r="T29" s="16" t="s">
        <v>131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4" t="s">
        <v>202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130</v>
      </c>
    </row>
    <row r="34" spans="2:32" ht="33" customHeight="1" thickTop="1" thickBot="1" x14ac:dyDescent="0.25">
      <c r="B34" s="357"/>
      <c r="C34" s="357"/>
      <c r="D34" s="357"/>
      <c r="E34" s="357"/>
      <c r="F34" s="357"/>
      <c r="G34" s="357"/>
      <c r="H34" s="356" t="s">
        <v>128</v>
      </c>
      <c r="I34" s="356"/>
      <c r="J34" s="356"/>
      <c r="K34" s="356"/>
      <c r="L34" s="356"/>
      <c r="M34" s="356" t="s">
        <v>82</v>
      </c>
      <c r="N34" s="356"/>
      <c r="O34" s="356"/>
      <c r="P34" s="356"/>
      <c r="Q34" s="356"/>
      <c r="R34" s="356" t="s">
        <v>129</v>
      </c>
      <c r="S34" s="356"/>
      <c r="T34" s="356"/>
      <c r="U34" s="356"/>
      <c r="V34" s="356"/>
      <c r="W34" s="356" t="s">
        <v>102</v>
      </c>
      <c r="X34" s="356"/>
      <c r="Y34" s="356"/>
      <c r="Z34" s="356"/>
      <c r="AA34" s="356"/>
      <c r="AB34" s="356" t="s">
        <v>427</v>
      </c>
      <c r="AC34" s="356"/>
      <c r="AD34" s="356"/>
      <c r="AE34" s="356"/>
      <c r="AF34" s="356"/>
    </row>
    <row r="35" spans="2:32" ht="33" customHeight="1" thickTop="1" thickBot="1" x14ac:dyDescent="0.25">
      <c r="B35" s="359" t="s">
        <v>18</v>
      </c>
      <c r="C35" s="359"/>
      <c r="D35" s="359"/>
      <c r="E35" s="359"/>
      <c r="F35" s="359"/>
      <c r="G35" s="359"/>
      <c r="H35" s="354">
        <f>I73</f>
        <v>0</v>
      </c>
      <c r="I35" s="354"/>
      <c r="J35" s="354"/>
      <c r="K35" s="354"/>
      <c r="L35" s="354"/>
      <c r="M35" s="361" t="s">
        <v>149</v>
      </c>
      <c r="N35" s="361"/>
      <c r="O35" s="361"/>
      <c r="P35" s="361"/>
      <c r="Q35" s="361"/>
      <c r="R35" s="361" t="s">
        <v>149</v>
      </c>
      <c r="S35" s="361"/>
      <c r="T35" s="361"/>
      <c r="U35" s="361"/>
      <c r="V35" s="361"/>
      <c r="W35" s="354">
        <f>G135</f>
        <v>0</v>
      </c>
      <c r="X35" s="354"/>
      <c r="Y35" s="354"/>
      <c r="Z35" s="354"/>
      <c r="AA35" s="354"/>
      <c r="AB35" s="354">
        <f>S135</f>
        <v>0</v>
      </c>
      <c r="AC35" s="354"/>
      <c r="AD35" s="354"/>
      <c r="AE35" s="354"/>
      <c r="AF35" s="354"/>
    </row>
    <row r="36" spans="2:32" ht="33" customHeight="1" thickTop="1" thickBot="1" x14ac:dyDescent="0.25">
      <c r="B36" s="358" t="s">
        <v>108</v>
      </c>
      <c r="C36" s="358"/>
      <c r="D36" s="358"/>
      <c r="E36" s="358"/>
      <c r="F36" s="358"/>
      <c r="G36" s="358"/>
      <c r="H36" s="355">
        <f>M73</f>
        <v>0</v>
      </c>
      <c r="I36" s="355"/>
      <c r="J36" s="355"/>
      <c r="K36" s="355"/>
      <c r="L36" s="355"/>
      <c r="M36" s="360" t="s">
        <v>149</v>
      </c>
      <c r="N36" s="360"/>
      <c r="O36" s="360"/>
      <c r="P36" s="360"/>
      <c r="Q36" s="360"/>
      <c r="R36" s="360" t="s">
        <v>149</v>
      </c>
      <c r="S36" s="360"/>
      <c r="T36" s="360"/>
      <c r="U36" s="360"/>
      <c r="V36" s="360"/>
      <c r="W36" s="355">
        <f>J135</f>
        <v>0</v>
      </c>
      <c r="X36" s="355"/>
      <c r="Y36" s="355"/>
      <c r="Z36" s="355"/>
      <c r="AA36" s="355"/>
      <c r="AB36" s="355">
        <f>V135</f>
        <v>0</v>
      </c>
      <c r="AC36" s="355"/>
      <c r="AD36" s="355"/>
      <c r="AE36" s="355"/>
      <c r="AF36" s="355"/>
    </row>
    <row r="37" spans="2:32" ht="33" customHeight="1" thickTop="1" thickBot="1" x14ac:dyDescent="0.25">
      <c r="B37" s="359" t="s">
        <v>109</v>
      </c>
      <c r="C37" s="359"/>
      <c r="D37" s="359"/>
      <c r="E37" s="359"/>
      <c r="F37" s="359"/>
      <c r="G37" s="359"/>
      <c r="H37" s="354">
        <f ca="1">Q73</f>
        <v>0</v>
      </c>
      <c r="I37" s="354"/>
      <c r="J37" s="354"/>
      <c r="K37" s="354"/>
      <c r="L37" s="354"/>
      <c r="M37" s="361" t="s">
        <v>149</v>
      </c>
      <c r="N37" s="361"/>
      <c r="O37" s="361"/>
      <c r="P37" s="361"/>
      <c r="Q37" s="361"/>
      <c r="R37" s="361" t="s">
        <v>149</v>
      </c>
      <c r="S37" s="361"/>
      <c r="T37" s="361"/>
      <c r="U37" s="361"/>
      <c r="V37" s="361"/>
      <c r="W37" s="354">
        <f ca="1">M135</f>
        <v>0</v>
      </c>
      <c r="X37" s="354"/>
      <c r="Y37" s="354"/>
      <c r="Z37" s="354"/>
      <c r="AA37" s="354"/>
      <c r="AB37" s="354">
        <f ca="1">Y135</f>
        <v>0</v>
      </c>
      <c r="AC37" s="354"/>
      <c r="AD37" s="354"/>
      <c r="AE37" s="354"/>
      <c r="AF37" s="354"/>
    </row>
    <row r="38" spans="2:32" ht="33" customHeight="1" thickTop="1" thickBot="1" x14ac:dyDescent="0.25">
      <c r="B38" s="358" t="s">
        <v>119</v>
      </c>
      <c r="C38" s="358"/>
      <c r="D38" s="358"/>
      <c r="E38" s="358"/>
      <c r="F38" s="358"/>
      <c r="G38" s="358"/>
      <c r="H38" s="355">
        <f ca="1">ROUND(H35+H36+H37,)</f>
        <v>0</v>
      </c>
      <c r="I38" s="355"/>
      <c r="J38" s="355"/>
      <c r="K38" s="355"/>
      <c r="L38" s="355"/>
      <c r="M38" s="355">
        <f ca="1">Y73</f>
        <v>0</v>
      </c>
      <c r="N38" s="355"/>
      <c r="O38" s="355"/>
      <c r="P38" s="355"/>
      <c r="Q38" s="355"/>
      <c r="R38" s="355">
        <f ca="1">AC73</f>
        <v>0</v>
      </c>
      <c r="S38" s="355"/>
      <c r="T38" s="355"/>
      <c r="U38" s="355"/>
      <c r="V38" s="355"/>
      <c r="W38" s="355">
        <f t="shared" ref="W38" ca="1" si="0">ROUND(W35+W36+W37,)</f>
        <v>0</v>
      </c>
      <c r="X38" s="355"/>
      <c r="Y38" s="355"/>
      <c r="Z38" s="355"/>
      <c r="AA38" s="355"/>
      <c r="AB38" s="355">
        <f t="shared" ref="AB38" ca="1" si="1">ROUND(AB35+AB36+AB37,)</f>
        <v>0</v>
      </c>
      <c r="AC38" s="355"/>
      <c r="AD38" s="355"/>
      <c r="AE38" s="355"/>
      <c r="AF38" s="355"/>
    </row>
    <row r="39" spans="2:32" ht="13.5" thickTop="1" x14ac:dyDescent="0.2"/>
    <row r="40" spans="2:32" x14ac:dyDescent="0.2">
      <c r="B40" s="17" t="s">
        <v>148</v>
      </c>
    </row>
    <row r="43" spans="2:32" x14ac:dyDescent="0.2">
      <c r="B43" s="12" t="s">
        <v>136</v>
      </c>
    </row>
    <row r="44" spans="2:32" x14ac:dyDescent="0.2">
      <c r="B44" s="12" t="s">
        <v>585</v>
      </c>
    </row>
    <row r="45" spans="2:32" x14ac:dyDescent="0.2">
      <c r="B45" s="12" t="s">
        <v>589</v>
      </c>
    </row>
    <row r="46" spans="2:32" x14ac:dyDescent="0.2">
      <c r="B46" s="12" t="s">
        <v>150</v>
      </c>
    </row>
    <row r="47" spans="2:32" x14ac:dyDescent="0.2">
      <c r="B47" s="12" t="s">
        <v>151</v>
      </c>
    </row>
    <row r="48" spans="2:32" x14ac:dyDescent="0.2">
      <c r="B48" s="12" t="s">
        <v>152</v>
      </c>
    </row>
    <row r="56" spans="1:33" x14ac:dyDescent="0.2">
      <c r="AF56" s="15" t="s">
        <v>122</v>
      </c>
    </row>
    <row r="57" spans="1:33" x14ac:dyDescent="0.2">
      <c r="A57" s="406" t="s">
        <v>0</v>
      </c>
      <c r="B57" s="406"/>
      <c r="C57" s="406"/>
      <c r="D57" s="406"/>
      <c r="E57" s="406" t="s">
        <v>107</v>
      </c>
      <c r="F57" s="406"/>
      <c r="G57" s="406"/>
      <c r="H57" s="406"/>
      <c r="I57" s="406" t="s">
        <v>78</v>
      </c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5" t="s">
        <v>120</v>
      </c>
      <c r="Z57" s="406"/>
      <c r="AA57" s="406"/>
      <c r="AB57" s="406"/>
      <c r="AC57" s="405" t="s">
        <v>121</v>
      </c>
      <c r="AD57" s="406"/>
      <c r="AE57" s="406"/>
      <c r="AF57" s="406"/>
      <c r="AG57" s="394" t="s">
        <v>123</v>
      </c>
    </row>
    <row r="58" spans="1:33" x14ac:dyDescent="0.2">
      <c r="A58" s="406"/>
      <c r="B58" s="406"/>
      <c r="C58" s="406"/>
      <c r="D58" s="406"/>
      <c r="E58" s="406" t="s">
        <v>16</v>
      </c>
      <c r="F58" s="406"/>
      <c r="G58" s="406"/>
      <c r="H58" s="406"/>
      <c r="I58" s="406" t="s">
        <v>18</v>
      </c>
      <c r="J58" s="406"/>
      <c r="K58" s="406"/>
      <c r="L58" s="406"/>
      <c r="M58" s="405" t="s">
        <v>117</v>
      </c>
      <c r="N58" s="406"/>
      <c r="O58" s="406"/>
      <c r="P58" s="406"/>
      <c r="Q58" s="405" t="s">
        <v>118</v>
      </c>
      <c r="R58" s="406"/>
      <c r="S58" s="406"/>
      <c r="T58" s="406"/>
      <c r="U58" s="406" t="s">
        <v>119</v>
      </c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6"/>
      <c r="AG58" s="394"/>
    </row>
    <row r="59" spans="1:33" x14ac:dyDescent="0.2">
      <c r="A59" s="407"/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395"/>
    </row>
    <row r="60" spans="1:33" x14ac:dyDescent="0.2">
      <c r="A60" s="409" t="s">
        <v>110</v>
      </c>
      <c r="B60" s="409"/>
      <c r="C60" s="409"/>
      <c r="D60" s="409"/>
      <c r="E60" s="396">
        <f>ROUND('10波及計算'!H90/100,3)</f>
        <v>0</v>
      </c>
      <c r="F60" s="397"/>
      <c r="G60" s="397"/>
      <c r="H60" s="398"/>
      <c r="I60" s="388">
        <f>ROUND('10波及計算'!I90/100,3)</f>
        <v>0</v>
      </c>
      <c r="J60" s="389"/>
      <c r="K60" s="389"/>
      <c r="L60" s="390"/>
      <c r="M60" s="388">
        <f>ROUND('10波及計算'!J90/100,3)</f>
        <v>0</v>
      </c>
      <c r="N60" s="389"/>
      <c r="O60" s="389"/>
      <c r="P60" s="390"/>
      <c r="Q60" s="388">
        <f ca="1">ROUND('10波及計算'!K90/100,3)</f>
        <v>0</v>
      </c>
      <c r="R60" s="389"/>
      <c r="S60" s="389"/>
      <c r="T60" s="390"/>
      <c r="U60" s="388">
        <f t="shared" ref="U60" ca="1" si="2">SUM(I60:T60)</f>
        <v>0</v>
      </c>
      <c r="V60" s="389"/>
      <c r="W60" s="389"/>
      <c r="X60" s="390"/>
      <c r="Y60" s="388">
        <f ca="1">ROUND('10波及計算'!P90/100,3)</f>
        <v>0</v>
      </c>
      <c r="Z60" s="389"/>
      <c r="AA60" s="389"/>
      <c r="AB60" s="390"/>
      <c r="AC60" s="388">
        <f ca="1">ROUND('10波及計算'!T90/100,3)</f>
        <v>0</v>
      </c>
      <c r="AD60" s="389"/>
      <c r="AE60" s="389"/>
      <c r="AF60" s="390"/>
      <c r="AG60" s="19" t="s">
        <v>86</v>
      </c>
    </row>
    <row r="61" spans="1:33" x14ac:dyDescent="0.2">
      <c r="A61" s="408" t="s">
        <v>111</v>
      </c>
      <c r="B61" s="408"/>
      <c r="C61" s="408"/>
      <c r="D61" s="408"/>
      <c r="E61" s="399">
        <f>ROUND('10波及計算'!H91/100,3)</f>
        <v>0</v>
      </c>
      <c r="F61" s="400"/>
      <c r="G61" s="400"/>
      <c r="H61" s="401"/>
      <c r="I61" s="391">
        <f>ROUND('10波及計算'!I91/100,3)</f>
        <v>0</v>
      </c>
      <c r="J61" s="392"/>
      <c r="K61" s="392"/>
      <c r="L61" s="393"/>
      <c r="M61" s="391">
        <f>ROUND('10波及計算'!J91/100,3)</f>
        <v>0</v>
      </c>
      <c r="N61" s="392"/>
      <c r="O61" s="392"/>
      <c r="P61" s="393"/>
      <c r="Q61" s="391">
        <f ca="1">ROUND('10波及計算'!K91/100,3)</f>
        <v>0</v>
      </c>
      <c r="R61" s="392"/>
      <c r="S61" s="392"/>
      <c r="T61" s="393"/>
      <c r="U61" s="391">
        <f t="shared" ref="U61:U72" ca="1" si="3">SUM(I61:T61)</f>
        <v>0</v>
      </c>
      <c r="V61" s="392"/>
      <c r="W61" s="392"/>
      <c r="X61" s="393"/>
      <c r="Y61" s="391">
        <f ca="1">ROUND('10波及計算'!P91/100,3)</f>
        <v>0</v>
      </c>
      <c r="Z61" s="392"/>
      <c r="AA61" s="392"/>
      <c r="AB61" s="393"/>
      <c r="AC61" s="391">
        <f ca="1">ROUND('10波及計算'!T91/100,3)</f>
        <v>0</v>
      </c>
      <c r="AD61" s="392"/>
      <c r="AE61" s="392"/>
      <c r="AF61" s="393"/>
      <c r="AG61" s="18" t="s">
        <v>87</v>
      </c>
    </row>
    <row r="62" spans="1:33" x14ac:dyDescent="0.2">
      <c r="A62" s="377" t="s">
        <v>112</v>
      </c>
      <c r="B62" s="377"/>
      <c r="C62" s="377"/>
      <c r="D62" s="377"/>
      <c r="E62" s="402">
        <f>ROUND('10波及計算'!H92/100,3)</f>
        <v>0</v>
      </c>
      <c r="F62" s="403"/>
      <c r="G62" s="403"/>
      <c r="H62" s="404"/>
      <c r="I62" s="374">
        <f>ROUND('10波及計算'!I92/100,3)</f>
        <v>0</v>
      </c>
      <c r="J62" s="375"/>
      <c r="K62" s="375"/>
      <c r="L62" s="376"/>
      <c r="M62" s="374">
        <f>ROUND('10波及計算'!J92/100,3)</f>
        <v>0</v>
      </c>
      <c r="N62" s="375"/>
      <c r="O62" s="375"/>
      <c r="P62" s="376"/>
      <c r="Q62" s="374">
        <f ca="1">ROUND('10波及計算'!K92/100,3)</f>
        <v>0</v>
      </c>
      <c r="R62" s="375"/>
      <c r="S62" s="375"/>
      <c r="T62" s="376"/>
      <c r="U62" s="374">
        <f t="shared" ca="1" si="3"/>
        <v>0</v>
      </c>
      <c r="V62" s="375"/>
      <c r="W62" s="375"/>
      <c r="X62" s="376"/>
      <c r="Y62" s="374">
        <f ca="1">ROUND('10波及計算'!P92/100,3)</f>
        <v>0</v>
      </c>
      <c r="Z62" s="375"/>
      <c r="AA62" s="375"/>
      <c r="AB62" s="376"/>
      <c r="AC62" s="374">
        <f ca="1">ROUND('10波及計算'!T92/100,3)</f>
        <v>0</v>
      </c>
      <c r="AD62" s="375"/>
      <c r="AE62" s="375"/>
      <c r="AF62" s="376"/>
      <c r="AG62" s="20" t="s">
        <v>124</v>
      </c>
    </row>
    <row r="63" spans="1:33" x14ac:dyDescent="0.2">
      <c r="A63" s="409" t="s">
        <v>113</v>
      </c>
      <c r="B63" s="409"/>
      <c r="C63" s="409"/>
      <c r="D63" s="409"/>
      <c r="E63" s="396">
        <f>ROUND('10波及計算'!H93/100,3)</f>
        <v>0</v>
      </c>
      <c r="F63" s="397"/>
      <c r="G63" s="397"/>
      <c r="H63" s="398"/>
      <c r="I63" s="388">
        <f>ROUND('10波及計算'!I93/100,3)</f>
        <v>0</v>
      </c>
      <c r="J63" s="389"/>
      <c r="K63" s="389"/>
      <c r="L63" s="390"/>
      <c r="M63" s="388">
        <f>ROUND('10波及計算'!J93/100,3)</f>
        <v>0</v>
      </c>
      <c r="N63" s="389"/>
      <c r="O63" s="389"/>
      <c r="P63" s="390"/>
      <c r="Q63" s="388">
        <f ca="1">ROUND('10波及計算'!K93/100,3)</f>
        <v>0</v>
      </c>
      <c r="R63" s="389"/>
      <c r="S63" s="389"/>
      <c r="T63" s="390"/>
      <c r="U63" s="388">
        <f t="shared" ca="1" si="3"/>
        <v>0</v>
      </c>
      <c r="V63" s="389"/>
      <c r="W63" s="389"/>
      <c r="X63" s="390"/>
      <c r="Y63" s="388">
        <f ca="1">ROUND('10波及計算'!P93/100,3)</f>
        <v>0</v>
      </c>
      <c r="Z63" s="389"/>
      <c r="AA63" s="389"/>
      <c r="AB63" s="390"/>
      <c r="AC63" s="388">
        <f ca="1">ROUND('10波及計算'!T93/100,3)</f>
        <v>0</v>
      </c>
      <c r="AD63" s="389"/>
      <c r="AE63" s="389"/>
      <c r="AF63" s="390"/>
      <c r="AG63" s="19" t="s">
        <v>89</v>
      </c>
    </row>
    <row r="64" spans="1:33" x14ac:dyDescent="0.2">
      <c r="A64" s="408" t="s">
        <v>69</v>
      </c>
      <c r="B64" s="408"/>
      <c r="C64" s="408"/>
      <c r="D64" s="408"/>
      <c r="E64" s="399">
        <f>ROUND('10波及計算'!H94/100,3)</f>
        <v>0</v>
      </c>
      <c r="F64" s="400"/>
      <c r="G64" s="400"/>
      <c r="H64" s="401"/>
      <c r="I64" s="391">
        <f>ROUND('10波及計算'!I94/100,3)</f>
        <v>0</v>
      </c>
      <c r="J64" s="392"/>
      <c r="K64" s="392"/>
      <c r="L64" s="393"/>
      <c r="M64" s="391">
        <f>ROUND('10波及計算'!J94/100,3)</f>
        <v>0</v>
      </c>
      <c r="N64" s="392"/>
      <c r="O64" s="392"/>
      <c r="P64" s="393"/>
      <c r="Q64" s="391">
        <f ca="1">ROUND('10波及計算'!K94/100,3)</f>
        <v>0</v>
      </c>
      <c r="R64" s="392"/>
      <c r="S64" s="392"/>
      <c r="T64" s="393"/>
      <c r="U64" s="391">
        <f t="shared" ca="1" si="3"/>
        <v>0</v>
      </c>
      <c r="V64" s="392"/>
      <c r="W64" s="392"/>
      <c r="X64" s="393"/>
      <c r="Y64" s="391">
        <f ca="1">ROUND('10波及計算'!P94/100,3)</f>
        <v>0</v>
      </c>
      <c r="Z64" s="392"/>
      <c r="AA64" s="392"/>
      <c r="AB64" s="393"/>
      <c r="AC64" s="391">
        <f ca="1">ROUND('10波及計算'!T94/100,3)</f>
        <v>0</v>
      </c>
      <c r="AD64" s="392"/>
      <c r="AE64" s="392"/>
      <c r="AF64" s="393"/>
      <c r="AG64" s="18" t="s">
        <v>90</v>
      </c>
    </row>
    <row r="65" spans="1:33" x14ac:dyDescent="0.2">
      <c r="A65" s="377" t="s">
        <v>603</v>
      </c>
      <c r="B65" s="377"/>
      <c r="C65" s="377"/>
      <c r="D65" s="377"/>
      <c r="E65" s="402">
        <f>ROUND('10波及計算'!H95/100,3)</f>
        <v>0</v>
      </c>
      <c r="F65" s="403"/>
      <c r="G65" s="403"/>
      <c r="H65" s="404"/>
      <c r="I65" s="374">
        <f>ROUND('10波及計算'!I95/100,3)</f>
        <v>0</v>
      </c>
      <c r="J65" s="375"/>
      <c r="K65" s="375"/>
      <c r="L65" s="376"/>
      <c r="M65" s="374">
        <f>ROUND('10波及計算'!J95/100,3)</f>
        <v>0</v>
      </c>
      <c r="N65" s="375"/>
      <c r="O65" s="375"/>
      <c r="P65" s="376"/>
      <c r="Q65" s="374">
        <f ca="1">ROUND('10波及計算'!K95/100,3)</f>
        <v>0</v>
      </c>
      <c r="R65" s="375"/>
      <c r="S65" s="375"/>
      <c r="T65" s="376"/>
      <c r="U65" s="374">
        <f t="shared" ca="1" si="3"/>
        <v>0</v>
      </c>
      <c r="V65" s="375"/>
      <c r="W65" s="375"/>
      <c r="X65" s="376"/>
      <c r="Y65" s="374">
        <f ca="1">ROUND('10波及計算'!P95/100,3)</f>
        <v>0</v>
      </c>
      <c r="Z65" s="375"/>
      <c r="AA65" s="375"/>
      <c r="AB65" s="376"/>
      <c r="AC65" s="374">
        <f ca="1">ROUND('10波及計算'!T95/100,3)</f>
        <v>0</v>
      </c>
      <c r="AD65" s="375"/>
      <c r="AE65" s="375"/>
      <c r="AF65" s="376"/>
      <c r="AG65" s="20" t="s">
        <v>91</v>
      </c>
    </row>
    <row r="66" spans="1:33" x14ac:dyDescent="0.2">
      <c r="A66" s="409" t="s">
        <v>604</v>
      </c>
      <c r="B66" s="409"/>
      <c r="C66" s="409"/>
      <c r="D66" s="409"/>
      <c r="E66" s="396">
        <f>ROUND('10波及計算'!H96/100,3)</f>
        <v>0</v>
      </c>
      <c r="F66" s="397"/>
      <c r="G66" s="397"/>
      <c r="H66" s="398"/>
      <c r="I66" s="388">
        <f>ROUND('10波及計算'!I96/100,3)</f>
        <v>0</v>
      </c>
      <c r="J66" s="389"/>
      <c r="K66" s="389"/>
      <c r="L66" s="390"/>
      <c r="M66" s="388">
        <f>ROUND('10波及計算'!J96/100,3)</f>
        <v>0</v>
      </c>
      <c r="N66" s="389"/>
      <c r="O66" s="389"/>
      <c r="P66" s="390"/>
      <c r="Q66" s="388">
        <f ca="1">ROUND('10波及計算'!K96/100,3)</f>
        <v>0</v>
      </c>
      <c r="R66" s="389"/>
      <c r="S66" s="389"/>
      <c r="T66" s="390"/>
      <c r="U66" s="388">
        <f t="shared" ca="1" si="3"/>
        <v>0</v>
      </c>
      <c r="V66" s="389"/>
      <c r="W66" s="389"/>
      <c r="X66" s="390"/>
      <c r="Y66" s="388">
        <f ca="1">ROUND('10波及計算'!P96/100,3)</f>
        <v>0</v>
      </c>
      <c r="Z66" s="389"/>
      <c r="AA66" s="389"/>
      <c r="AB66" s="390"/>
      <c r="AC66" s="388">
        <f ca="1">ROUND('10波及計算'!T96/100,3)</f>
        <v>0</v>
      </c>
      <c r="AD66" s="389"/>
      <c r="AE66" s="389"/>
      <c r="AF66" s="390"/>
      <c r="AG66" s="19" t="s">
        <v>92</v>
      </c>
    </row>
    <row r="67" spans="1:33" x14ac:dyDescent="0.2">
      <c r="A67" s="408" t="s">
        <v>114</v>
      </c>
      <c r="B67" s="408"/>
      <c r="C67" s="408"/>
      <c r="D67" s="408"/>
      <c r="E67" s="399">
        <f>ROUND('10波及計算'!H97/100,3)</f>
        <v>0</v>
      </c>
      <c r="F67" s="400"/>
      <c r="G67" s="400"/>
      <c r="H67" s="401"/>
      <c r="I67" s="391">
        <f>ROUND('10波及計算'!I97/100,3)</f>
        <v>0</v>
      </c>
      <c r="J67" s="392"/>
      <c r="K67" s="392"/>
      <c r="L67" s="393"/>
      <c r="M67" s="391">
        <f>ROUND('10波及計算'!J97/100,3)</f>
        <v>0</v>
      </c>
      <c r="N67" s="392"/>
      <c r="O67" s="392"/>
      <c r="P67" s="393"/>
      <c r="Q67" s="391">
        <f ca="1">ROUND('10波及計算'!K97/100,3)</f>
        <v>0</v>
      </c>
      <c r="R67" s="392"/>
      <c r="S67" s="392"/>
      <c r="T67" s="393"/>
      <c r="U67" s="391">
        <f t="shared" ca="1" si="3"/>
        <v>0</v>
      </c>
      <c r="V67" s="392"/>
      <c r="W67" s="392"/>
      <c r="X67" s="393"/>
      <c r="Y67" s="391">
        <f ca="1">ROUND('10波及計算'!P97/100,3)</f>
        <v>0</v>
      </c>
      <c r="Z67" s="392"/>
      <c r="AA67" s="392"/>
      <c r="AB67" s="393"/>
      <c r="AC67" s="391">
        <f ca="1">ROUND('10波及計算'!T97/100,3)</f>
        <v>0</v>
      </c>
      <c r="AD67" s="392"/>
      <c r="AE67" s="392"/>
      <c r="AF67" s="393"/>
      <c r="AG67" s="18" t="s">
        <v>125</v>
      </c>
    </row>
    <row r="68" spans="1:33" x14ac:dyDescent="0.2">
      <c r="A68" s="377" t="s">
        <v>71</v>
      </c>
      <c r="B68" s="377"/>
      <c r="C68" s="377"/>
      <c r="D68" s="377"/>
      <c r="E68" s="402">
        <f>ROUND('10波及計算'!H98/100,3)</f>
        <v>0</v>
      </c>
      <c r="F68" s="403"/>
      <c r="G68" s="403"/>
      <c r="H68" s="404"/>
      <c r="I68" s="374">
        <f>ROUND('10波及計算'!I98/100,3)</f>
        <v>0</v>
      </c>
      <c r="J68" s="375"/>
      <c r="K68" s="375"/>
      <c r="L68" s="376"/>
      <c r="M68" s="374">
        <f>ROUND('10波及計算'!J98/100,3)</f>
        <v>0</v>
      </c>
      <c r="N68" s="375"/>
      <c r="O68" s="375"/>
      <c r="P68" s="376"/>
      <c r="Q68" s="374">
        <f ca="1">ROUND('10波及計算'!K98/100,3)</f>
        <v>0</v>
      </c>
      <c r="R68" s="375"/>
      <c r="S68" s="375"/>
      <c r="T68" s="376"/>
      <c r="U68" s="374">
        <f t="shared" ca="1" si="3"/>
        <v>0</v>
      </c>
      <c r="V68" s="375"/>
      <c r="W68" s="375"/>
      <c r="X68" s="376"/>
      <c r="Y68" s="374">
        <f ca="1">ROUND('10波及計算'!P98/100,3)</f>
        <v>0</v>
      </c>
      <c r="Z68" s="375"/>
      <c r="AA68" s="375"/>
      <c r="AB68" s="376"/>
      <c r="AC68" s="374">
        <f ca="1">ROUND('10波及計算'!T98/100,3)</f>
        <v>0</v>
      </c>
      <c r="AD68" s="375"/>
      <c r="AE68" s="375"/>
      <c r="AF68" s="376"/>
      <c r="AG68" s="20" t="s">
        <v>94</v>
      </c>
    </row>
    <row r="69" spans="1:33" x14ac:dyDescent="0.2">
      <c r="A69" s="409" t="s">
        <v>72</v>
      </c>
      <c r="B69" s="409"/>
      <c r="C69" s="409"/>
      <c r="D69" s="409"/>
      <c r="E69" s="396">
        <f>ROUND('10波及計算'!H99/100,3)</f>
        <v>0</v>
      </c>
      <c r="F69" s="397"/>
      <c r="G69" s="397"/>
      <c r="H69" s="398"/>
      <c r="I69" s="388">
        <f>ROUND('10波及計算'!I99/100,3)</f>
        <v>0</v>
      </c>
      <c r="J69" s="389"/>
      <c r="K69" s="389"/>
      <c r="L69" s="390"/>
      <c r="M69" s="388">
        <f>ROUND('10波及計算'!J99/100,3)</f>
        <v>0</v>
      </c>
      <c r="N69" s="389"/>
      <c r="O69" s="389"/>
      <c r="P69" s="390"/>
      <c r="Q69" s="388">
        <f ca="1">ROUND('10波及計算'!K99/100,3)</f>
        <v>0</v>
      </c>
      <c r="R69" s="389"/>
      <c r="S69" s="389"/>
      <c r="T69" s="390"/>
      <c r="U69" s="388">
        <f t="shared" ca="1" si="3"/>
        <v>0</v>
      </c>
      <c r="V69" s="389"/>
      <c r="W69" s="389"/>
      <c r="X69" s="390"/>
      <c r="Y69" s="388">
        <f ca="1">ROUND('10波及計算'!P99/100,3)</f>
        <v>0</v>
      </c>
      <c r="Z69" s="389"/>
      <c r="AA69" s="389"/>
      <c r="AB69" s="390"/>
      <c r="AC69" s="388">
        <f ca="1">ROUND('10波及計算'!T99/100,3)</f>
        <v>0</v>
      </c>
      <c r="AD69" s="389"/>
      <c r="AE69" s="389"/>
      <c r="AF69" s="390"/>
      <c r="AG69" s="19" t="s">
        <v>95</v>
      </c>
    </row>
    <row r="70" spans="1:33" x14ac:dyDescent="0.2">
      <c r="A70" s="408" t="s">
        <v>115</v>
      </c>
      <c r="B70" s="408"/>
      <c r="C70" s="408"/>
      <c r="D70" s="408"/>
      <c r="E70" s="399">
        <f>ROUND('10波及計算'!H100/100,3)</f>
        <v>0</v>
      </c>
      <c r="F70" s="400"/>
      <c r="G70" s="400"/>
      <c r="H70" s="401"/>
      <c r="I70" s="391">
        <f>ROUND('10波及計算'!I100/100,3)</f>
        <v>0</v>
      </c>
      <c r="J70" s="392"/>
      <c r="K70" s="392"/>
      <c r="L70" s="393"/>
      <c r="M70" s="391">
        <f>ROUND('10波及計算'!J100/100,3)</f>
        <v>0</v>
      </c>
      <c r="N70" s="392"/>
      <c r="O70" s="392"/>
      <c r="P70" s="393"/>
      <c r="Q70" s="391">
        <f ca="1">ROUND('10波及計算'!K100/100,3)</f>
        <v>0</v>
      </c>
      <c r="R70" s="392"/>
      <c r="S70" s="392"/>
      <c r="T70" s="393"/>
      <c r="U70" s="391">
        <f t="shared" ca="1" si="3"/>
        <v>0</v>
      </c>
      <c r="V70" s="392"/>
      <c r="W70" s="392"/>
      <c r="X70" s="393"/>
      <c r="Y70" s="391">
        <f ca="1">ROUND('10波及計算'!P100/100,3)</f>
        <v>0</v>
      </c>
      <c r="Z70" s="392"/>
      <c r="AA70" s="392"/>
      <c r="AB70" s="393"/>
      <c r="AC70" s="391">
        <f ca="1">ROUND('10波及計算'!T100/100,3)</f>
        <v>0</v>
      </c>
      <c r="AD70" s="392"/>
      <c r="AE70" s="392"/>
      <c r="AF70" s="393"/>
      <c r="AG70" s="18" t="s">
        <v>96</v>
      </c>
    </row>
    <row r="71" spans="1:33" x14ac:dyDescent="0.2">
      <c r="A71" s="408" t="s">
        <v>74</v>
      </c>
      <c r="B71" s="408"/>
      <c r="C71" s="408"/>
      <c r="D71" s="408"/>
      <c r="E71" s="399">
        <f>ROUND('10波及計算'!H101/100,3)</f>
        <v>0</v>
      </c>
      <c r="F71" s="400"/>
      <c r="G71" s="400"/>
      <c r="H71" s="401"/>
      <c r="I71" s="391">
        <f>ROUND('10波及計算'!I101/100,3)</f>
        <v>0</v>
      </c>
      <c r="J71" s="392"/>
      <c r="K71" s="392"/>
      <c r="L71" s="393"/>
      <c r="M71" s="391">
        <f>ROUND('10波及計算'!J101/100,3)</f>
        <v>0</v>
      </c>
      <c r="N71" s="392"/>
      <c r="O71" s="392"/>
      <c r="P71" s="393"/>
      <c r="Q71" s="391">
        <f ca="1">ROUND('10波及計算'!K101/100,3)</f>
        <v>0</v>
      </c>
      <c r="R71" s="392"/>
      <c r="S71" s="392"/>
      <c r="T71" s="393"/>
      <c r="U71" s="391">
        <f t="shared" ca="1" si="3"/>
        <v>0</v>
      </c>
      <c r="V71" s="392"/>
      <c r="W71" s="392"/>
      <c r="X71" s="393"/>
      <c r="Y71" s="391">
        <f ca="1">ROUND('10波及計算'!P101/100,3)</f>
        <v>0</v>
      </c>
      <c r="Z71" s="392"/>
      <c r="AA71" s="392"/>
      <c r="AB71" s="393"/>
      <c r="AC71" s="391">
        <f ca="1">ROUND('10波及計算'!T101/100,3)</f>
        <v>0</v>
      </c>
      <c r="AD71" s="392"/>
      <c r="AE71" s="392"/>
      <c r="AF71" s="393"/>
      <c r="AG71" s="18" t="s">
        <v>97</v>
      </c>
    </row>
    <row r="72" spans="1:33" x14ac:dyDescent="0.2">
      <c r="A72" s="377" t="s">
        <v>75</v>
      </c>
      <c r="B72" s="377"/>
      <c r="C72" s="377"/>
      <c r="D72" s="377"/>
      <c r="E72" s="402">
        <f>ROUND('10波及計算'!H102/100,3)</f>
        <v>0</v>
      </c>
      <c r="F72" s="403"/>
      <c r="G72" s="403"/>
      <c r="H72" s="404"/>
      <c r="I72" s="374">
        <f>ROUND('10波及計算'!I102/100,3)</f>
        <v>0</v>
      </c>
      <c r="J72" s="375"/>
      <c r="K72" s="375"/>
      <c r="L72" s="376"/>
      <c r="M72" s="374">
        <f>ROUND('10波及計算'!J102/100,3)</f>
        <v>0</v>
      </c>
      <c r="N72" s="375"/>
      <c r="O72" s="375"/>
      <c r="P72" s="376"/>
      <c r="Q72" s="374">
        <f ca="1">ROUND('10波及計算'!K102/100,3)</f>
        <v>0</v>
      </c>
      <c r="R72" s="375"/>
      <c r="S72" s="375"/>
      <c r="T72" s="376"/>
      <c r="U72" s="374">
        <f t="shared" ca="1" si="3"/>
        <v>0</v>
      </c>
      <c r="V72" s="375"/>
      <c r="W72" s="375"/>
      <c r="X72" s="376"/>
      <c r="Y72" s="374">
        <f ca="1">ROUND('10波及計算'!P102/100,3)</f>
        <v>0</v>
      </c>
      <c r="Z72" s="375"/>
      <c r="AA72" s="375"/>
      <c r="AB72" s="376"/>
      <c r="AC72" s="374">
        <f ca="1">ROUND('10波及計算'!T102/100,3)</f>
        <v>0</v>
      </c>
      <c r="AD72" s="375"/>
      <c r="AE72" s="375"/>
      <c r="AF72" s="376"/>
      <c r="AG72" s="20" t="s">
        <v>98</v>
      </c>
    </row>
    <row r="73" spans="1:33" x14ac:dyDescent="0.2">
      <c r="A73" s="377" t="s">
        <v>116</v>
      </c>
      <c r="B73" s="377"/>
      <c r="C73" s="377"/>
      <c r="D73" s="377"/>
      <c r="E73" s="373">
        <f>SUM(E60:H72)</f>
        <v>0</v>
      </c>
      <c r="F73" s="373"/>
      <c r="G73" s="373"/>
      <c r="H73" s="373"/>
      <c r="I73" s="373">
        <f>SUM(I60:L72)</f>
        <v>0</v>
      </c>
      <c r="J73" s="373"/>
      <c r="K73" s="373"/>
      <c r="L73" s="373"/>
      <c r="M73" s="373">
        <f>SUM(M60:P72)</f>
        <v>0</v>
      </c>
      <c r="N73" s="373"/>
      <c r="O73" s="373"/>
      <c r="P73" s="373"/>
      <c r="Q73" s="373">
        <f ca="1">SUM(Q60:T72)</f>
        <v>0</v>
      </c>
      <c r="R73" s="373"/>
      <c r="S73" s="373"/>
      <c r="T73" s="373"/>
      <c r="U73" s="373">
        <f ca="1">SUM(U60:X72)</f>
        <v>0</v>
      </c>
      <c r="V73" s="373"/>
      <c r="W73" s="373"/>
      <c r="X73" s="373"/>
      <c r="Y73" s="373">
        <f ca="1">SUM(Y60:AB72)</f>
        <v>0</v>
      </c>
      <c r="Z73" s="373"/>
      <c r="AA73" s="373"/>
      <c r="AB73" s="373"/>
      <c r="AC73" s="373">
        <f ca="1">SUM(AC60:AF72)</f>
        <v>0</v>
      </c>
      <c r="AD73" s="373"/>
      <c r="AE73" s="373"/>
      <c r="AF73" s="373"/>
      <c r="AG73" s="20" t="s">
        <v>126</v>
      </c>
    </row>
    <row r="74" spans="1:33" x14ac:dyDescent="0.2">
      <c r="A74" s="17" t="s">
        <v>148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203</v>
      </c>
      <c r="C77" s="122">
        <f ca="1">U73</f>
        <v>0</v>
      </c>
      <c r="V77" s="12" t="s">
        <v>206</v>
      </c>
      <c r="W77" s="122">
        <f>I73</f>
        <v>0</v>
      </c>
    </row>
    <row r="78" spans="1:33" ht="13.5" customHeight="1" x14ac:dyDescent="0.2">
      <c r="B78" s="123" t="s">
        <v>204</v>
      </c>
      <c r="C78" s="122">
        <f ca="1">Y73</f>
        <v>0</v>
      </c>
      <c r="V78" s="123" t="s">
        <v>210</v>
      </c>
      <c r="W78" s="122">
        <f>M73</f>
        <v>0</v>
      </c>
    </row>
    <row r="79" spans="1:33" ht="13.5" customHeight="1" x14ac:dyDescent="0.2">
      <c r="B79" s="123" t="s">
        <v>205</v>
      </c>
      <c r="C79" s="122">
        <f ca="1">AC73</f>
        <v>0</v>
      </c>
      <c r="V79" s="123" t="s">
        <v>211</v>
      </c>
      <c r="W79" s="122">
        <f ca="1">Q73</f>
        <v>0</v>
      </c>
    </row>
    <row r="97" spans="2:3" x14ac:dyDescent="0.2">
      <c r="C97" s="12" t="s">
        <v>203</v>
      </c>
    </row>
    <row r="98" spans="2:3" x14ac:dyDescent="0.2">
      <c r="B98" s="12" t="s">
        <v>86</v>
      </c>
      <c r="C98" s="122">
        <f t="shared" ref="C98:C110" ca="1" si="4">U60</f>
        <v>0</v>
      </c>
    </row>
    <row r="99" spans="2:3" x14ac:dyDescent="0.2">
      <c r="B99" s="12" t="s">
        <v>87</v>
      </c>
      <c r="C99" s="122">
        <f t="shared" ca="1" si="4"/>
        <v>0</v>
      </c>
    </row>
    <row r="100" spans="2:3" x14ac:dyDescent="0.2">
      <c r="B100" s="12" t="s">
        <v>124</v>
      </c>
      <c r="C100" s="122">
        <f t="shared" ca="1" si="4"/>
        <v>0</v>
      </c>
    </row>
    <row r="101" spans="2:3" x14ac:dyDescent="0.2">
      <c r="B101" s="12" t="s">
        <v>89</v>
      </c>
      <c r="C101" s="122">
        <f t="shared" ca="1" si="4"/>
        <v>0</v>
      </c>
    </row>
    <row r="102" spans="2:3" x14ac:dyDescent="0.2">
      <c r="B102" s="12" t="s">
        <v>90</v>
      </c>
      <c r="C102" s="122">
        <f t="shared" ca="1" si="4"/>
        <v>0</v>
      </c>
    </row>
    <row r="103" spans="2:3" x14ac:dyDescent="0.2">
      <c r="B103" s="12" t="s">
        <v>91</v>
      </c>
      <c r="C103" s="122">
        <f t="shared" ca="1" si="4"/>
        <v>0</v>
      </c>
    </row>
    <row r="104" spans="2:3" x14ac:dyDescent="0.2">
      <c r="B104" s="12" t="s">
        <v>92</v>
      </c>
      <c r="C104" s="122">
        <f t="shared" ca="1" si="4"/>
        <v>0</v>
      </c>
    </row>
    <row r="105" spans="2:3" x14ac:dyDescent="0.2">
      <c r="B105" s="12" t="s">
        <v>125</v>
      </c>
      <c r="C105" s="122">
        <f t="shared" ca="1" si="4"/>
        <v>0</v>
      </c>
    </row>
    <row r="106" spans="2:3" x14ac:dyDescent="0.2">
      <c r="B106" s="12" t="s">
        <v>94</v>
      </c>
      <c r="C106" s="122">
        <f t="shared" ca="1" si="4"/>
        <v>0</v>
      </c>
    </row>
    <row r="107" spans="2:3" x14ac:dyDescent="0.2">
      <c r="B107" s="12" t="s">
        <v>95</v>
      </c>
      <c r="C107" s="122">
        <f t="shared" ca="1" si="4"/>
        <v>0</v>
      </c>
    </row>
    <row r="108" spans="2:3" x14ac:dyDescent="0.2">
      <c r="B108" s="12" t="s">
        <v>96</v>
      </c>
      <c r="C108" s="122">
        <f t="shared" ca="1" si="4"/>
        <v>0</v>
      </c>
    </row>
    <row r="109" spans="2:3" x14ac:dyDescent="0.2">
      <c r="B109" s="12" t="s">
        <v>207</v>
      </c>
      <c r="C109" s="122">
        <f t="shared" ca="1" si="4"/>
        <v>0</v>
      </c>
    </row>
    <row r="110" spans="2:3" x14ac:dyDescent="0.2">
      <c r="B110" s="12" t="s">
        <v>98</v>
      </c>
      <c r="C110" s="122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127</v>
      </c>
    </row>
    <row r="119" spans="1:31" ht="13.5" customHeight="1" x14ac:dyDescent="0.2">
      <c r="A119" s="378" t="s">
        <v>0</v>
      </c>
      <c r="B119" s="379"/>
      <c r="C119" s="379"/>
      <c r="D119" s="379"/>
      <c r="E119" s="379"/>
      <c r="F119" s="380"/>
      <c r="G119" s="406" t="s">
        <v>102</v>
      </c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 t="s">
        <v>428</v>
      </c>
      <c r="T119" s="406"/>
      <c r="U119" s="406"/>
      <c r="V119" s="406"/>
      <c r="W119" s="406"/>
      <c r="X119" s="406"/>
      <c r="Y119" s="406"/>
      <c r="Z119" s="406"/>
      <c r="AA119" s="406"/>
      <c r="AB119" s="406"/>
      <c r="AC119" s="406"/>
      <c r="AD119" s="406"/>
      <c r="AE119" s="394" t="s">
        <v>123</v>
      </c>
    </row>
    <row r="120" spans="1:31" ht="13.5" customHeight="1" x14ac:dyDescent="0.2">
      <c r="A120" s="381"/>
      <c r="B120" s="382"/>
      <c r="C120" s="382"/>
      <c r="D120" s="382"/>
      <c r="E120" s="382"/>
      <c r="F120" s="383"/>
      <c r="G120" s="406" t="s">
        <v>18</v>
      </c>
      <c r="H120" s="406"/>
      <c r="I120" s="406"/>
      <c r="J120" s="413" t="s">
        <v>117</v>
      </c>
      <c r="K120" s="413"/>
      <c r="L120" s="413"/>
      <c r="M120" s="413" t="s">
        <v>118</v>
      </c>
      <c r="N120" s="413"/>
      <c r="O120" s="413"/>
      <c r="P120" s="406" t="s">
        <v>119</v>
      </c>
      <c r="Q120" s="406"/>
      <c r="R120" s="406"/>
      <c r="S120" s="406" t="s">
        <v>18</v>
      </c>
      <c r="T120" s="406"/>
      <c r="U120" s="406"/>
      <c r="V120" s="413" t="s">
        <v>117</v>
      </c>
      <c r="W120" s="413"/>
      <c r="X120" s="413"/>
      <c r="Y120" s="413" t="s">
        <v>118</v>
      </c>
      <c r="Z120" s="413"/>
      <c r="AA120" s="413"/>
      <c r="AB120" s="406" t="s">
        <v>119</v>
      </c>
      <c r="AC120" s="406"/>
      <c r="AD120" s="406"/>
      <c r="AE120" s="394"/>
    </row>
    <row r="121" spans="1:31" x14ac:dyDescent="0.2">
      <c r="A121" s="384"/>
      <c r="B121" s="385"/>
      <c r="C121" s="385"/>
      <c r="D121" s="385"/>
      <c r="E121" s="385"/>
      <c r="F121" s="386"/>
      <c r="G121" s="407"/>
      <c r="H121" s="407"/>
      <c r="I121" s="407"/>
      <c r="J121" s="414"/>
      <c r="K121" s="414"/>
      <c r="L121" s="414"/>
      <c r="M121" s="414"/>
      <c r="N121" s="414"/>
      <c r="O121" s="414"/>
      <c r="P121" s="407"/>
      <c r="Q121" s="407"/>
      <c r="R121" s="407"/>
      <c r="S121" s="407"/>
      <c r="T121" s="407"/>
      <c r="U121" s="407"/>
      <c r="V121" s="414"/>
      <c r="W121" s="414"/>
      <c r="X121" s="414"/>
      <c r="Y121" s="414"/>
      <c r="Z121" s="414"/>
      <c r="AA121" s="414"/>
      <c r="AB121" s="407"/>
      <c r="AC121" s="407"/>
      <c r="AD121" s="407"/>
      <c r="AE121" s="395"/>
    </row>
    <row r="122" spans="1:31" x14ac:dyDescent="0.2">
      <c r="A122" s="370" t="s">
        <v>110</v>
      </c>
      <c r="B122" s="371"/>
      <c r="C122" s="371"/>
      <c r="D122" s="371"/>
      <c r="E122" s="371"/>
      <c r="F122" s="372"/>
      <c r="G122" s="368">
        <f>ROUND('10波及計算'!U90,)</f>
        <v>0</v>
      </c>
      <c r="H122" s="368"/>
      <c r="I122" s="368"/>
      <c r="J122" s="368">
        <f>ROUND('10波及計算'!V90,)</f>
        <v>0</v>
      </c>
      <c r="K122" s="368"/>
      <c r="L122" s="368"/>
      <c r="M122" s="368">
        <f ca="1">ROUND('10波及計算'!W90,)</f>
        <v>0</v>
      </c>
      <c r="N122" s="368"/>
      <c r="O122" s="368"/>
      <c r="P122" s="368">
        <f ca="1">SUM(G122:O122)</f>
        <v>0</v>
      </c>
      <c r="Q122" s="368"/>
      <c r="R122" s="368"/>
      <c r="S122" s="368">
        <f>ROUND('10波及計算'!Y90,)</f>
        <v>0</v>
      </c>
      <c r="T122" s="368"/>
      <c r="U122" s="368"/>
      <c r="V122" s="368">
        <f>ROUND('10波及計算'!Z90,)</f>
        <v>0</v>
      </c>
      <c r="W122" s="368"/>
      <c r="X122" s="368"/>
      <c r="Y122" s="368">
        <f ca="1">ROUND('10波及計算'!AA90,)</f>
        <v>0</v>
      </c>
      <c r="Z122" s="368"/>
      <c r="AA122" s="368"/>
      <c r="AB122" s="368">
        <f ca="1">SUM(S122:AA122)</f>
        <v>0</v>
      </c>
      <c r="AC122" s="368"/>
      <c r="AD122" s="368"/>
      <c r="AE122" s="301" t="s">
        <v>86</v>
      </c>
    </row>
    <row r="123" spans="1:31" x14ac:dyDescent="0.2">
      <c r="A123" s="362" t="s">
        <v>111</v>
      </c>
      <c r="B123" s="363"/>
      <c r="C123" s="363"/>
      <c r="D123" s="363"/>
      <c r="E123" s="363"/>
      <c r="F123" s="364"/>
      <c r="G123" s="387">
        <f>ROUND('10波及計算'!U91,)</f>
        <v>0</v>
      </c>
      <c r="H123" s="387"/>
      <c r="I123" s="387"/>
      <c r="J123" s="387">
        <f>ROUND('10波及計算'!V91,)</f>
        <v>0</v>
      </c>
      <c r="K123" s="387"/>
      <c r="L123" s="387"/>
      <c r="M123" s="387">
        <f ca="1">ROUND('10波及計算'!W91,)</f>
        <v>0</v>
      </c>
      <c r="N123" s="387"/>
      <c r="O123" s="387"/>
      <c r="P123" s="387">
        <f t="shared" ref="P123:P134" ca="1" si="5">SUM(G123:O123)</f>
        <v>0</v>
      </c>
      <c r="Q123" s="387"/>
      <c r="R123" s="387"/>
      <c r="S123" s="387">
        <f>ROUND('10波及計算'!Y91,)</f>
        <v>0</v>
      </c>
      <c r="T123" s="387"/>
      <c r="U123" s="387"/>
      <c r="V123" s="387">
        <f>ROUND('10波及計算'!Z91,)</f>
        <v>0</v>
      </c>
      <c r="W123" s="387"/>
      <c r="X123" s="387"/>
      <c r="Y123" s="387">
        <f ca="1">ROUND('10波及計算'!AA91,)</f>
        <v>0</v>
      </c>
      <c r="Z123" s="387"/>
      <c r="AA123" s="387"/>
      <c r="AB123" s="387">
        <f t="shared" ref="AB123:AB134" ca="1" si="6">SUM(S123:AA123)</f>
        <v>0</v>
      </c>
      <c r="AC123" s="387"/>
      <c r="AD123" s="387"/>
      <c r="AE123" s="300" t="s">
        <v>87</v>
      </c>
    </row>
    <row r="124" spans="1:31" x14ac:dyDescent="0.2">
      <c r="A124" s="365" t="s">
        <v>112</v>
      </c>
      <c r="B124" s="366"/>
      <c r="C124" s="366"/>
      <c r="D124" s="366"/>
      <c r="E124" s="366"/>
      <c r="F124" s="367"/>
      <c r="G124" s="369">
        <f>ROUND('10波及計算'!U92,)</f>
        <v>0</v>
      </c>
      <c r="H124" s="369"/>
      <c r="I124" s="369"/>
      <c r="J124" s="369">
        <f>ROUND('10波及計算'!V92,)</f>
        <v>0</v>
      </c>
      <c r="K124" s="369"/>
      <c r="L124" s="369"/>
      <c r="M124" s="369">
        <f ca="1">ROUND('10波及計算'!W92,)</f>
        <v>0</v>
      </c>
      <c r="N124" s="369"/>
      <c r="O124" s="369"/>
      <c r="P124" s="369">
        <f t="shared" ca="1" si="5"/>
        <v>0</v>
      </c>
      <c r="Q124" s="369"/>
      <c r="R124" s="369"/>
      <c r="S124" s="369">
        <f>ROUND('10波及計算'!Y92,)</f>
        <v>0</v>
      </c>
      <c r="T124" s="369"/>
      <c r="U124" s="369"/>
      <c r="V124" s="369">
        <f>ROUND('10波及計算'!Z92,)</f>
        <v>0</v>
      </c>
      <c r="W124" s="369"/>
      <c r="X124" s="369"/>
      <c r="Y124" s="369">
        <f ca="1">ROUND('10波及計算'!AA92,)</f>
        <v>0</v>
      </c>
      <c r="Z124" s="369"/>
      <c r="AA124" s="369"/>
      <c r="AB124" s="369">
        <f t="shared" ca="1" si="6"/>
        <v>0</v>
      </c>
      <c r="AC124" s="369"/>
      <c r="AD124" s="369"/>
      <c r="AE124" s="299" t="s">
        <v>124</v>
      </c>
    </row>
    <row r="125" spans="1:31" x14ac:dyDescent="0.2">
      <c r="A125" s="370" t="s">
        <v>113</v>
      </c>
      <c r="B125" s="371"/>
      <c r="C125" s="371"/>
      <c r="D125" s="371"/>
      <c r="E125" s="371"/>
      <c r="F125" s="372"/>
      <c r="G125" s="368">
        <f>ROUND('10波及計算'!U93,)</f>
        <v>0</v>
      </c>
      <c r="H125" s="368"/>
      <c r="I125" s="368"/>
      <c r="J125" s="368">
        <f>ROUND('10波及計算'!V93,)</f>
        <v>0</v>
      </c>
      <c r="K125" s="368"/>
      <c r="L125" s="368"/>
      <c r="M125" s="368">
        <f ca="1">ROUND('10波及計算'!W93,)</f>
        <v>0</v>
      </c>
      <c r="N125" s="368"/>
      <c r="O125" s="368"/>
      <c r="P125" s="368">
        <f t="shared" ca="1" si="5"/>
        <v>0</v>
      </c>
      <c r="Q125" s="368"/>
      <c r="R125" s="368"/>
      <c r="S125" s="368">
        <f>ROUND('10波及計算'!Y93,)</f>
        <v>0</v>
      </c>
      <c r="T125" s="368"/>
      <c r="U125" s="368"/>
      <c r="V125" s="368">
        <f>ROUND('10波及計算'!Z93,)</f>
        <v>0</v>
      </c>
      <c r="W125" s="368"/>
      <c r="X125" s="368"/>
      <c r="Y125" s="368">
        <f ca="1">ROUND('10波及計算'!AA93,)</f>
        <v>0</v>
      </c>
      <c r="Z125" s="368"/>
      <c r="AA125" s="368"/>
      <c r="AB125" s="368">
        <f t="shared" ca="1" si="6"/>
        <v>0</v>
      </c>
      <c r="AC125" s="368"/>
      <c r="AD125" s="368"/>
      <c r="AE125" s="301" t="s">
        <v>89</v>
      </c>
    </row>
    <row r="126" spans="1:31" x14ac:dyDescent="0.2">
      <c r="A126" s="362" t="s">
        <v>69</v>
      </c>
      <c r="B126" s="363"/>
      <c r="C126" s="363"/>
      <c r="D126" s="363"/>
      <c r="E126" s="363"/>
      <c r="F126" s="364"/>
      <c r="G126" s="387">
        <f>ROUND('10波及計算'!U94,)</f>
        <v>0</v>
      </c>
      <c r="H126" s="387"/>
      <c r="I126" s="387"/>
      <c r="J126" s="387">
        <f>ROUND('10波及計算'!V94,)</f>
        <v>0</v>
      </c>
      <c r="K126" s="387"/>
      <c r="L126" s="387"/>
      <c r="M126" s="387">
        <f ca="1">ROUND('10波及計算'!W94,)</f>
        <v>0</v>
      </c>
      <c r="N126" s="387"/>
      <c r="O126" s="387"/>
      <c r="P126" s="387">
        <f t="shared" ca="1" si="5"/>
        <v>0</v>
      </c>
      <c r="Q126" s="387"/>
      <c r="R126" s="387"/>
      <c r="S126" s="387">
        <f>ROUND('10波及計算'!Y94,)</f>
        <v>0</v>
      </c>
      <c r="T126" s="387"/>
      <c r="U126" s="387"/>
      <c r="V126" s="387">
        <f>ROUND('10波及計算'!Z94,)</f>
        <v>0</v>
      </c>
      <c r="W126" s="387"/>
      <c r="X126" s="387"/>
      <c r="Y126" s="387">
        <f ca="1">ROUND('10波及計算'!AA94,)</f>
        <v>0</v>
      </c>
      <c r="Z126" s="387"/>
      <c r="AA126" s="387"/>
      <c r="AB126" s="387">
        <f t="shared" ca="1" si="6"/>
        <v>0</v>
      </c>
      <c r="AC126" s="387"/>
      <c r="AD126" s="387"/>
      <c r="AE126" s="300" t="s">
        <v>90</v>
      </c>
    </row>
    <row r="127" spans="1:31" x14ac:dyDescent="0.2">
      <c r="A127" s="365" t="s">
        <v>603</v>
      </c>
      <c r="B127" s="366"/>
      <c r="C127" s="366"/>
      <c r="D127" s="366"/>
      <c r="E127" s="366"/>
      <c r="F127" s="367"/>
      <c r="G127" s="369">
        <f>ROUND('10波及計算'!U95,)</f>
        <v>0</v>
      </c>
      <c r="H127" s="369"/>
      <c r="I127" s="369"/>
      <c r="J127" s="369">
        <f>ROUND('10波及計算'!V95,)</f>
        <v>0</v>
      </c>
      <c r="K127" s="369"/>
      <c r="L127" s="369"/>
      <c r="M127" s="369">
        <f ca="1">ROUND('10波及計算'!W95,)</f>
        <v>0</v>
      </c>
      <c r="N127" s="369"/>
      <c r="O127" s="369"/>
      <c r="P127" s="369">
        <f t="shared" ca="1" si="5"/>
        <v>0</v>
      </c>
      <c r="Q127" s="369"/>
      <c r="R127" s="369"/>
      <c r="S127" s="369">
        <f>ROUND('10波及計算'!Y95,)</f>
        <v>0</v>
      </c>
      <c r="T127" s="369"/>
      <c r="U127" s="369"/>
      <c r="V127" s="369">
        <f>ROUND('10波及計算'!Z95,)</f>
        <v>0</v>
      </c>
      <c r="W127" s="369"/>
      <c r="X127" s="369"/>
      <c r="Y127" s="369">
        <f ca="1">ROUND('10波及計算'!AA95,)</f>
        <v>0</v>
      </c>
      <c r="Z127" s="369"/>
      <c r="AA127" s="369"/>
      <c r="AB127" s="369">
        <f t="shared" ca="1" si="6"/>
        <v>0</v>
      </c>
      <c r="AC127" s="369"/>
      <c r="AD127" s="369"/>
      <c r="AE127" s="299" t="s">
        <v>91</v>
      </c>
    </row>
    <row r="128" spans="1:31" x14ac:dyDescent="0.2">
      <c r="A128" s="370" t="s">
        <v>604</v>
      </c>
      <c r="B128" s="371"/>
      <c r="C128" s="371"/>
      <c r="D128" s="371"/>
      <c r="E128" s="371"/>
      <c r="F128" s="372"/>
      <c r="G128" s="368">
        <f>ROUND('10波及計算'!U96,)</f>
        <v>0</v>
      </c>
      <c r="H128" s="368"/>
      <c r="I128" s="368"/>
      <c r="J128" s="368">
        <f>ROUND('10波及計算'!V96,)</f>
        <v>0</v>
      </c>
      <c r="K128" s="368"/>
      <c r="L128" s="368"/>
      <c r="M128" s="368">
        <f ca="1">ROUND('10波及計算'!W96,)</f>
        <v>0</v>
      </c>
      <c r="N128" s="368"/>
      <c r="O128" s="368"/>
      <c r="P128" s="368">
        <f t="shared" ca="1" si="5"/>
        <v>0</v>
      </c>
      <c r="Q128" s="368"/>
      <c r="R128" s="368"/>
      <c r="S128" s="368">
        <f>ROUND('10波及計算'!Y96,)</f>
        <v>0</v>
      </c>
      <c r="T128" s="368"/>
      <c r="U128" s="368"/>
      <c r="V128" s="368">
        <f>ROUND('10波及計算'!Z96,)</f>
        <v>0</v>
      </c>
      <c r="W128" s="368"/>
      <c r="X128" s="368"/>
      <c r="Y128" s="368">
        <f ca="1">ROUND('10波及計算'!AA96,)</f>
        <v>0</v>
      </c>
      <c r="Z128" s="368"/>
      <c r="AA128" s="368"/>
      <c r="AB128" s="368">
        <f t="shared" ca="1" si="6"/>
        <v>0</v>
      </c>
      <c r="AC128" s="368"/>
      <c r="AD128" s="368"/>
      <c r="AE128" s="301" t="s">
        <v>92</v>
      </c>
    </row>
    <row r="129" spans="1:31" x14ac:dyDescent="0.2">
      <c r="A129" s="362" t="s">
        <v>114</v>
      </c>
      <c r="B129" s="363"/>
      <c r="C129" s="363"/>
      <c r="D129" s="363"/>
      <c r="E129" s="363"/>
      <c r="F129" s="364"/>
      <c r="G129" s="387">
        <f>ROUND('10波及計算'!U97,)</f>
        <v>0</v>
      </c>
      <c r="H129" s="387"/>
      <c r="I129" s="387"/>
      <c r="J129" s="387">
        <f>ROUND('10波及計算'!V97,)</f>
        <v>0</v>
      </c>
      <c r="K129" s="387"/>
      <c r="L129" s="387"/>
      <c r="M129" s="387">
        <f ca="1">ROUND('10波及計算'!W97,)</f>
        <v>0</v>
      </c>
      <c r="N129" s="387"/>
      <c r="O129" s="387"/>
      <c r="P129" s="387">
        <f t="shared" ca="1" si="5"/>
        <v>0</v>
      </c>
      <c r="Q129" s="387"/>
      <c r="R129" s="387"/>
      <c r="S129" s="387">
        <f>ROUND('10波及計算'!Y97,)</f>
        <v>0</v>
      </c>
      <c r="T129" s="387"/>
      <c r="U129" s="387"/>
      <c r="V129" s="387">
        <f>ROUND('10波及計算'!Z97,)</f>
        <v>0</v>
      </c>
      <c r="W129" s="387"/>
      <c r="X129" s="387"/>
      <c r="Y129" s="387">
        <f ca="1">ROUND('10波及計算'!AA97,)</f>
        <v>0</v>
      </c>
      <c r="Z129" s="387"/>
      <c r="AA129" s="387"/>
      <c r="AB129" s="387">
        <f t="shared" ca="1" si="6"/>
        <v>0</v>
      </c>
      <c r="AC129" s="387"/>
      <c r="AD129" s="387"/>
      <c r="AE129" s="300" t="s">
        <v>125</v>
      </c>
    </row>
    <row r="130" spans="1:31" x14ac:dyDescent="0.2">
      <c r="A130" s="365" t="s">
        <v>71</v>
      </c>
      <c r="B130" s="366"/>
      <c r="C130" s="366"/>
      <c r="D130" s="366"/>
      <c r="E130" s="366"/>
      <c r="F130" s="367"/>
      <c r="G130" s="369">
        <f>ROUND('10波及計算'!U98,)</f>
        <v>0</v>
      </c>
      <c r="H130" s="369"/>
      <c r="I130" s="369"/>
      <c r="J130" s="369">
        <f>ROUND('10波及計算'!V98,)</f>
        <v>0</v>
      </c>
      <c r="K130" s="369"/>
      <c r="L130" s="369"/>
      <c r="M130" s="369">
        <f ca="1">ROUND('10波及計算'!W98,)</f>
        <v>0</v>
      </c>
      <c r="N130" s="369"/>
      <c r="O130" s="369"/>
      <c r="P130" s="369">
        <f t="shared" ca="1" si="5"/>
        <v>0</v>
      </c>
      <c r="Q130" s="369"/>
      <c r="R130" s="369"/>
      <c r="S130" s="369">
        <f>ROUND('10波及計算'!Y98,)</f>
        <v>0</v>
      </c>
      <c r="T130" s="369"/>
      <c r="U130" s="369"/>
      <c r="V130" s="369">
        <f>ROUND('10波及計算'!Z98,)</f>
        <v>0</v>
      </c>
      <c r="W130" s="369"/>
      <c r="X130" s="369"/>
      <c r="Y130" s="369">
        <f ca="1">ROUND('10波及計算'!AA98,)</f>
        <v>0</v>
      </c>
      <c r="Z130" s="369"/>
      <c r="AA130" s="369"/>
      <c r="AB130" s="369">
        <f t="shared" ca="1" si="6"/>
        <v>0</v>
      </c>
      <c r="AC130" s="369"/>
      <c r="AD130" s="369"/>
      <c r="AE130" s="299" t="s">
        <v>94</v>
      </c>
    </row>
    <row r="131" spans="1:31" x14ac:dyDescent="0.2">
      <c r="A131" s="370" t="s">
        <v>72</v>
      </c>
      <c r="B131" s="371"/>
      <c r="C131" s="371"/>
      <c r="D131" s="371"/>
      <c r="E131" s="371"/>
      <c r="F131" s="372"/>
      <c r="G131" s="368">
        <f>ROUND('10波及計算'!U99,)</f>
        <v>0</v>
      </c>
      <c r="H131" s="368"/>
      <c r="I131" s="368"/>
      <c r="J131" s="368">
        <f>ROUND('10波及計算'!V99,)</f>
        <v>0</v>
      </c>
      <c r="K131" s="368"/>
      <c r="L131" s="368"/>
      <c r="M131" s="368">
        <f ca="1">ROUND('10波及計算'!W99,)</f>
        <v>0</v>
      </c>
      <c r="N131" s="368"/>
      <c r="O131" s="368"/>
      <c r="P131" s="368">
        <f t="shared" ca="1" si="5"/>
        <v>0</v>
      </c>
      <c r="Q131" s="368"/>
      <c r="R131" s="368"/>
      <c r="S131" s="368">
        <f>ROUND('10波及計算'!Y99,)</f>
        <v>0</v>
      </c>
      <c r="T131" s="368"/>
      <c r="U131" s="368"/>
      <c r="V131" s="368">
        <f>ROUND('10波及計算'!Z99,)</f>
        <v>0</v>
      </c>
      <c r="W131" s="368"/>
      <c r="X131" s="368"/>
      <c r="Y131" s="368">
        <f ca="1">ROUND('10波及計算'!AA99,)</f>
        <v>0</v>
      </c>
      <c r="Z131" s="368"/>
      <c r="AA131" s="368"/>
      <c r="AB131" s="368">
        <f t="shared" ca="1" si="6"/>
        <v>0</v>
      </c>
      <c r="AC131" s="368"/>
      <c r="AD131" s="368"/>
      <c r="AE131" s="301" t="s">
        <v>95</v>
      </c>
    </row>
    <row r="132" spans="1:31" x14ac:dyDescent="0.2">
      <c r="A132" s="362" t="s">
        <v>115</v>
      </c>
      <c r="B132" s="363"/>
      <c r="C132" s="363"/>
      <c r="D132" s="363"/>
      <c r="E132" s="363"/>
      <c r="F132" s="364"/>
      <c r="G132" s="387">
        <f>ROUND('10波及計算'!U100,)</f>
        <v>0</v>
      </c>
      <c r="H132" s="387"/>
      <c r="I132" s="387"/>
      <c r="J132" s="387">
        <f>ROUND('10波及計算'!V100,)</f>
        <v>0</v>
      </c>
      <c r="K132" s="387"/>
      <c r="L132" s="387"/>
      <c r="M132" s="387">
        <f ca="1">ROUND('10波及計算'!W100,)</f>
        <v>0</v>
      </c>
      <c r="N132" s="387"/>
      <c r="O132" s="387"/>
      <c r="P132" s="387">
        <f t="shared" ca="1" si="5"/>
        <v>0</v>
      </c>
      <c r="Q132" s="387"/>
      <c r="R132" s="387"/>
      <c r="S132" s="387">
        <f>ROUND('10波及計算'!Y100,)</f>
        <v>0</v>
      </c>
      <c r="T132" s="387"/>
      <c r="U132" s="387"/>
      <c r="V132" s="387">
        <f>ROUND('10波及計算'!Z100,)</f>
        <v>0</v>
      </c>
      <c r="W132" s="387"/>
      <c r="X132" s="387"/>
      <c r="Y132" s="387">
        <f ca="1">ROUND('10波及計算'!AA100,)</f>
        <v>0</v>
      </c>
      <c r="Z132" s="387"/>
      <c r="AA132" s="387"/>
      <c r="AB132" s="387">
        <f t="shared" ca="1" si="6"/>
        <v>0</v>
      </c>
      <c r="AC132" s="387"/>
      <c r="AD132" s="387"/>
      <c r="AE132" s="300" t="s">
        <v>96</v>
      </c>
    </row>
    <row r="133" spans="1:31" x14ac:dyDescent="0.2">
      <c r="A133" s="362" t="s">
        <v>74</v>
      </c>
      <c r="B133" s="363"/>
      <c r="C133" s="363"/>
      <c r="D133" s="363"/>
      <c r="E133" s="363"/>
      <c r="F133" s="364"/>
      <c r="G133" s="387">
        <f>ROUND('10波及計算'!U101,)</f>
        <v>0</v>
      </c>
      <c r="H133" s="387"/>
      <c r="I133" s="387"/>
      <c r="J133" s="387">
        <f>ROUND('10波及計算'!V101,)</f>
        <v>0</v>
      </c>
      <c r="K133" s="387"/>
      <c r="L133" s="387"/>
      <c r="M133" s="387">
        <f ca="1">ROUND('10波及計算'!W101,)</f>
        <v>0</v>
      </c>
      <c r="N133" s="387"/>
      <c r="O133" s="387"/>
      <c r="P133" s="387">
        <f t="shared" ca="1" si="5"/>
        <v>0</v>
      </c>
      <c r="Q133" s="387"/>
      <c r="R133" s="387"/>
      <c r="S133" s="387">
        <f>ROUND('10波及計算'!Y101,)</f>
        <v>0</v>
      </c>
      <c r="T133" s="387"/>
      <c r="U133" s="387"/>
      <c r="V133" s="387">
        <f>ROUND('10波及計算'!Z101,)</f>
        <v>0</v>
      </c>
      <c r="W133" s="387"/>
      <c r="X133" s="387"/>
      <c r="Y133" s="387">
        <f ca="1">ROUND('10波及計算'!AA101,)</f>
        <v>0</v>
      </c>
      <c r="Z133" s="387"/>
      <c r="AA133" s="387"/>
      <c r="AB133" s="387">
        <f t="shared" ca="1" si="6"/>
        <v>0</v>
      </c>
      <c r="AC133" s="387"/>
      <c r="AD133" s="387"/>
      <c r="AE133" s="300" t="s">
        <v>429</v>
      </c>
    </row>
    <row r="134" spans="1:31" x14ac:dyDescent="0.2">
      <c r="A134" s="365" t="s">
        <v>75</v>
      </c>
      <c r="B134" s="366"/>
      <c r="C134" s="366"/>
      <c r="D134" s="366"/>
      <c r="E134" s="366"/>
      <c r="F134" s="367"/>
      <c r="G134" s="369">
        <f>ROUND('10波及計算'!U102,)</f>
        <v>0</v>
      </c>
      <c r="H134" s="369"/>
      <c r="I134" s="369"/>
      <c r="J134" s="369">
        <f>ROUND('10波及計算'!V102,)</f>
        <v>0</v>
      </c>
      <c r="K134" s="369"/>
      <c r="L134" s="369"/>
      <c r="M134" s="369">
        <f ca="1">ROUND('10波及計算'!W102,)</f>
        <v>0</v>
      </c>
      <c r="N134" s="369"/>
      <c r="O134" s="369"/>
      <c r="P134" s="369">
        <f t="shared" ca="1" si="5"/>
        <v>0</v>
      </c>
      <c r="Q134" s="369"/>
      <c r="R134" s="369"/>
      <c r="S134" s="369">
        <f>ROUND('10波及計算'!Y102,)</f>
        <v>0</v>
      </c>
      <c r="T134" s="369"/>
      <c r="U134" s="369"/>
      <c r="V134" s="369">
        <f>ROUND('10波及計算'!Z102,)</f>
        <v>0</v>
      </c>
      <c r="W134" s="369"/>
      <c r="X134" s="369"/>
      <c r="Y134" s="369">
        <f ca="1">ROUND('10波及計算'!AA102,)</f>
        <v>0</v>
      </c>
      <c r="Z134" s="369"/>
      <c r="AA134" s="369"/>
      <c r="AB134" s="369">
        <f t="shared" ca="1" si="6"/>
        <v>0</v>
      </c>
      <c r="AC134" s="369"/>
      <c r="AD134" s="369"/>
      <c r="AE134" s="299" t="s">
        <v>98</v>
      </c>
    </row>
    <row r="135" spans="1:31" x14ac:dyDescent="0.2">
      <c r="A135" s="410" t="s">
        <v>116</v>
      </c>
      <c r="B135" s="411"/>
      <c r="C135" s="411"/>
      <c r="D135" s="411"/>
      <c r="E135" s="411"/>
      <c r="F135" s="412"/>
      <c r="G135" s="369">
        <f>SUM(G122:I134)</f>
        <v>0</v>
      </c>
      <c r="H135" s="369"/>
      <c r="I135" s="369"/>
      <c r="J135" s="369">
        <f>SUM(J122:L134)</f>
        <v>0</v>
      </c>
      <c r="K135" s="369"/>
      <c r="L135" s="369"/>
      <c r="M135" s="369">
        <f ca="1">SUM(M122:O134)</f>
        <v>0</v>
      </c>
      <c r="N135" s="369"/>
      <c r="O135" s="369"/>
      <c r="P135" s="369">
        <f ca="1">SUM(P122:R134)</f>
        <v>0</v>
      </c>
      <c r="Q135" s="369"/>
      <c r="R135" s="369"/>
      <c r="S135" s="369">
        <f>SUM(S122:U134)</f>
        <v>0</v>
      </c>
      <c r="T135" s="369"/>
      <c r="U135" s="369"/>
      <c r="V135" s="369">
        <f>SUM(V122:X134)</f>
        <v>0</v>
      </c>
      <c r="W135" s="369"/>
      <c r="X135" s="369"/>
      <c r="Y135" s="369">
        <f ca="1">SUM(Y122:AA134)</f>
        <v>0</v>
      </c>
      <c r="Z135" s="369"/>
      <c r="AA135" s="369"/>
      <c r="AB135" s="369">
        <f ca="1">SUM(AB122:AD134)</f>
        <v>0</v>
      </c>
      <c r="AC135" s="369"/>
      <c r="AD135" s="369"/>
      <c r="AE135" s="299" t="s">
        <v>126</v>
      </c>
    </row>
    <row r="136" spans="1:31" x14ac:dyDescent="0.2">
      <c r="A136" s="17" t="s">
        <v>148</v>
      </c>
      <c r="B136" s="14"/>
      <c r="C136" s="14"/>
      <c r="D136" s="14"/>
    </row>
    <row r="137" spans="1:31" x14ac:dyDescent="0.2">
      <c r="A137" s="65"/>
      <c r="B137" s="14"/>
      <c r="C137" s="14"/>
      <c r="D137" s="14"/>
    </row>
    <row r="140" spans="1:31" x14ac:dyDescent="0.2">
      <c r="C140" s="12" t="s">
        <v>208</v>
      </c>
      <c r="D140" s="12" t="s">
        <v>209</v>
      </c>
    </row>
    <row r="141" spans="1:31" x14ac:dyDescent="0.2">
      <c r="B141" s="12" t="s">
        <v>86</v>
      </c>
      <c r="C141" s="122">
        <f ca="1">P122</f>
        <v>0</v>
      </c>
      <c r="D141" s="122">
        <f ca="1">AB122</f>
        <v>0</v>
      </c>
    </row>
    <row r="142" spans="1:31" x14ac:dyDescent="0.2">
      <c r="B142" s="12" t="s">
        <v>87</v>
      </c>
      <c r="C142" s="122">
        <f t="shared" ref="C142:C153" ca="1" si="7">P123</f>
        <v>0</v>
      </c>
      <c r="D142" s="122">
        <f t="shared" ref="D142:D153" ca="1" si="8">AB123</f>
        <v>0</v>
      </c>
    </row>
    <row r="143" spans="1:31" x14ac:dyDescent="0.2">
      <c r="B143" s="12" t="s">
        <v>124</v>
      </c>
      <c r="C143" s="122">
        <f t="shared" ca="1" si="7"/>
        <v>0</v>
      </c>
      <c r="D143" s="122">
        <f t="shared" ca="1" si="8"/>
        <v>0</v>
      </c>
    </row>
    <row r="144" spans="1:31" x14ac:dyDescent="0.2">
      <c r="B144" s="12" t="s">
        <v>89</v>
      </c>
      <c r="C144" s="122">
        <f t="shared" ca="1" si="7"/>
        <v>0</v>
      </c>
      <c r="D144" s="122">
        <f t="shared" ca="1" si="8"/>
        <v>0</v>
      </c>
    </row>
    <row r="145" spans="2:4" x14ac:dyDescent="0.2">
      <c r="B145" s="12" t="s">
        <v>90</v>
      </c>
      <c r="C145" s="122">
        <f t="shared" ca="1" si="7"/>
        <v>0</v>
      </c>
      <c r="D145" s="122">
        <f t="shared" ca="1" si="8"/>
        <v>0</v>
      </c>
    </row>
    <row r="146" spans="2:4" x14ac:dyDescent="0.2">
      <c r="B146" s="12" t="s">
        <v>91</v>
      </c>
      <c r="C146" s="122">
        <f t="shared" ca="1" si="7"/>
        <v>0</v>
      </c>
      <c r="D146" s="122">
        <f t="shared" ca="1" si="8"/>
        <v>0</v>
      </c>
    </row>
    <row r="147" spans="2:4" x14ac:dyDescent="0.2">
      <c r="B147" s="12" t="s">
        <v>92</v>
      </c>
      <c r="C147" s="122">
        <f t="shared" ca="1" si="7"/>
        <v>0</v>
      </c>
      <c r="D147" s="122">
        <f t="shared" ca="1" si="8"/>
        <v>0</v>
      </c>
    </row>
    <row r="148" spans="2:4" x14ac:dyDescent="0.2">
      <c r="B148" s="12" t="s">
        <v>125</v>
      </c>
      <c r="C148" s="122">
        <f t="shared" ca="1" si="7"/>
        <v>0</v>
      </c>
      <c r="D148" s="122">
        <f t="shared" ca="1" si="8"/>
        <v>0</v>
      </c>
    </row>
    <row r="149" spans="2:4" x14ac:dyDescent="0.2">
      <c r="B149" s="12" t="s">
        <v>94</v>
      </c>
      <c r="C149" s="122">
        <f t="shared" ca="1" si="7"/>
        <v>0</v>
      </c>
      <c r="D149" s="122">
        <f t="shared" ca="1" si="8"/>
        <v>0</v>
      </c>
    </row>
    <row r="150" spans="2:4" x14ac:dyDescent="0.2">
      <c r="B150" s="12" t="s">
        <v>95</v>
      </c>
      <c r="C150" s="122">
        <f t="shared" ca="1" si="7"/>
        <v>0</v>
      </c>
      <c r="D150" s="122">
        <f t="shared" ca="1" si="8"/>
        <v>0</v>
      </c>
    </row>
    <row r="151" spans="2:4" x14ac:dyDescent="0.2">
      <c r="B151" s="12" t="s">
        <v>96</v>
      </c>
      <c r="C151" s="122">
        <f t="shared" ca="1" si="7"/>
        <v>0</v>
      </c>
      <c r="D151" s="122">
        <f t="shared" ca="1" si="8"/>
        <v>0</v>
      </c>
    </row>
    <row r="152" spans="2:4" x14ac:dyDescent="0.2">
      <c r="B152" s="12" t="s">
        <v>207</v>
      </c>
      <c r="C152" s="122">
        <f t="shared" ca="1" si="7"/>
        <v>0</v>
      </c>
      <c r="D152" s="122">
        <f t="shared" ca="1" si="8"/>
        <v>0</v>
      </c>
    </row>
    <row r="153" spans="2:4" x14ac:dyDescent="0.2">
      <c r="B153" s="12" t="s">
        <v>98</v>
      </c>
      <c r="C153" s="122">
        <f t="shared" ca="1" si="7"/>
        <v>0</v>
      </c>
      <c r="D153" s="122">
        <f t="shared" ca="1" si="8"/>
        <v>0</v>
      </c>
    </row>
    <row r="162" spans="2:3" x14ac:dyDescent="0.2">
      <c r="B162" s="12" t="s">
        <v>590</v>
      </c>
    </row>
    <row r="163" spans="2:3" x14ac:dyDescent="0.2">
      <c r="B163" s="12" t="s">
        <v>434</v>
      </c>
    </row>
    <row r="165" spans="2:3" x14ac:dyDescent="0.2">
      <c r="B165" s="12" t="s">
        <v>104</v>
      </c>
    </row>
    <row r="166" spans="2:3" x14ac:dyDescent="0.2">
      <c r="C166" s="133" t="s">
        <v>330</v>
      </c>
    </row>
    <row r="167" spans="2:3" x14ac:dyDescent="0.2">
      <c r="C167" s="12" t="s">
        <v>103</v>
      </c>
    </row>
    <row r="169" spans="2:3" x14ac:dyDescent="0.2">
      <c r="B169" s="12" t="s">
        <v>105</v>
      </c>
    </row>
    <row r="171" spans="2:3" x14ac:dyDescent="0.2">
      <c r="B171" s="12" t="s">
        <v>106</v>
      </c>
    </row>
    <row r="172" spans="2:3" x14ac:dyDescent="0.2">
      <c r="C172" s="12" t="s">
        <v>145</v>
      </c>
    </row>
    <row r="173" spans="2:3" x14ac:dyDescent="0.2">
      <c r="C173" s="12" t="s">
        <v>146</v>
      </c>
    </row>
    <row r="175" spans="2:3" x14ac:dyDescent="0.2">
      <c r="B175" s="12" t="s">
        <v>147</v>
      </c>
    </row>
    <row r="176" spans="2:3" x14ac:dyDescent="0.2">
      <c r="B176" s="12" t="s">
        <v>591</v>
      </c>
    </row>
    <row r="177" spans="2:3" x14ac:dyDescent="0.2">
      <c r="B177" s="12" t="s">
        <v>233</v>
      </c>
    </row>
    <row r="180" spans="2:3" x14ac:dyDescent="0.2">
      <c r="B180" s="12" t="s">
        <v>586</v>
      </c>
    </row>
    <row r="181" spans="2:3" x14ac:dyDescent="0.2">
      <c r="B181" s="12" t="s">
        <v>587</v>
      </c>
    </row>
    <row r="182" spans="2:3" x14ac:dyDescent="0.2">
      <c r="B182" s="12" t="s">
        <v>333</v>
      </c>
      <c r="C182" s="12" t="s">
        <v>430</v>
      </c>
    </row>
    <row r="185" spans="2:3" x14ac:dyDescent="0.2">
      <c r="B185" s="12" t="s">
        <v>408</v>
      </c>
    </row>
    <row r="186" spans="2:3" x14ac:dyDescent="0.2">
      <c r="C186" s="12" t="s">
        <v>431</v>
      </c>
    </row>
    <row r="194" spans="2:2" x14ac:dyDescent="0.2">
      <c r="B194" s="12" t="s">
        <v>137</v>
      </c>
    </row>
    <row r="195" spans="2:2" x14ac:dyDescent="0.2">
      <c r="B195" s="12" t="s">
        <v>138</v>
      </c>
    </row>
    <row r="197" spans="2:2" x14ac:dyDescent="0.2">
      <c r="B197" s="12" t="s">
        <v>139</v>
      </c>
    </row>
    <row r="198" spans="2:2" x14ac:dyDescent="0.2">
      <c r="B198" s="12" t="s">
        <v>140</v>
      </c>
    </row>
    <row r="199" spans="2:2" x14ac:dyDescent="0.2">
      <c r="B199" s="12" t="s">
        <v>141</v>
      </c>
    </row>
    <row r="200" spans="2:2" x14ac:dyDescent="0.2">
      <c r="B200" s="12" t="s">
        <v>142</v>
      </c>
    </row>
    <row r="201" spans="2:2" x14ac:dyDescent="0.2">
      <c r="B201" s="12" t="s">
        <v>143</v>
      </c>
    </row>
    <row r="202" spans="2:2" x14ac:dyDescent="0.2">
      <c r="B202" s="12" t="s">
        <v>144</v>
      </c>
    </row>
    <row r="203" spans="2:2" x14ac:dyDescent="0.2">
      <c r="B203" s="12" t="s">
        <v>409</v>
      </c>
    </row>
  </sheetData>
  <mergeCells count="295">
    <mergeCell ref="AB4:AG5"/>
    <mergeCell ref="S134:U134"/>
    <mergeCell ref="V134:X134"/>
    <mergeCell ref="Y134:AA134"/>
    <mergeCell ref="AB134:AD134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S127:U127"/>
    <mergeCell ref="V127:X127"/>
    <mergeCell ref="Y127:AA127"/>
    <mergeCell ref="AB127:AD127"/>
    <mergeCell ref="S128:U128"/>
    <mergeCell ref="V128:X128"/>
    <mergeCell ref="Y128:AA128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J128:L128"/>
    <mergeCell ref="M128:O128"/>
    <mergeCell ref="S125:U125"/>
    <mergeCell ref="V125:X125"/>
    <mergeCell ref="Y125:AA125"/>
    <mergeCell ref="AB125:AD125"/>
    <mergeCell ref="G126:I126"/>
    <mergeCell ref="J126:L126"/>
    <mergeCell ref="M126:O126"/>
    <mergeCell ref="P126:R126"/>
    <mergeCell ref="S126:U126"/>
    <mergeCell ref="V126:X126"/>
    <mergeCell ref="Y126:AA126"/>
    <mergeCell ref="AB126:AD126"/>
    <mergeCell ref="S123:U123"/>
    <mergeCell ref="V123:X123"/>
    <mergeCell ref="Y123:AA123"/>
    <mergeCell ref="AB123:AD123"/>
    <mergeCell ref="G124:I124"/>
    <mergeCell ref="J124:L124"/>
    <mergeCell ref="M124:O124"/>
    <mergeCell ref="P124:R124"/>
    <mergeCell ref="S124:U124"/>
    <mergeCell ref="V124:X124"/>
    <mergeCell ref="Y124:AA124"/>
    <mergeCell ref="AB124:AD124"/>
    <mergeCell ref="AB34:AF34"/>
    <mergeCell ref="AB35:AF35"/>
    <mergeCell ref="AB36:AF36"/>
    <mergeCell ref="AB37:AF37"/>
    <mergeCell ref="AB38:AF38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E73:H73"/>
    <mergeCell ref="Q69:T69"/>
    <mergeCell ref="U69:X69"/>
    <mergeCell ref="Y69:AB69"/>
    <mergeCell ref="Q73:T73"/>
    <mergeCell ref="U73:X73"/>
    <mergeCell ref="Y73:AB73"/>
    <mergeCell ref="Y65:AB65"/>
    <mergeCell ref="A134:F134"/>
    <mergeCell ref="A135:F135"/>
    <mergeCell ref="A131:F131"/>
    <mergeCell ref="A132:F132"/>
    <mergeCell ref="A133:F133"/>
    <mergeCell ref="G132:I132"/>
    <mergeCell ref="J132:L132"/>
    <mergeCell ref="M132:O132"/>
    <mergeCell ref="P132:R132"/>
    <mergeCell ref="G134:I134"/>
    <mergeCell ref="J134:L134"/>
    <mergeCell ref="M134:O134"/>
    <mergeCell ref="P134:R134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A72:D72"/>
    <mergeCell ref="A71:D71"/>
    <mergeCell ref="A70:D70"/>
    <mergeCell ref="A69:D69"/>
    <mergeCell ref="A68:D68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I67:L67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I69:L69"/>
    <mergeCell ref="M69:P69"/>
    <mergeCell ref="AC73:AF73"/>
    <mergeCell ref="I72:L72"/>
    <mergeCell ref="M72:P72"/>
    <mergeCell ref="Q72:T72"/>
    <mergeCell ref="U72:X72"/>
    <mergeCell ref="Y72:AB72"/>
    <mergeCell ref="AC72:AF72"/>
    <mergeCell ref="I73:L73"/>
    <mergeCell ref="A128:F128"/>
    <mergeCell ref="A73:D73"/>
    <mergeCell ref="A119:F121"/>
    <mergeCell ref="M73:P73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G123:I123"/>
    <mergeCell ref="J123:L123"/>
    <mergeCell ref="M123:O123"/>
    <mergeCell ref="P123:R123"/>
    <mergeCell ref="A129:F129"/>
    <mergeCell ref="A130:F130"/>
    <mergeCell ref="G128:I128"/>
    <mergeCell ref="P128:R128"/>
    <mergeCell ref="G130:I130"/>
    <mergeCell ref="J130:L130"/>
    <mergeCell ref="M130:O130"/>
    <mergeCell ref="P130:R130"/>
    <mergeCell ref="A122:F122"/>
    <mergeCell ref="A123:F123"/>
    <mergeCell ref="A124:F124"/>
    <mergeCell ref="A125:F125"/>
    <mergeCell ref="A126:F126"/>
    <mergeCell ref="A127:F127"/>
    <mergeCell ref="G125:I125"/>
    <mergeCell ref="J125:L125"/>
    <mergeCell ref="M125:O125"/>
    <mergeCell ref="P125:R125"/>
    <mergeCell ref="G127:I127"/>
    <mergeCell ref="J127:L127"/>
    <mergeCell ref="M127:O127"/>
    <mergeCell ref="P127:R127"/>
    <mergeCell ref="B34:G34"/>
    <mergeCell ref="M34:Q34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</mergeCells>
  <phoneticPr fontId="4"/>
  <pageMargins left="0.59055118110236227" right="0.59055118110236227" top="0.59055118110236227" bottom="0.39370078740157483" header="0" footer="0"/>
  <pageSetup paperSize="9" scale="99" orientation="portrait" r:id="rId1"/>
  <headerFooter>
    <oddFooter>&amp;C&amp;9&amp;P／&amp;N&amp;R&amp;9&amp;F／&amp;A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M39" sqref="M39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415" t="str">
        <f>'01総括'!AB4</f>
        <v>《 道北圏 》</v>
      </c>
      <c r="B4" s="415"/>
      <c r="C4" s="415"/>
      <c r="D4" s="415"/>
      <c r="E4" s="415"/>
    </row>
    <row r="5" spans="1:32" s="17" customFormat="1" ht="12" x14ac:dyDescent="0.2">
      <c r="A5" s="415"/>
      <c r="B5" s="415"/>
      <c r="C5" s="415"/>
      <c r="D5" s="415"/>
      <c r="E5" s="415"/>
      <c r="AF5" s="23" t="s">
        <v>33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161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417" t="s">
        <v>212</v>
      </c>
      <c r="D8" s="418"/>
      <c r="E8" s="418"/>
      <c r="F8" s="418"/>
      <c r="G8" s="418"/>
      <c r="H8" s="418"/>
      <c r="I8" s="418"/>
      <c r="J8" s="419"/>
      <c r="K8" s="423">
        <f>ROUND('10波及計算'!H72,)</f>
        <v>0</v>
      </c>
      <c r="L8" s="424"/>
      <c r="M8" s="424"/>
      <c r="N8" s="4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420"/>
      <c r="D9" s="421"/>
      <c r="E9" s="421"/>
      <c r="F9" s="421"/>
      <c r="G9" s="421"/>
      <c r="H9" s="421"/>
      <c r="I9" s="421"/>
      <c r="J9" s="422"/>
      <c r="K9" s="426"/>
      <c r="L9" s="427"/>
      <c r="M9" s="427"/>
      <c r="N9" s="428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35" t="s">
        <v>163</v>
      </c>
      <c r="D11" s="436"/>
      <c r="E11" s="436"/>
      <c r="F11" s="437"/>
      <c r="G11" s="25"/>
      <c r="H11" s="25"/>
      <c r="I11" s="25"/>
      <c r="J11" s="25"/>
      <c r="K11" s="25"/>
      <c r="L11" s="25"/>
      <c r="M11" s="25"/>
      <c r="N11" s="25"/>
      <c r="O11" s="25"/>
      <c r="P11" s="429" t="s">
        <v>218</v>
      </c>
      <c r="Q11" s="430"/>
      <c r="R11" s="430"/>
      <c r="S11" s="431"/>
      <c r="T11" s="25"/>
      <c r="U11" s="482" t="s">
        <v>220</v>
      </c>
      <c r="V11" s="483"/>
      <c r="W11" s="483"/>
      <c r="X11" s="483"/>
      <c r="Y11" s="483"/>
      <c r="Z11" s="483"/>
      <c r="AA11" s="483"/>
      <c r="AB11" s="483"/>
      <c r="AC11" s="483"/>
      <c r="AD11" s="484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32"/>
      <c r="Q12" s="433"/>
      <c r="R12" s="433"/>
      <c r="S12" s="434"/>
      <c r="U12" s="489">
        <f>ROUND('10波及計算'!L72,)</f>
        <v>0</v>
      </c>
      <c r="V12" s="490"/>
      <c r="W12" s="490"/>
      <c r="X12" s="490"/>
      <c r="Y12" s="490"/>
      <c r="Z12" s="490"/>
      <c r="AA12" s="490"/>
      <c r="AB12" s="490"/>
      <c r="AC12" s="485"/>
      <c r="AD12" s="486"/>
    </row>
    <row r="13" spans="1:32" s="17" customFormat="1" ht="12.75" customHeight="1" thickTop="1" x14ac:dyDescent="0.2">
      <c r="B13" s="25"/>
      <c r="C13" s="472" t="s">
        <v>171</v>
      </c>
      <c r="D13" s="473"/>
      <c r="E13" s="473"/>
      <c r="F13" s="473"/>
      <c r="G13" s="473"/>
      <c r="H13" s="473"/>
      <c r="I13" s="473"/>
      <c r="J13" s="473"/>
      <c r="K13" s="476">
        <f>ROUND('10波及計算'!J72,)</f>
        <v>0</v>
      </c>
      <c r="L13" s="477"/>
      <c r="M13" s="477"/>
      <c r="N13" s="478"/>
      <c r="P13" s="128"/>
      <c r="Q13" s="128"/>
      <c r="R13" s="128"/>
      <c r="S13" s="128"/>
      <c r="U13" s="126"/>
      <c r="V13" s="488" t="s">
        <v>213</v>
      </c>
      <c r="W13" s="488"/>
      <c r="X13" s="488"/>
      <c r="Y13" s="488"/>
      <c r="Z13" s="488"/>
      <c r="AA13" s="491">
        <f>ROUND('10波及計算'!O73,)</f>
        <v>0</v>
      </c>
      <c r="AB13" s="492"/>
      <c r="AC13" s="492"/>
      <c r="AD13" s="493"/>
    </row>
    <row r="14" spans="1:32" s="17" customFormat="1" ht="12.75" customHeight="1" thickBot="1" x14ac:dyDescent="0.25">
      <c r="B14" s="25"/>
      <c r="C14" s="474" t="s">
        <v>172</v>
      </c>
      <c r="D14" s="475"/>
      <c r="E14" s="475"/>
      <c r="F14" s="475"/>
      <c r="G14" s="475"/>
      <c r="H14" s="475"/>
      <c r="I14" s="475"/>
      <c r="J14" s="475"/>
      <c r="K14" s="479"/>
      <c r="L14" s="480"/>
      <c r="M14" s="480"/>
      <c r="N14" s="481"/>
      <c r="P14" s="43"/>
      <c r="Q14" s="43"/>
      <c r="R14" s="43"/>
      <c r="S14" s="43"/>
      <c r="U14" s="126"/>
      <c r="V14" s="487" t="s">
        <v>214</v>
      </c>
      <c r="W14" s="488"/>
      <c r="X14" s="488"/>
      <c r="Y14" s="488"/>
      <c r="Z14" s="488"/>
      <c r="AA14" s="491">
        <f>ROUND(U12-AA13,)</f>
        <v>0</v>
      </c>
      <c r="AB14" s="492"/>
      <c r="AC14" s="492"/>
      <c r="AD14" s="493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29" t="s">
        <v>219</v>
      </c>
      <c r="Q15" s="430"/>
      <c r="R15" s="430"/>
      <c r="S15" s="431"/>
      <c r="U15" s="125"/>
      <c r="V15" s="130"/>
      <c r="W15" s="470" t="s">
        <v>221</v>
      </c>
      <c r="X15" s="470"/>
      <c r="Y15" s="470"/>
      <c r="Z15" s="471"/>
      <c r="AA15" s="467">
        <f>ROUND('10波及計算'!N72,)</f>
        <v>0</v>
      </c>
      <c r="AB15" s="468"/>
      <c r="AC15" s="468"/>
      <c r="AD15" s="469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32"/>
      <c r="Q16" s="433"/>
      <c r="R16" s="433"/>
      <c r="S16" s="434"/>
      <c r="T16" s="25"/>
      <c r="U16" s="319"/>
      <c r="V16" s="319" t="s">
        <v>446</v>
      </c>
      <c r="W16" s="319"/>
      <c r="X16" s="319"/>
      <c r="Y16" s="319"/>
      <c r="Z16" s="319"/>
      <c r="AA16" s="319"/>
      <c r="AB16" s="319"/>
      <c r="AC16" s="319"/>
      <c r="AD16" s="319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169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35" t="s">
        <v>162</v>
      </c>
      <c r="D21" s="436"/>
      <c r="E21" s="436"/>
      <c r="F21" s="43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446" t="s">
        <v>222</v>
      </c>
      <c r="D23" s="447"/>
      <c r="E23" s="447"/>
      <c r="F23" s="447"/>
      <c r="G23" s="447"/>
      <c r="H23" s="447"/>
      <c r="I23" s="447"/>
      <c r="J23" s="447"/>
      <c r="K23" s="438">
        <f>ROUND('10波及計算'!O72,)</f>
        <v>0</v>
      </c>
      <c r="L23" s="439"/>
      <c r="M23" s="439"/>
      <c r="N23" s="440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444" t="s">
        <v>447</v>
      </c>
      <c r="D24" s="445"/>
      <c r="E24" s="445"/>
      <c r="F24" s="445"/>
      <c r="G24" s="445"/>
      <c r="H24" s="445"/>
      <c r="I24" s="445"/>
      <c r="J24" s="445"/>
      <c r="K24" s="441"/>
      <c r="L24" s="442"/>
      <c r="M24" s="442"/>
      <c r="N24" s="443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35" t="s">
        <v>223</v>
      </c>
      <c r="D26" s="436"/>
      <c r="E26" s="436"/>
      <c r="F26" s="436"/>
      <c r="G26" s="437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451" t="s">
        <v>224</v>
      </c>
      <c r="D28" s="452"/>
      <c r="E28" s="452"/>
      <c r="F28" s="452"/>
      <c r="G28" s="452"/>
      <c r="H28" s="452"/>
      <c r="I28" s="452"/>
      <c r="J28" s="453"/>
      <c r="K28" s="454" t="s">
        <v>448</v>
      </c>
      <c r="L28" s="455"/>
      <c r="M28" s="455"/>
      <c r="N28" s="456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448" t="s">
        <v>449</v>
      </c>
      <c r="D29" s="449"/>
      <c r="E29" s="449"/>
      <c r="F29" s="449"/>
      <c r="G29" s="449"/>
      <c r="H29" s="449"/>
      <c r="I29" s="449"/>
      <c r="J29" s="450"/>
      <c r="K29" s="457"/>
      <c r="L29" s="458"/>
      <c r="M29" s="458"/>
      <c r="N29" s="459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460">
        <f>ROUND('10波及計算'!Q72,)</f>
        <v>0</v>
      </c>
      <c r="D30" s="461"/>
      <c r="E30" s="461"/>
      <c r="F30" s="461"/>
      <c r="G30" s="461"/>
      <c r="H30" s="461"/>
      <c r="I30" s="461"/>
      <c r="J30" s="463"/>
      <c r="K30" s="460">
        <f>ROUND(K23-C30,)</f>
        <v>0</v>
      </c>
      <c r="L30" s="461"/>
      <c r="M30" s="461"/>
      <c r="N30" s="462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64" t="s">
        <v>168</v>
      </c>
      <c r="D32" s="465"/>
      <c r="E32" s="465"/>
      <c r="F32" s="466"/>
      <c r="G32" s="25"/>
      <c r="H32" s="25"/>
      <c r="I32" s="25"/>
      <c r="J32" s="25"/>
      <c r="K32" s="25"/>
      <c r="L32" s="25"/>
      <c r="M32" s="25"/>
      <c r="N32" s="25"/>
      <c r="O32" s="25"/>
      <c r="P32" s="429" t="s">
        <v>218</v>
      </c>
      <c r="Q32" s="430"/>
      <c r="R32" s="430"/>
      <c r="S32" s="431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32"/>
      <c r="Q33" s="433"/>
      <c r="R33" s="433"/>
      <c r="S33" s="434"/>
      <c r="T33" s="25"/>
      <c r="U33" s="523" t="s">
        <v>226</v>
      </c>
      <c r="V33" s="524"/>
      <c r="W33" s="524"/>
      <c r="X33" s="524"/>
      <c r="Y33" s="524"/>
      <c r="Z33" s="524"/>
      <c r="AA33" s="494">
        <f>ROUND('10波及計算'!S72,)</f>
        <v>0</v>
      </c>
      <c r="AB33" s="495"/>
      <c r="AC33" s="495"/>
      <c r="AD33" s="496"/>
    </row>
    <row r="34" spans="2:32" s="17" customFormat="1" ht="12.75" customHeight="1" thickTop="1" thickBot="1" x14ac:dyDescent="0.25">
      <c r="B34" s="25"/>
      <c r="C34" s="517" t="s">
        <v>225</v>
      </c>
      <c r="D34" s="518"/>
      <c r="E34" s="518"/>
      <c r="F34" s="518"/>
      <c r="G34" s="518"/>
      <c r="H34" s="518"/>
      <c r="I34" s="518"/>
      <c r="J34" s="518"/>
      <c r="K34" s="494">
        <f>ROUND('10波及計算'!R72,)</f>
        <v>0</v>
      </c>
      <c r="L34" s="495"/>
      <c r="M34" s="495"/>
      <c r="N34" s="496"/>
      <c r="P34" s="128"/>
      <c r="Q34" s="128"/>
      <c r="R34" s="128"/>
      <c r="S34" s="128"/>
      <c r="T34" s="25"/>
      <c r="U34" s="519" t="s">
        <v>450</v>
      </c>
      <c r="V34" s="520"/>
      <c r="W34" s="520"/>
      <c r="X34" s="520"/>
      <c r="Y34" s="520"/>
      <c r="Z34" s="520"/>
      <c r="AA34" s="497"/>
      <c r="AB34" s="498"/>
      <c r="AC34" s="498"/>
      <c r="AD34" s="499"/>
    </row>
    <row r="35" spans="2:32" s="17" customFormat="1" ht="12.75" customHeight="1" thickTop="1" thickBot="1" x14ac:dyDescent="0.25">
      <c r="B35" s="25"/>
      <c r="C35" s="515" t="s">
        <v>451</v>
      </c>
      <c r="D35" s="516"/>
      <c r="E35" s="516"/>
      <c r="F35" s="516"/>
      <c r="G35" s="516"/>
      <c r="H35" s="516"/>
      <c r="I35" s="516"/>
      <c r="J35" s="516"/>
      <c r="K35" s="497"/>
      <c r="L35" s="498"/>
      <c r="M35" s="498"/>
      <c r="N35" s="499"/>
      <c r="P35" s="43"/>
      <c r="Q35" s="43"/>
      <c r="R35" s="43"/>
      <c r="S35" s="43"/>
      <c r="T35" s="25"/>
      <c r="U35" s="521" t="s">
        <v>175</v>
      </c>
      <c r="V35" s="522"/>
      <c r="W35" s="522"/>
      <c r="X35" s="522"/>
      <c r="Y35" s="522"/>
      <c r="Z35" s="522"/>
      <c r="AA35" s="500">
        <f>ROUND('10波及計算'!T72,0)</f>
        <v>0</v>
      </c>
      <c r="AB35" s="501"/>
      <c r="AC35" s="501"/>
      <c r="AD35" s="502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29" t="s">
        <v>219</v>
      </c>
      <c r="Q36" s="430"/>
      <c r="R36" s="430"/>
      <c r="S36" s="431"/>
      <c r="U36" s="519" t="s">
        <v>452</v>
      </c>
      <c r="V36" s="520"/>
      <c r="W36" s="520"/>
      <c r="X36" s="520"/>
      <c r="Y36" s="520"/>
      <c r="Z36" s="520"/>
      <c r="AA36" s="497"/>
      <c r="AB36" s="498"/>
      <c r="AC36" s="498"/>
      <c r="AD36" s="499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32"/>
      <c r="Q37" s="433"/>
      <c r="R37" s="433"/>
      <c r="S37" s="434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170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503" t="s">
        <v>227</v>
      </c>
      <c r="D42" s="504"/>
      <c r="E42" s="504"/>
      <c r="F42" s="504"/>
      <c r="G42" s="504"/>
      <c r="H42" s="504"/>
      <c r="I42" s="504"/>
      <c r="J42" s="504"/>
      <c r="K42" s="438">
        <f>ROUND(K43+K44,)</f>
        <v>0</v>
      </c>
      <c r="L42" s="439"/>
      <c r="M42" s="439"/>
      <c r="N42" s="440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5"/>
      <c r="D43" s="507" t="s">
        <v>228</v>
      </c>
      <c r="E43" s="508"/>
      <c r="F43" s="508"/>
      <c r="G43" s="508"/>
      <c r="H43" s="508"/>
      <c r="I43" s="508"/>
      <c r="J43" s="508"/>
      <c r="K43" s="509">
        <f>ROUND(AA15,)</f>
        <v>0</v>
      </c>
      <c r="L43" s="510"/>
      <c r="M43" s="510"/>
      <c r="N43" s="511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7"/>
      <c r="D44" s="505" t="s">
        <v>173</v>
      </c>
      <c r="E44" s="506"/>
      <c r="F44" s="506"/>
      <c r="G44" s="506"/>
      <c r="H44" s="506"/>
      <c r="I44" s="506"/>
      <c r="J44" s="506"/>
      <c r="K44" s="512">
        <f>ROUND(AA35,)</f>
        <v>0</v>
      </c>
      <c r="L44" s="513"/>
      <c r="M44" s="513"/>
      <c r="N44" s="514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64" t="s">
        <v>164</v>
      </c>
      <c r="D46" s="465"/>
      <c r="E46" s="465"/>
      <c r="F46" s="465"/>
      <c r="G46" s="465"/>
      <c r="H46" s="466"/>
      <c r="I46" s="25"/>
      <c r="J46" s="25"/>
      <c r="K46" s="17" t="s">
        <v>453</v>
      </c>
      <c r="L46" s="529">
        <f ca="1">'10波及計算'!U72</f>
        <v>0.65816824510667427</v>
      </c>
      <c r="M46" s="529"/>
      <c r="N46" s="529"/>
      <c r="O46" s="25" t="s">
        <v>454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527" t="s">
        <v>215</v>
      </c>
      <c r="D48" s="528"/>
      <c r="E48" s="528"/>
      <c r="F48" s="528"/>
      <c r="G48" s="528"/>
      <c r="H48" s="528"/>
      <c r="I48" s="528"/>
      <c r="J48" s="528"/>
      <c r="K48" s="438">
        <f ca="1">ROUND('10波及計算'!V72,)</f>
        <v>0</v>
      </c>
      <c r="L48" s="439"/>
      <c r="M48" s="439"/>
      <c r="N48" s="440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525" t="s">
        <v>455</v>
      </c>
      <c r="D49" s="526"/>
      <c r="E49" s="526"/>
      <c r="F49" s="526"/>
      <c r="G49" s="526"/>
      <c r="H49" s="526"/>
      <c r="I49" s="526"/>
      <c r="J49" s="526"/>
      <c r="K49" s="441"/>
      <c r="L49" s="442"/>
      <c r="M49" s="442"/>
      <c r="N49" s="443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64" t="s">
        <v>165</v>
      </c>
      <c r="D51" s="465"/>
      <c r="E51" s="465"/>
      <c r="F51" s="465"/>
      <c r="G51" s="465"/>
      <c r="H51" s="46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64" t="s">
        <v>166</v>
      </c>
      <c r="D53" s="465"/>
      <c r="E53" s="465"/>
      <c r="F53" s="465"/>
      <c r="G53" s="466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64" t="s">
        <v>174</v>
      </c>
      <c r="D55" s="465"/>
      <c r="E55" s="465"/>
      <c r="F55" s="465"/>
      <c r="G55" s="466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527" t="s">
        <v>167</v>
      </c>
      <c r="D57" s="528"/>
      <c r="E57" s="528"/>
      <c r="F57" s="528"/>
      <c r="G57" s="528"/>
      <c r="H57" s="528"/>
      <c r="I57" s="528"/>
      <c r="J57" s="528"/>
      <c r="K57" s="545" t="s">
        <v>176</v>
      </c>
      <c r="L57" s="546"/>
      <c r="M57" s="546"/>
      <c r="N57" s="547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548">
        <f ca="1">ROUND('10波及計算'!Z72,)</f>
        <v>0</v>
      </c>
      <c r="D58" s="513"/>
      <c r="E58" s="513"/>
      <c r="F58" s="513"/>
      <c r="G58" s="513"/>
      <c r="H58" s="513"/>
      <c r="I58" s="513"/>
      <c r="J58" s="513"/>
      <c r="K58" s="548">
        <f ca="1">ROUND(K48-C58,)</f>
        <v>0</v>
      </c>
      <c r="L58" s="513"/>
      <c r="M58" s="513"/>
      <c r="N58" s="514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35" t="s">
        <v>168</v>
      </c>
      <c r="D60" s="436"/>
      <c r="E60" s="436"/>
      <c r="F60" s="437"/>
      <c r="G60" s="25"/>
      <c r="H60" s="25"/>
      <c r="I60" s="25"/>
      <c r="J60" s="25"/>
      <c r="K60" s="25"/>
      <c r="L60" s="25"/>
      <c r="M60" s="25"/>
      <c r="N60" s="25"/>
      <c r="O60" s="25"/>
      <c r="P60" s="429" t="s">
        <v>216</v>
      </c>
      <c r="Q60" s="430"/>
      <c r="R60" s="430"/>
      <c r="S60" s="431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32"/>
      <c r="Q61" s="433"/>
      <c r="R61" s="433"/>
      <c r="S61" s="434"/>
      <c r="T61" s="129"/>
      <c r="U61" s="538" t="s">
        <v>178</v>
      </c>
      <c r="V61" s="539"/>
      <c r="W61" s="539"/>
      <c r="X61" s="539"/>
      <c r="Y61" s="539"/>
      <c r="Z61" s="539"/>
      <c r="AA61" s="530">
        <f ca="1">ROUND('10波及計算'!AB72,)</f>
        <v>0</v>
      </c>
      <c r="AB61" s="531"/>
      <c r="AC61" s="531"/>
      <c r="AD61" s="532"/>
    </row>
    <row r="62" spans="2:32" s="17" customFormat="1" ht="12.75" customHeight="1" thickTop="1" thickBot="1" x14ac:dyDescent="0.25">
      <c r="B62" s="25"/>
      <c r="C62" s="551" t="s">
        <v>177</v>
      </c>
      <c r="D62" s="552"/>
      <c r="E62" s="552"/>
      <c r="F62" s="552"/>
      <c r="G62" s="552"/>
      <c r="H62" s="552"/>
      <c r="I62" s="552"/>
      <c r="J62" s="552"/>
      <c r="K62" s="553">
        <f ca="1">ROUND('10波及計算'!AA72,)</f>
        <v>0</v>
      </c>
      <c r="L62" s="554"/>
      <c r="M62" s="554"/>
      <c r="N62" s="555"/>
      <c r="P62" s="128"/>
      <c r="Q62" s="128"/>
      <c r="R62" s="128"/>
      <c r="S62" s="128"/>
      <c r="T62" s="25"/>
      <c r="U62" s="540" t="s">
        <v>456</v>
      </c>
      <c r="V62" s="541"/>
      <c r="W62" s="541"/>
      <c r="X62" s="541"/>
      <c r="Y62" s="541"/>
      <c r="Z62" s="541"/>
      <c r="AA62" s="533"/>
      <c r="AB62" s="534"/>
      <c r="AC62" s="534"/>
      <c r="AD62" s="535"/>
    </row>
    <row r="63" spans="2:32" s="17" customFormat="1" ht="12.75" customHeight="1" thickTop="1" thickBot="1" x14ac:dyDescent="0.25">
      <c r="B63" s="25"/>
      <c r="C63" s="549" t="s">
        <v>457</v>
      </c>
      <c r="D63" s="550"/>
      <c r="E63" s="550"/>
      <c r="F63" s="550"/>
      <c r="G63" s="550"/>
      <c r="H63" s="550"/>
      <c r="I63" s="550"/>
      <c r="J63" s="550"/>
      <c r="K63" s="556"/>
      <c r="L63" s="557"/>
      <c r="M63" s="557"/>
      <c r="N63" s="558"/>
      <c r="P63" s="43"/>
      <c r="Q63" s="43"/>
      <c r="R63" s="43"/>
      <c r="S63" s="43"/>
      <c r="T63" s="25"/>
      <c r="U63" s="538" t="s">
        <v>179</v>
      </c>
      <c r="V63" s="539"/>
      <c r="W63" s="539"/>
      <c r="X63" s="539"/>
      <c r="Y63" s="539"/>
      <c r="Z63" s="539"/>
      <c r="AA63" s="530">
        <f ca="1">ROUND('10波及計算'!AC72,)</f>
        <v>0</v>
      </c>
      <c r="AB63" s="531"/>
      <c r="AC63" s="531"/>
      <c r="AD63" s="532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29" t="s">
        <v>217</v>
      </c>
      <c r="Q64" s="430"/>
      <c r="R64" s="430"/>
      <c r="S64" s="431"/>
      <c r="T64" s="129"/>
      <c r="U64" s="536" t="s">
        <v>458</v>
      </c>
      <c r="V64" s="537"/>
      <c r="W64" s="537"/>
      <c r="X64" s="537"/>
      <c r="Y64" s="537"/>
      <c r="Z64" s="537"/>
      <c r="AA64" s="559"/>
      <c r="AB64" s="560"/>
      <c r="AC64" s="560"/>
      <c r="AD64" s="561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32"/>
      <c r="Q65" s="433"/>
      <c r="R65" s="433"/>
      <c r="S65" s="434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153</v>
      </c>
    </row>
    <row r="68" spans="1:32" ht="11.25" customHeight="1" x14ac:dyDescent="0.2">
      <c r="A68" s="22" t="s">
        <v>154</v>
      </c>
    </row>
    <row r="70" spans="1:32" x14ac:dyDescent="0.2">
      <c r="A70" s="12" t="s">
        <v>229</v>
      </c>
    </row>
    <row r="71" spans="1:32" x14ac:dyDescent="0.2">
      <c r="AB71" s="416"/>
      <c r="AC71" s="416"/>
      <c r="AD71" s="416"/>
      <c r="AE71" s="416"/>
      <c r="AF71" s="416" t="s">
        <v>232</v>
      </c>
    </row>
    <row r="72" spans="1:32" x14ac:dyDescent="0.2">
      <c r="A72" s="370" t="s">
        <v>231</v>
      </c>
      <c r="B72" s="371"/>
      <c r="C72" s="371"/>
      <c r="D72" s="371"/>
      <c r="E72" s="371"/>
      <c r="F72" s="371"/>
      <c r="G72" s="371"/>
      <c r="H72" s="371"/>
      <c r="I72" s="371"/>
      <c r="J72" s="371"/>
      <c r="K72" s="372"/>
      <c r="L72" s="565" t="s">
        <v>16</v>
      </c>
      <c r="M72" s="566"/>
      <c r="N72" s="566"/>
      <c r="O72" s="567"/>
      <c r="P72" s="320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71" t="s">
        <v>81</v>
      </c>
      <c r="AC72" s="371"/>
      <c r="AD72" s="371"/>
      <c r="AE72" s="371"/>
      <c r="AF72" s="372"/>
    </row>
    <row r="73" spans="1:32" x14ac:dyDescent="0.2">
      <c r="A73" s="365"/>
      <c r="B73" s="366"/>
      <c r="C73" s="366"/>
      <c r="D73" s="366"/>
      <c r="E73" s="366"/>
      <c r="F73" s="366"/>
      <c r="G73" s="366"/>
      <c r="H73" s="366"/>
      <c r="I73" s="366"/>
      <c r="J73" s="366"/>
      <c r="K73" s="367"/>
      <c r="L73" s="568"/>
      <c r="M73" s="569"/>
      <c r="N73" s="569"/>
      <c r="O73" s="570"/>
      <c r="P73" s="571" t="s">
        <v>18</v>
      </c>
      <c r="Q73" s="572"/>
      <c r="R73" s="572"/>
      <c r="S73" s="573"/>
      <c r="T73" s="574" t="s">
        <v>230</v>
      </c>
      <c r="U73" s="575"/>
      <c r="V73" s="575"/>
      <c r="W73" s="576"/>
      <c r="X73" s="577" t="s">
        <v>80</v>
      </c>
      <c r="Y73" s="578"/>
      <c r="Z73" s="578"/>
      <c r="AA73" s="579"/>
      <c r="AB73" s="366"/>
      <c r="AC73" s="366"/>
      <c r="AD73" s="366"/>
      <c r="AE73" s="366"/>
      <c r="AF73" s="367"/>
    </row>
    <row r="74" spans="1:32" x14ac:dyDescent="0.2">
      <c r="A74" s="591" t="s">
        <v>78</v>
      </c>
      <c r="B74" s="592"/>
      <c r="C74" s="592"/>
      <c r="D74" s="592"/>
      <c r="E74" s="592"/>
      <c r="F74" s="592"/>
      <c r="G74" s="592"/>
      <c r="H74" s="592"/>
      <c r="I74" s="592"/>
      <c r="J74" s="592"/>
      <c r="K74" s="593"/>
      <c r="L74" s="594">
        <f>K8</f>
        <v>0</v>
      </c>
      <c r="M74" s="595"/>
      <c r="N74" s="595"/>
      <c r="O74" s="596"/>
      <c r="P74" s="585">
        <f>K13</f>
        <v>0</v>
      </c>
      <c r="Q74" s="586"/>
      <c r="R74" s="586"/>
      <c r="S74" s="587"/>
      <c r="T74" s="588">
        <f>K34</f>
        <v>0</v>
      </c>
      <c r="U74" s="589"/>
      <c r="V74" s="589"/>
      <c r="W74" s="590"/>
      <c r="X74" s="562">
        <f ca="1">K62</f>
        <v>0</v>
      </c>
      <c r="Y74" s="563"/>
      <c r="Z74" s="563"/>
      <c r="AA74" s="564"/>
      <c r="AB74" s="542">
        <f ca="1">SUM(P74:AA74)</f>
        <v>0</v>
      </c>
      <c r="AC74" s="543"/>
      <c r="AD74" s="543"/>
      <c r="AE74" s="543"/>
      <c r="AF74" s="544"/>
    </row>
    <row r="75" spans="1:32" x14ac:dyDescent="0.2">
      <c r="A75" s="318"/>
      <c r="B75" s="591" t="s">
        <v>82</v>
      </c>
      <c r="C75" s="592"/>
      <c r="D75" s="592"/>
      <c r="E75" s="592"/>
      <c r="F75" s="592"/>
      <c r="G75" s="592"/>
      <c r="H75" s="592"/>
      <c r="I75" s="322"/>
      <c r="J75" s="322"/>
      <c r="K75" s="323"/>
      <c r="L75" s="582"/>
      <c r="M75" s="583"/>
      <c r="N75" s="583"/>
      <c r="O75" s="584"/>
      <c r="P75" s="585">
        <f>U12</f>
        <v>0</v>
      </c>
      <c r="Q75" s="586"/>
      <c r="R75" s="586"/>
      <c r="S75" s="587"/>
      <c r="T75" s="588">
        <f>AA33</f>
        <v>0</v>
      </c>
      <c r="U75" s="589"/>
      <c r="V75" s="589"/>
      <c r="W75" s="590"/>
      <c r="X75" s="562">
        <f ca="1">AA61</f>
        <v>0</v>
      </c>
      <c r="Y75" s="563"/>
      <c r="Z75" s="563"/>
      <c r="AA75" s="564"/>
      <c r="AB75" s="542">
        <f ca="1">SUM(P75:AA75)</f>
        <v>0</v>
      </c>
      <c r="AC75" s="543"/>
      <c r="AD75" s="543"/>
      <c r="AE75" s="543"/>
      <c r="AF75" s="544"/>
    </row>
    <row r="76" spans="1:32" x14ac:dyDescent="0.2">
      <c r="A76" s="317"/>
      <c r="B76" s="317"/>
      <c r="C76" s="580" t="s">
        <v>129</v>
      </c>
      <c r="D76" s="581"/>
      <c r="E76" s="581"/>
      <c r="F76" s="581"/>
      <c r="G76" s="581"/>
      <c r="H76" s="581"/>
      <c r="I76" s="581"/>
      <c r="J76" s="321"/>
      <c r="K76" s="324"/>
      <c r="L76" s="582"/>
      <c r="M76" s="583"/>
      <c r="N76" s="583"/>
      <c r="O76" s="584"/>
      <c r="P76" s="585">
        <f>AA15</f>
        <v>0</v>
      </c>
      <c r="Q76" s="586"/>
      <c r="R76" s="586"/>
      <c r="S76" s="587"/>
      <c r="T76" s="588">
        <f>AA35</f>
        <v>0</v>
      </c>
      <c r="U76" s="589"/>
      <c r="V76" s="589"/>
      <c r="W76" s="590"/>
      <c r="X76" s="562">
        <f ca="1">AA63</f>
        <v>0</v>
      </c>
      <c r="Y76" s="563"/>
      <c r="Z76" s="563"/>
      <c r="AA76" s="564"/>
      <c r="AB76" s="542">
        <f ca="1">SUM(P76:AA76)</f>
        <v>0</v>
      </c>
      <c r="AC76" s="543"/>
      <c r="AD76" s="543"/>
      <c r="AE76" s="543"/>
      <c r="AF76" s="544"/>
    </row>
    <row r="77" spans="1:32" x14ac:dyDescent="0.2">
      <c r="B77" s="22" t="s">
        <v>153</v>
      </c>
    </row>
    <row r="78" spans="1:32" x14ac:dyDescent="0.2">
      <c r="B78" s="22" t="s">
        <v>154</v>
      </c>
    </row>
  </sheetData>
  <mergeCells count="95">
    <mergeCell ref="A4:E5"/>
    <mergeCell ref="AB76:AF76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  <mergeCell ref="X74:AA74"/>
    <mergeCell ref="L72:O73"/>
    <mergeCell ref="AB72:AF73"/>
    <mergeCell ref="P73:S73"/>
    <mergeCell ref="T73:W73"/>
    <mergeCell ref="X73:AA73"/>
    <mergeCell ref="AB74:AF74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AA61:AD62"/>
    <mergeCell ref="U64:Z64"/>
    <mergeCell ref="U63:Z63"/>
    <mergeCell ref="U62:Z62"/>
    <mergeCell ref="P60:S61"/>
    <mergeCell ref="C49:J49"/>
    <mergeCell ref="C48:J48"/>
    <mergeCell ref="L46:N46"/>
    <mergeCell ref="K48:N49"/>
    <mergeCell ref="C46:H46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U33:Z33"/>
    <mergeCell ref="P36:S37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B71:AF71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</mergeCells>
  <phoneticPr fontId="4"/>
  <pageMargins left="0.59055118110236227" right="0.59055118110236227" top="0.59055118110236227" bottom="0.39370078740157483" header="0" footer="0"/>
  <pageSetup paperSize="9" scale="96" orientation="portrait" r:id="rId1"/>
  <headerFooter>
    <oddFooter>&amp;C&amp;9&amp;P／&amp;N&amp;R&amp;8&amp;F／&amp;A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5"/>
  <sheetViews>
    <sheetView tabSelected="1" view="pageBreakPreview" zoomScale="115" zoomScaleNormal="100" zoomScaleSheetLayoutView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76" sqref="J75:J76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6" width="9.26953125" style="25" hidden="1" customWidth="1"/>
    <col min="7" max="7" width="9.26953125" style="331" hidden="1" customWidth="1"/>
    <col min="8" max="40" width="9.26953125" style="25" customWidth="1"/>
    <col min="41" max="16384" width="9" style="25"/>
  </cols>
  <sheetData>
    <row r="1" spans="1:41" ht="15" customHeight="1" x14ac:dyDescent="0.2">
      <c r="A1" s="616" t="str">
        <f>'02フロー図'!A4</f>
        <v>《 道北圏 》</v>
      </c>
      <c r="B1" s="616"/>
    </row>
    <row r="2" spans="1:41" ht="15" customHeight="1" x14ac:dyDescent="0.2">
      <c r="A2" s="616"/>
      <c r="B2" s="616"/>
    </row>
    <row r="3" spans="1:41" ht="12.5" thickBot="1" x14ac:dyDescent="0.25">
      <c r="A3" s="617"/>
      <c r="B3" s="617"/>
      <c r="S3" s="26"/>
      <c r="T3" s="26" t="str">
        <f>$AF$3</f>
        <v>（単位：百万円）</v>
      </c>
      <c r="AC3" s="26"/>
      <c r="AF3" s="26" t="s">
        <v>32</v>
      </c>
      <c r="AJ3" s="26"/>
      <c r="AN3" s="26" t="s">
        <v>424</v>
      </c>
    </row>
    <row r="4" spans="1:41" ht="17.25" customHeight="1" thickTop="1" thickBot="1" x14ac:dyDescent="0.25">
      <c r="A4" s="615" t="s">
        <v>0</v>
      </c>
      <c r="B4" s="614"/>
      <c r="C4" s="264" t="s">
        <v>16</v>
      </c>
      <c r="D4" s="264"/>
      <c r="E4" s="264"/>
      <c r="F4" s="264"/>
      <c r="G4" s="332"/>
      <c r="H4" s="600" t="s">
        <v>55</v>
      </c>
      <c r="I4" s="601"/>
      <c r="J4" s="601"/>
      <c r="K4" s="601"/>
      <c r="L4" s="601"/>
      <c r="M4" s="601"/>
      <c r="N4" s="602"/>
      <c r="O4" s="600" t="s">
        <v>157</v>
      </c>
      <c r="P4" s="601"/>
      <c r="Q4" s="601"/>
      <c r="R4" s="601"/>
      <c r="S4" s="601"/>
      <c r="T4" s="602"/>
      <c r="U4" s="600" t="s">
        <v>196</v>
      </c>
      <c r="V4" s="601"/>
      <c r="W4" s="601"/>
      <c r="X4" s="601"/>
      <c r="Y4" s="601"/>
      <c r="Z4" s="601"/>
      <c r="AA4" s="601"/>
      <c r="AB4" s="601"/>
      <c r="AC4" s="602"/>
      <c r="AD4" s="613" t="s">
        <v>56</v>
      </c>
      <c r="AE4" s="613"/>
      <c r="AF4" s="614"/>
      <c r="AG4" s="609" t="s">
        <v>102</v>
      </c>
      <c r="AH4" s="610"/>
      <c r="AI4" s="610"/>
      <c r="AJ4" s="611"/>
      <c r="AK4" s="609" t="s">
        <v>209</v>
      </c>
      <c r="AL4" s="610"/>
      <c r="AM4" s="610"/>
      <c r="AN4" s="612"/>
    </row>
    <row r="5" spans="1:41" ht="15.75" customHeight="1" thickTop="1" x14ac:dyDescent="0.2">
      <c r="A5" s="607" t="s">
        <v>583</v>
      </c>
      <c r="B5" s="608"/>
      <c r="C5" s="264" t="s">
        <v>160</v>
      </c>
      <c r="D5" s="264" t="s">
        <v>410</v>
      </c>
      <c r="E5" s="264" t="s">
        <v>411</v>
      </c>
      <c r="F5" s="264" t="s">
        <v>412</v>
      </c>
      <c r="G5" s="332" t="s">
        <v>413</v>
      </c>
      <c r="H5" s="27" t="s">
        <v>16</v>
      </c>
      <c r="I5" s="27" t="s">
        <v>17</v>
      </c>
      <c r="J5" s="27" t="s">
        <v>38</v>
      </c>
      <c r="K5" s="27" t="s">
        <v>28</v>
      </c>
      <c r="L5" s="27" t="s">
        <v>18</v>
      </c>
      <c r="M5" s="27" t="s">
        <v>21</v>
      </c>
      <c r="N5" s="27" t="s">
        <v>18</v>
      </c>
      <c r="O5" s="27" t="s">
        <v>155</v>
      </c>
      <c r="P5" s="27" t="s">
        <v>17</v>
      </c>
      <c r="Q5" s="27" t="s">
        <v>38</v>
      </c>
      <c r="R5" s="27" t="s">
        <v>20</v>
      </c>
      <c r="S5" s="27" t="s">
        <v>20</v>
      </c>
      <c r="T5" s="27" t="s">
        <v>20</v>
      </c>
      <c r="U5" s="27" t="s">
        <v>53</v>
      </c>
      <c r="V5" s="27" t="s">
        <v>158</v>
      </c>
      <c r="W5" s="27" t="s">
        <v>24</v>
      </c>
      <c r="X5" s="27" t="s">
        <v>23</v>
      </c>
      <c r="Y5" s="27" t="s">
        <v>17</v>
      </c>
      <c r="Z5" s="27" t="s">
        <v>38</v>
      </c>
      <c r="AA5" s="27" t="s">
        <v>27</v>
      </c>
      <c r="AB5" s="27" t="s">
        <v>27</v>
      </c>
      <c r="AC5" s="27" t="s">
        <v>27</v>
      </c>
      <c r="AD5" s="27" t="s">
        <v>29</v>
      </c>
      <c r="AE5" s="27" t="s">
        <v>30</v>
      </c>
      <c r="AF5" s="309" t="s">
        <v>57</v>
      </c>
      <c r="AG5" s="308" t="s">
        <v>18</v>
      </c>
      <c r="AH5" s="27" t="s">
        <v>442</v>
      </c>
      <c r="AI5" s="27" t="s">
        <v>443</v>
      </c>
      <c r="AJ5" s="309" t="s">
        <v>81</v>
      </c>
      <c r="AK5" s="308" t="s">
        <v>18</v>
      </c>
      <c r="AL5" s="27" t="s">
        <v>442</v>
      </c>
      <c r="AM5" s="27" t="s">
        <v>443</v>
      </c>
      <c r="AN5" s="28" t="s">
        <v>81</v>
      </c>
    </row>
    <row r="6" spans="1:41" ht="15.75" customHeight="1" x14ac:dyDescent="0.2">
      <c r="A6" s="607" t="s">
        <v>33</v>
      </c>
      <c r="B6" s="608"/>
      <c r="C6" s="264" t="s">
        <v>414</v>
      </c>
      <c r="D6" s="264"/>
      <c r="E6" s="264"/>
      <c r="F6" s="264"/>
      <c r="G6" s="332"/>
      <c r="H6" s="298" t="s">
        <v>418</v>
      </c>
      <c r="I6" s="29"/>
      <c r="J6" s="29" t="s">
        <v>18</v>
      </c>
      <c r="K6" s="29" t="s">
        <v>59</v>
      </c>
      <c r="L6" s="29" t="s">
        <v>19</v>
      </c>
      <c r="M6" s="29" t="s">
        <v>60</v>
      </c>
      <c r="N6" s="29" t="s">
        <v>58</v>
      </c>
      <c r="O6" s="29" t="s">
        <v>156</v>
      </c>
      <c r="P6" s="29"/>
      <c r="Q6" s="29" t="s">
        <v>39</v>
      </c>
      <c r="R6" s="29" t="s">
        <v>26</v>
      </c>
      <c r="S6" s="29" t="s">
        <v>19</v>
      </c>
      <c r="T6" s="29" t="s">
        <v>58</v>
      </c>
      <c r="U6" s="29" t="s">
        <v>22</v>
      </c>
      <c r="V6" s="29" t="s">
        <v>159</v>
      </c>
      <c r="W6" s="29" t="s">
        <v>61</v>
      </c>
      <c r="X6" s="29"/>
      <c r="Y6" s="29"/>
      <c r="Z6" s="29" t="s">
        <v>23</v>
      </c>
      <c r="AA6" s="29" t="s">
        <v>26</v>
      </c>
      <c r="AB6" s="29" t="s">
        <v>19</v>
      </c>
      <c r="AC6" s="29" t="s">
        <v>58</v>
      </c>
      <c r="AD6" s="29" t="s">
        <v>25</v>
      </c>
      <c r="AE6" s="29" t="s">
        <v>31</v>
      </c>
      <c r="AF6" s="311" t="s">
        <v>58</v>
      </c>
      <c r="AG6" s="310"/>
      <c r="AH6" s="29" t="s">
        <v>444</v>
      </c>
      <c r="AI6" s="29" t="s">
        <v>444</v>
      </c>
      <c r="AJ6" s="311" t="s">
        <v>444</v>
      </c>
      <c r="AK6" s="310"/>
      <c r="AL6" s="29" t="s">
        <v>445</v>
      </c>
      <c r="AM6" s="29" t="s">
        <v>445</v>
      </c>
      <c r="AN6" s="30" t="s">
        <v>445</v>
      </c>
    </row>
    <row r="7" spans="1:41" ht="12.75" customHeight="1" thickBot="1" x14ac:dyDescent="0.25">
      <c r="A7" s="607"/>
      <c r="B7" s="608"/>
      <c r="C7" s="264"/>
      <c r="D7" s="264"/>
      <c r="E7" s="264"/>
      <c r="F7" s="264"/>
      <c r="G7" s="332"/>
      <c r="H7" s="31" t="s">
        <v>34</v>
      </c>
      <c r="I7" s="31" t="s">
        <v>35</v>
      </c>
      <c r="J7" s="31" t="s">
        <v>62</v>
      </c>
      <c r="K7" s="31" t="s">
        <v>180</v>
      </c>
      <c r="L7" s="31" t="s">
        <v>181</v>
      </c>
      <c r="M7" s="31" t="s">
        <v>182</v>
      </c>
      <c r="N7" s="31" t="s">
        <v>185</v>
      </c>
      <c r="O7" s="31" t="s">
        <v>183</v>
      </c>
      <c r="P7" s="31" t="s">
        <v>184</v>
      </c>
      <c r="Q7" s="31" t="s">
        <v>186</v>
      </c>
      <c r="R7" s="31" t="s">
        <v>187</v>
      </c>
      <c r="S7" s="31" t="s">
        <v>188</v>
      </c>
      <c r="T7" s="31" t="s">
        <v>189</v>
      </c>
      <c r="U7" s="31" t="s">
        <v>63</v>
      </c>
      <c r="V7" s="31" t="s">
        <v>190</v>
      </c>
      <c r="W7" s="31" t="s">
        <v>64</v>
      </c>
      <c r="X7" s="31" t="s">
        <v>54</v>
      </c>
      <c r="Y7" s="31" t="s">
        <v>50</v>
      </c>
      <c r="Z7" s="31" t="s">
        <v>51</v>
      </c>
      <c r="AA7" s="31" t="s">
        <v>52</v>
      </c>
      <c r="AB7" s="31" t="s">
        <v>191</v>
      </c>
      <c r="AC7" s="31" t="s">
        <v>192</v>
      </c>
      <c r="AD7" s="31" t="s">
        <v>193</v>
      </c>
      <c r="AE7" s="31" t="s">
        <v>194</v>
      </c>
      <c r="AF7" s="316" t="s">
        <v>195</v>
      </c>
      <c r="AG7" s="312" t="s">
        <v>425</v>
      </c>
      <c r="AH7" s="313" t="s">
        <v>435</v>
      </c>
      <c r="AI7" s="313" t="s">
        <v>436</v>
      </c>
      <c r="AJ7" s="325" t="s">
        <v>437</v>
      </c>
      <c r="AK7" s="312" t="s">
        <v>438</v>
      </c>
      <c r="AL7" s="313" t="s">
        <v>439</v>
      </c>
      <c r="AM7" s="313" t="s">
        <v>440</v>
      </c>
      <c r="AN7" s="314" t="s">
        <v>441</v>
      </c>
    </row>
    <row r="8" spans="1:41" ht="12.5" thickTop="1" x14ac:dyDescent="0.2">
      <c r="A8" s="32" t="s">
        <v>234</v>
      </c>
      <c r="B8" s="33" t="s">
        <v>460</v>
      </c>
      <c r="C8" s="288"/>
      <c r="D8" s="268">
        <v>0.40112453108231227</v>
      </c>
      <c r="E8" s="268">
        <v>6.4205044695110292E-2</v>
      </c>
      <c r="F8" s="273">
        <f t="shared" ref="F8" si="0">ROUND(IF(C8*D8&lt;0,0,C8*D8),)</f>
        <v>0</v>
      </c>
      <c r="G8" s="333">
        <f t="shared" ref="G8" si="1">ROUND(IF(C8*E8&lt;0,0,C8*E8),)</f>
        <v>0</v>
      </c>
      <c r="H8" s="282">
        <f t="shared" ref="H8:H52" si="2">C8-F8-G8</f>
        <v>0</v>
      </c>
      <c r="I8" s="278">
        <f>1-(-'11取引基本表'!CQ6/('11取引基本表'!BW6))</f>
        <v>0.70972152887808471</v>
      </c>
      <c r="J8" s="66">
        <f>H8*I8</f>
        <v>0</v>
      </c>
      <c r="K8" s="67">
        <f t="array" ref="K8:K71">TRANSPOSE('12投入係数表'!C77:BN77)</f>
        <v>0.48674273744556529</v>
      </c>
      <c r="L8" s="66">
        <f t="shared" ref="L8:L39" si="3">J8*K8</f>
        <v>0</v>
      </c>
      <c r="M8" s="67">
        <f t="array" ref="M8:M71">TRANSPOSE('12投入係数表'!C72:BN72)</f>
        <v>5.5041067195854693E-2</v>
      </c>
      <c r="N8" s="68">
        <f t="shared" ref="N8:N39" si="4">J8*M8</f>
        <v>0</v>
      </c>
      <c r="O8" s="69">
        <f t="array" ref="O8:O80">MMULT('12投入係数表'!C6:BN78,J8:J71)</f>
        <v>0</v>
      </c>
      <c r="P8" s="70">
        <f>1-(-'11取引基本表'!CQ6/('11取引基本表'!BW6))</f>
        <v>0.70972152887808471</v>
      </c>
      <c r="Q8" s="68">
        <f>O8*P8</f>
        <v>0</v>
      </c>
      <c r="R8" s="68">
        <f t="array" ref="R8:R71">MMULT('13逆行列係数表'!C6:BN69,Q8:Q71)</f>
        <v>0</v>
      </c>
      <c r="S8" s="66">
        <f t="shared" ref="S8:S39" si="5">R8*K8</f>
        <v>0</v>
      </c>
      <c r="T8" s="71">
        <f t="shared" ref="T8:T39" si="6">R8*M8</f>
        <v>0</v>
      </c>
      <c r="U8" s="72"/>
      <c r="V8" s="68">
        <f t="shared" ref="V8:V39" ca="1" si="7">(N8+T8)*$U$72</f>
        <v>0</v>
      </c>
      <c r="W8" s="67">
        <f>'11取引基本表'!BQ6/'11取引基本表'!$BQ$70</f>
        <v>8.5397252792706133E-3</v>
      </c>
      <c r="X8" s="68">
        <f t="shared" ref="X8:X39" ca="1" si="8">V$72*W8</f>
        <v>0</v>
      </c>
      <c r="Y8" s="70">
        <f>P8</f>
        <v>0.70972152887808471</v>
      </c>
      <c r="Z8" s="68">
        <f ca="1">X8*Y8</f>
        <v>0</v>
      </c>
      <c r="AA8" s="68">
        <f t="array" aca="1" ref="AA8:AA71" ca="1">MMULT('13逆行列係数表'!C6:BN69,Z8:Z71)</f>
        <v>0</v>
      </c>
      <c r="AB8" s="68">
        <f t="shared" ref="AB8:AB39" ca="1" si="9">K8*AA8</f>
        <v>0</v>
      </c>
      <c r="AC8" s="71">
        <f t="shared" ref="AC8:AC39" ca="1" si="10">M8*AA8</f>
        <v>0</v>
      </c>
      <c r="AD8" s="69">
        <f t="shared" ref="AD8:AD39" ca="1" si="11">J8+R8+AA8</f>
        <v>0</v>
      </c>
      <c r="AE8" s="68">
        <f t="shared" ref="AE8:AE39" ca="1" si="12">L8+S8+AB8</f>
        <v>0</v>
      </c>
      <c r="AF8" s="71">
        <f t="shared" ref="AF8:AF39" ca="1" si="13">N8+T8+AC8</f>
        <v>0</v>
      </c>
      <c r="AG8" s="76">
        <f>J8*'20就業誘発係数'!$D5</f>
        <v>0</v>
      </c>
      <c r="AH8" s="315">
        <f>R8*'20就業誘発係数'!$D5</f>
        <v>0</v>
      </c>
      <c r="AI8" s="315">
        <f ca="1">AA8*'20就業誘発係数'!$D5</f>
        <v>0</v>
      </c>
      <c r="AJ8" s="78">
        <f ca="1">SUM(AG8:AI8)</f>
        <v>0</v>
      </c>
      <c r="AK8" s="76">
        <f>J8*'30雇用誘発係数'!$D5</f>
        <v>0</v>
      </c>
      <c r="AL8" s="315">
        <f>R8*'30雇用誘発係数'!$D5</f>
        <v>0</v>
      </c>
      <c r="AM8" s="315">
        <f ca="1">AA8*'30雇用誘発係数'!$D5</f>
        <v>0</v>
      </c>
      <c r="AN8" s="78">
        <f ca="1">SUM(AK8:AM8)</f>
        <v>0</v>
      </c>
      <c r="AO8" s="25" t="s">
        <v>86</v>
      </c>
    </row>
    <row r="9" spans="1:41" x14ac:dyDescent="0.2">
      <c r="A9" s="34" t="s">
        <v>235</v>
      </c>
      <c r="B9" s="35" t="s">
        <v>461</v>
      </c>
      <c r="C9" s="289"/>
      <c r="D9" s="269">
        <v>0.43129177735403396</v>
      </c>
      <c r="E9" s="269">
        <v>3.3174974788566056E-2</v>
      </c>
      <c r="F9" s="274">
        <f t="shared" ref="F9:F71" si="14">ROUND(IF(C9*D9&lt;0,0,C9*D9),)</f>
        <v>0</v>
      </c>
      <c r="G9" s="106">
        <f t="shared" ref="G9:G71" si="15">ROUND(IF(C9*E9&lt;0,0,C9*E9),)</f>
        <v>0</v>
      </c>
      <c r="H9" s="283">
        <f t="shared" si="2"/>
        <v>0</v>
      </c>
      <c r="I9" s="279">
        <f>1-(-'11取引基本表'!CQ7/('11取引基本表'!BW7))</f>
        <v>0.70545296072342978</v>
      </c>
      <c r="J9" s="73">
        <f t="shared" ref="J9:J71" si="16">H9*I9</f>
        <v>0</v>
      </c>
      <c r="K9" s="74">
        <v>0.47036328871892924</v>
      </c>
      <c r="L9" s="73">
        <f t="shared" si="3"/>
        <v>0</v>
      </c>
      <c r="M9" s="74">
        <v>3.0307961433627597E-2</v>
      </c>
      <c r="N9" s="75">
        <f t="shared" si="4"/>
        <v>0</v>
      </c>
      <c r="O9" s="76">
        <v>0</v>
      </c>
      <c r="P9" s="77">
        <f>1-(-'11取引基本表'!CQ7/('11取引基本表'!BW7))</f>
        <v>0.70545296072342978</v>
      </c>
      <c r="Q9" s="75">
        <f t="shared" ref="Q9:Q71" si="17">O9*P9</f>
        <v>0</v>
      </c>
      <c r="R9" s="75">
        <v>0</v>
      </c>
      <c r="S9" s="73">
        <f t="shared" si="5"/>
        <v>0</v>
      </c>
      <c r="T9" s="78">
        <f t="shared" si="6"/>
        <v>0</v>
      </c>
      <c r="U9" s="79"/>
      <c r="V9" s="75">
        <f t="shared" ca="1" si="7"/>
        <v>0</v>
      </c>
      <c r="W9" s="74">
        <f>'11取引基本表'!BQ7/'11取引基本表'!$BQ$70</f>
        <v>1.0659099877083594E-3</v>
      </c>
      <c r="X9" s="75">
        <f t="shared" ca="1" si="8"/>
        <v>0</v>
      </c>
      <c r="Y9" s="77">
        <f t="shared" ref="Y9:Y71" si="18">P9</f>
        <v>0.70545296072342978</v>
      </c>
      <c r="Z9" s="75">
        <f t="shared" ref="Z9:Z71" ca="1" si="19">X9*Y9</f>
        <v>0</v>
      </c>
      <c r="AA9" s="75">
        <f ca="1"/>
        <v>0</v>
      </c>
      <c r="AB9" s="75">
        <f t="shared" ca="1" si="9"/>
        <v>0</v>
      </c>
      <c r="AC9" s="78">
        <f t="shared" ca="1" si="10"/>
        <v>0</v>
      </c>
      <c r="AD9" s="76">
        <f t="shared" ca="1" si="11"/>
        <v>0</v>
      </c>
      <c r="AE9" s="75">
        <f t="shared" ca="1" si="12"/>
        <v>0</v>
      </c>
      <c r="AF9" s="78">
        <f t="shared" ca="1" si="13"/>
        <v>0</v>
      </c>
      <c r="AG9" s="76">
        <f>J9*'20就業誘発係数'!$D6</f>
        <v>0</v>
      </c>
      <c r="AH9" s="75">
        <f>R9*'20就業誘発係数'!$D6</f>
        <v>0</v>
      </c>
      <c r="AI9" s="75">
        <f ca="1">AA9*'20就業誘発係数'!$D6</f>
        <v>0</v>
      </c>
      <c r="AJ9" s="78">
        <f t="shared" ref="AJ9:AJ71" ca="1" si="20">SUM(AG9:AI9)</f>
        <v>0</v>
      </c>
      <c r="AK9" s="76">
        <f>J9*'30雇用誘発係数'!$D6</f>
        <v>0</v>
      </c>
      <c r="AL9" s="75">
        <f>R9*'30雇用誘発係数'!$D6</f>
        <v>0</v>
      </c>
      <c r="AM9" s="75">
        <f ca="1">AA9*'30雇用誘発係数'!$D6</f>
        <v>0</v>
      </c>
      <c r="AN9" s="78">
        <f t="shared" ref="AN9:AN71" ca="1" si="21">SUM(AK9:AM9)</f>
        <v>0</v>
      </c>
      <c r="AO9" s="25" t="s">
        <v>86</v>
      </c>
    </row>
    <row r="10" spans="1:41" x14ac:dyDescent="0.2">
      <c r="A10" s="34" t="s">
        <v>236</v>
      </c>
      <c r="B10" s="35" t="s">
        <v>462</v>
      </c>
      <c r="C10" s="289"/>
      <c r="D10" s="269">
        <v>7.1033031022172649E-2</v>
      </c>
      <c r="E10" s="269">
        <v>1.931456914553677E-2</v>
      </c>
      <c r="F10" s="274">
        <f t="shared" si="14"/>
        <v>0</v>
      </c>
      <c r="G10" s="106">
        <f t="shared" si="15"/>
        <v>0</v>
      </c>
      <c r="H10" s="283">
        <f t="shared" si="2"/>
        <v>0</v>
      </c>
      <c r="I10" s="279">
        <f>1-(-'11取引基本表'!CQ8/('11取引基本表'!BW8))</f>
        <v>0.8077642656688494</v>
      </c>
      <c r="J10" s="73">
        <f t="shared" si="16"/>
        <v>0</v>
      </c>
      <c r="K10" s="74">
        <v>0.3313842001846547</v>
      </c>
      <c r="L10" s="73">
        <f t="shared" si="3"/>
        <v>0</v>
      </c>
      <c r="M10" s="74">
        <v>2.2738571530030064E-2</v>
      </c>
      <c r="N10" s="75">
        <f t="shared" si="4"/>
        <v>0</v>
      </c>
      <c r="O10" s="76">
        <v>0</v>
      </c>
      <c r="P10" s="77">
        <f>1-(-'11取引基本表'!CQ8/('11取引基本表'!BW8))</f>
        <v>0.8077642656688494</v>
      </c>
      <c r="Q10" s="75">
        <f t="shared" si="17"/>
        <v>0</v>
      </c>
      <c r="R10" s="75">
        <v>0</v>
      </c>
      <c r="S10" s="73">
        <f t="shared" si="5"/>
        <v>0</v>
      </c>
      <c r="T10" s="78">
        <f t="shared" si="6"/>
        <v>0</v>
      </c>
      <c r="U10" s="79"/>
      <c r="V10" s="75">
        <f t="shared" ca="1" si="7"/>
        <v>0</v>
      </c>
      <c r="W10" s="74">
        <f>'11取引基本表'!BQ8/'11取引基本表'!$BQ$70</f>
        <v>7.7161341143173817E-4</v>
      </c>
      <c r="X10" s="75">
        <f t="shared" ca="1" si="8"/>
        <v>0</v>
      </c>
      <c r="Y10" s="77">
        <f t="shared" si="18"/>
        <v>0.8077642656688494</v>
      </c>
      <c r="Z10" s="75">
        <f t="shared" ca="1" si="19"/>
        <v>0</v>
      </c>
      <c r="AA10" s="75">
        <f ca="1"/>
        <v>0</v>
      </c>
      <c r="AB10" s="75">
        <f t="shared" ca="1" si="9"/>
        <v>0</v>
      </c>
      <c r="AC10" s="78">
        <f t="shared" ca="1" si="10"/>
        <v>0</v>
      </c>
      <c r="AD10" s="76">
        <f t="shared" ca="1" si="11"/>
        <v>0</v>
      </c>
      <c r="AE10" s="75">
        <f t="shared" ca="1" si="12"/>
        <v>0</v>
      </c>
      <c r="AF10" s="78">
        <f t="shared" ca="1" si="13"/>
        <v>0</v>
      </c>
      <c r="AG10" s="76">
        <f>J10*'20就業誘発係数'!$D7</f>
        <v>0</v>
      </c>
      <c r="AH10" s="75">
        <f>R10*'20就業誘発係数'!$D7</f>
        <v>0</v>
      </c>
      <c r="AI10" s="75">
        <f ca="1">AA10*'20就業誘発係数'!$D7</f>
        <v>0</v>
      </c>
      <c r="AJ10" s="78">
        <f t="shared" ca="1" si="20"/>
        <v>0</v>
      </c>
      <c r="AK10" s="76">
        <f>J10*'30雇用誘発係数'!$D7</f>
        <v>0</v>
      </c>
      <c r="AL10" s="75">
        <f>R10*'30雇用誘発係数'!$D7</f>
        <v>0</v>
      </c>
      <c r="AM10" s="75">
        <f ca="1">AA10*'30雇用誘発係数'!$D7</f>
        <v>0</v>
      </c>
      <c r="AN10" s="78">
        <f t="shared" ca="1" si="21"/>
        <v>0</v>
      </c>
      <c r="AO10" s="25" t="s">
        <v>86</v>
      </c>
    </row>
    <row r="11" spans="1:41" x14ac:dyDescent="0.2">
      <c r="A11" s="34" t="s">
        <v>237</v>
      </c>
      <c r="B11" s="35" t="s">
        <v>463</v>
      </c>
      <c r="C11" s="289"/>
      <c r="D11" s="269">
        <v>0</v>
      </c>
      <c r="E11" s="269">
        <v>0</v>
      </c>
      <c r="F11" s="274">
        <f t="shared" si="14"/>
        <v>0</v>
      </c>
      <c r="G11" s="106">
        <f t="shared" si="15"/>
        <v>0</v>
      </c>
      <c r="H11" s="283">
        <f t="shared" si="2"/>
        <v>0</v>
      </c>
      <c r="I11" s="279">
        <f>1-(-'11取引基本表'!CQ9/('11取引基本表'!BW9))</f>
        <v>1</v>
      </c>
      <c r="J11" s="73">
        <f t="shared" si="16"/>
        <v>0</v>
      </c>
      <c r="K11" s="74">
        <v>0.62782632820086004</v>
      </c>
      <c r="L11" s="73">
        <f t="shared" si="3"/>
        <v>0</v>
      </c>
      <c r="M11" s="74">
        <v>0.34782910251075044</v>
      </c>
      <c r="N11" s="75">
        <f t="shared" si="4"/>
        <v>0</v>
      </c>
      <c r="O11" s="76">
        <v>0</v>
      </c>
      <c r="P11" s="77">
        <f>1-(-'11取引基本表'!CQ9/('11取引基本表'!BW9))</f>
        <v>1</v>
      </c>
      <c r="Q11" s="75">
        <f t="shared" si="17"/>
        <v>0</v>
      </c>
      <c r="R11" s="75">
        <v>0</v>
      </c>
      <c r="S11" s="73">
        <f t="shared" si="5"/>
        <v>0</v>
      </c>
      <c r="T11" s="78">
        <f t="shared" si="6"/>
        <v>0</v>
      </c>
      <c r="U11" s="79"/>
      <c r="V11" s="75">
        <f t="shared" ca="1" si="7"/>
        <v>0</v>
      </c>
      <c r="W11" s="74">
        <f>'11取引基本表'!BQ9/'11取引基本表'!$BQ$70</f>
        <v>7.877191942130458E-4</v>
      </c>
      <c r="X11" s="75">
        <f t="shared" ca="1" si="8"/>
        <v>0</v>
      </c>
      <c r="Y11" s="77">
        <f t="shared" si="18"/>
        <v>1</v>
      </c>
      <c r="Z11" s="75">
        <f t="shared" ca="1" si="19"/>
        <v>0</v>
      </c>
      <c r="AA11" s="75">
        <f ca="1"/>
        <v>0</v>
      </c>
      <c r="AB11" s="75">
        <f t="shared" ca="1" si="9"/>
        <v>0</v>
      </c>
      <c r="AC11" s="78">
        <f t="shared" ca="1" si="10"/>
        <v>0</v>
      </c>
      <c r="AD11" s="76">
        <f t="shared" ca="1" si="11"/>
        <v>0</v>
      </c>
      <c r="AE11" s="75">
        <f t="shared" ca="1" si="12"/>
        <v>0</v>
      </c>
      <c r="AF11" s="78">
        <f t="shared" ca="1" si="13"/>
        <v>0</v>
      </c>
      <c r="AG11" s="76">
        <f>J11*'20就業誘発係数'!$D8</f>
        <v>0</v>
      </c>
      <c r="AH11" s="75">
        <f>R11*'20就業誘発係数'!$D8</f>
        <v>0</v>
      </c>
      <c r="AI11" s="75">
        <f ca="1">AA11*'20就業誘発係数'!$D8</f>
        <v>0</v>
      </c>
      <c r="AJ11" s="78">
        <f t="shared" ca="1" si="20"/>
        <v>0</v>
      </c>
      <c r="AK11" s="76">
        <f>J11*'30雇用誘発係数'!$D8</f>
        <v>0</v>
      </c>
      <c r="AL11" s="75">
        <f>R11*'30雇用誘発係数'!$D8</f>
        <v>0</v>
      </c>
      <c r="AM11" s="75">
        <f ca="1">AA11*'30雇用誘発係数'!$D8</f>
        <v>0</v>
      </c>
      <c r="AN11" s="78">
        <f t="shared" ca="1" si="21"/>
        <v>0</v>
      </c>
      <c r="AO11" s="25" t="s">
        <v>86</v>
      </c>
    </row>
    <row r="12" spans="1:41" x14ac:dyDescent="0.2">
      <c r="A12" s="36" t="s">
        <v>238</v>
      </c>
      <c r="B12" s="37" t="s">
        <v>464</v>
      </c>
      <c r="C12" s="290"/>
      <c r="D12" s="270">
        <v>0.24721385717535904</v>
      </c>
      <c r="E12" s="270">
        <v>3.6070719031760505E-2</v>
      </c>
      <c r="F12" s="275">
        <f t="shared" si="14"/>
        <v>0</v>
      </c>
      <c r="G12" s="334">
        <f t="shared" si="15"/>
        <v>0</v>
      </c>
      <c r="H12" s="284">
        <f t="shared" si="2"/>
        <v>0</v>
      </c>
      <c r="I12" s="280">
        <f>1-(-'11取引基本表'!CQ10/('11取引基本表'!BW10))</f>
        <v>0.79219223007063566</v>
      </c>
      <c r="J12" s="80">
        <f t="shared" si="16"/>
        <v>0</v>
      </c>
      <c r="K12" s="81">
        <v>0.63454414773041412</v>
      </c>
      <c r="L12" s="80">
        <f t="shared" si="3"/>
        <v>0</v>
      </c>
      <c r="M12" s="81">
        <v>0.25333112180018796</v>
      </c>
      <c r="N12" s="82">
        <f t="shared" si="4"/>
        <v>0</v>
      </c>
      <c r="O12" s="83">
        <v>0</v>
      </c>
      <c r="P12" s="84">
        <f>1-(-'11取引基本表'!CQ10/('11取引基本表'!BW10))</f>
        <v>0.79219223007063566</v>
      </c>
      <c r="Q12" s="82">
        <f t="shared" si="17"/>
        <v>0</v>
      </c>
      <c r="R12" s="82">
        <v>0</v>
      </c>
      <c r="S12" s="80">
        <f t="shared" si="5"/>
        <v>0</v>
      </c>
      <c r="T12" s="85">
        <f t="shared" si="6"/>
        <v>0</v>
      </c>
      <c r="U12" s="86"/>
      <c r="V12" s="82">
        <f t="shared" ca="1" si="7"/>
        <v>0</v>
      </c>
      <c r="W12" s="81">
        <f>'11取引基本表'!BQ10/'11取引基本表'!$BQ$70</f>
        <v>6.1641223190277378E-4</v>
      </c>
      <c r="X12" s="82">
        <f t="shared" ca="1" si="8"/>
        <v>0</v>
      </c>
      <c r="Y12" s="84">
        <f t="shared" si="18"/>
        <v>0.79219223007063566</v>
      </c>
      <c r="Z12" s="82">
        <f t="shared" ca="1" si="19"/>
        <v>0</v>
      </c>
      <c r="AA12" s="82">
        <f ca="1"/>
        <v>0</v>
      </c>
      <c r="AB12" s="82">
        <f t="shared" ca="1" si="9"/>
        <v>0</v>
      </c>
      <c r="AC12" s="85">
        <f t="shared" ca="1" si="10"/>
        <v>0</v>
      </c>
      <c r="AD12" s="83">
        <f t="shared" ca="1" si="11"/>
        <v>0</v>
      </c>
      <c r="AE12" s="82">
        <f t="shared" ca="1" si="12"/>
        <v>0</v>
      </c>
      <c r="AF12" s="85">
        <f t="shared" ca="1" si="13"/>
        <v>0</v>
      </c>
      <c r="AG12" s="83">
        <f>J12*'20就業誘発係数'!$D9</f>
        <v>0</v>
      </c>
      <c r="AH12" s="82">
        <f>R12*'20就業誘発係数'!$D9</f>
        <v>0</v>
      </c>
      <c r="AI12" s="82">
        <f ca="1">AA12*'20就業誘発係数'!$D9</f>
        <v>0</v>
      </c>
      <c r="AJ12" s="85">
        <f t="shared" ca="1" si="20"/>
        <v>0</v>
      </c>
      <c r="AK12" s="83">
        <f>J12*'30雇用誘発係数'!$D9</f>
        <v>0</v>
      </c>
      <c r="AL12" s="82">
        <f>R12*'30雇用誘発係数'!$D9</f>
        <v>0</v>
      </c>
      <c r="AM12" s="82">
        <f ca="1">AA12*'30雇用誘発係数'!$D9</f>
        <v>0</v>
      </c>
      <c r="AN12" s="85">
        <f t="shared" ca="1" si="21"/>
        <v>0</v>
      </c>
      <c r="AO12" s="25" t="s">
        <v>87</v>
      </c>
    </row>
    <row r="13" spans="1:41" x14ac:dyDescent="0.2">
      <c r="A13" s="38" t="s">
        <v>239</v>
      </c>
      <c r="B13" s="39" t="s">
        <v>465</v>
      </c>
      <c r="C13" s="291"/>
      <c r="D13" s="271">
        <v>0.27591440070340501</v>
      </c>
      <c r="E13" s="271">
        <v>3.6864238359318138E-2</v>
      </c>
      <c r="F13" s="276">
        <f t="shared" si="14"/>
        <v>0</v>
      </c>
      <c r="G13" s="335">
        <f t="shared" si="15"/>
        <v>0</v>
      </c>
      <c r="H13" s="285">
        <f t="shared" si="2"/>
        <v>0</v>
      </c>
      <c r="I13" s="281">
        <f>1-(-'11取引基本表'!CQ11/('11取引基本表'!BW11))</f>
        <v>0.65469660610215974</v>
      </c>
      <c r="J13" s="87">
        <f t="shared" si="16"/>
        <v>0</v>
      </c>
      <c r="K13" s="88">
        <v>0.60624402676011468</v>
      </c>
      <c r="L13" s="87">
        <f t="shared" si="3"/>
        <v>0</v>
      </c>
      <c r="M13" s="88">
        <v>0.1892521503663587</v>
      </c>
      <c r="N13" s="89">
        <f t="shared" si="4"/>
        <v>0</v>
      </c>
      <c r="O13" s="90">
        <v>0</v>
      </c>
      <c r="P13" s="91">
        <f>1-(-'11取引基本表'!CQ11/('11取引基本表'!BW11))</f>
        <v>0.65469660610215974</v>
      </c>
      <c r="Q13" s="89">
        <f t="shared" si="17"/>
        <v>0</v>
      </c>
      <c r="R13" s="89">
        <v>0</v>
      </c>
      <c r="S13" s="87">
        <f t="shared" si="5"/>
        <v>0</v>
      </c>
      <c r="T13" s="92">
        <f t="shared" si="6"/>
        <v>0</v>
      </c>
      <c r="U13" s="93"/>
      <c r="V13" s="89">
        <f t="shared" ca="1" si="7"/>
        <v>0</v>
      </c>
      <c r="W13" s="88">
        <f>'11取引基本表'!BQ11/'11取引基本表'!$BQ$70</f>
        <v>1.2635718672971349E-3</v>
      </c>
      <c r="X13" s="89">
        <f t="shared" ca="1" si="8"/>
        <v>0</v>
      </c>
      <c r="Y13" s="91">
        <f t="shared" si="18"/>
        <v>0.65469660610215974</v>
      </c>
      <c r="Z13" s="89">
        <f t="shared" ca="1" si="19"/>
        <v>0</v>
      </c>
      <c r="AA13" s="89">
        <f ca="1"/>
        <v>0</v>
      </c>
      <c r="AB13" s="89">
        <f t="shared" ca="1" si="9"/>
        <v>0</v>
      </c>
      <c r="AC13" s="92">
        <f t="shared" ca="1" si="10"/>
        <v>0</v>
      </c>
      <c r="AD13" s="90">
        <f t="shared" ca="1" si="11"/>
        <v>0</v>
      </c>
      <c r="AE13" s="89">
        <f t="shared" ca="1" si="12"/>
        <v>0</v>
      </c>
      <c r="AF13" s="92">
        <f t="shared" ca="1" si="13"/>
        <v>0</v>
      </c>
      <c r="AG13" s="90">
        <f>J13*'20就業誘発係数'!$D10</f>
        <v>0</v>
      </c>
      <c r="AH13" s="89">
        <f>R13*'20就業誘発係数'!$D10</f>
        <v>0</v>
      </c>
      <c r="AI13" s="89">
        <f ca="1">AA13*'20就業誘発係数'!$D10</f>
        <v>0</v>
      </c>
      <c r="AJ13" s="92">
        <f t="shared" ca="1" si="20"/>
        <v>0</v>
      </c>
      <c r="AK13" s="90">
        <f>J13*'30雇用誘発係数'!$D10</f>
        <v>0</v>
      </c>
      <c r="AL13" s="89">
        <f>R13*'30雇用誘発係数'!$D10</f>
        <v>0</v>
      </c>
      <c r="AM13" s="89">
        <f ca="1">AA13*'30雇用誘発係数'!$D10</f>
        <v>0</v>
      </c>
      <c r="AN13" s="92">
        <f t="shared" ca="1" si="21"/>
        <v>0</v>
      </c>
      <c r="AO13" s="25" t="s">
        <v>88</v>
      </c>
    </row>
    <row r="14" spans="1:41" x14ac:dyDescent="0.2">
      <c r="A14" s="34" t="s">
        <v>240</v>
      </c>
      <c r="B14" s="35" t="s">
        <v>466</v>
      </c>
      <c r="C14" s="289"/>
      <c r="D14" s="269">
        <v>0.24746724160226116</v>
      </c>
      <c r="E14" s="269">
        <v>0.63674443945311665</v>
      </c>
      <c r="F14" s="274">
        <f t="shared" si="14"/>
        <v>0</v>
      </c>
      <c r="G14" s="106">
        <f t="shared" si="15"/>
        <v>0</v>
      </c>
      <c r="H14" s="283">
        <f t="shared" si="2"/>
        <v>0</v>
      </c>
      <c r="I14" s="279">
        <f>1-(-'11取引基本表'!CQ12/('11取引基本表'!BW12))</f>
        <v>0</v>
      </c>
      <c r="J14" s="73">
        <f t="shared" si="16"/>
        <v>0</v>
      </c>
      <c r="K14" s="74">
        <v>0</v>
      </c>
      <c r="L14" s="73">
        <f t="shared" si="3"/>
        <v>0</v>
      </c>
      <c r="M14" s="74">
        <v>0</v>
      </c>
      <c r="N14" s="75">
        <f t="shared" si="4"/>
        <v>0</v>
      </c>
      <c r="O14" s="76">
        <v>0</v>
      </c>
      <c r="P14" s="77">
        <f>1-(-'11取引基本表'!CQ12/('11取引基本表'!BW12))</f>
        <v>0</v>
      </c>
      <c r="Q14" s="75">
        <f t="shared" si="17"/>
        <v>0</v>
      </c>
      <c r="R14" s="75">
        <v>0</v>
      </c>
      <c r="S14" s="73">
        <f t="shared" si="5"/>
        <v>0</v>
      </c>
      <c r="T14" s="78">
        <f t="shared" si="6"/>
        <v>0</v>
      </c>
      <c r="U14" s="79"/>
      <c r="V14" s="75">
        <f t="shared" ca="1" si="7"/>
        <v>0</v>
      </c>
      <c r="W14" s="74">
        <f>'11取引基本表'!BQ12/'11取引基本表'!$BQ$70</f>
        <v>0</v>
      </c>
      <c r="X14" s="75">
        <f t="shared" ca="1" si="8"/>
        <v>0</v>
      </c>
      <c r="Y14" s="77">
        <f t="shared" si="18"/>
        <v>0</v>
      </c>
      <c r="Z14" s="75">
        <f t="shared" ca="1" si="19"/>
        <v>0</v>
      </c>
      <c r="AA14" s="75">
        <f ca="1"/>
        <v>0</v>
      </c>
      <c r="AB14" s="75">
        <f t="shared" ca="1" si="9"/>
        <v>0</v>
      </c>
      <c r="AC14" s="78">
        <f t="shared" ca="1" si="10"/>
        <v>0</v>
      </c>
      <c r="AD14" s="76">
        <f t="shared" ca="1" si="11"/>
        <v>0</v>
      </c>
      <c r="AE14" s="75">
        <f t="shared" ca="1" si="12"/>
        <v>0</v>
      </c>
      <c r="AF14" s="78">
        <f t="shared" ca="1" si="13"/>
        <v>0</v>
      </c>
      <c r="AG14" s="76">
        <f>J14*'20就業誘発係数'!$D11</f>
        <v>0</v>
      </c>
      <c r="AH14" s="75">
        <f>R14*'20就業誘発係数'!$D11</f>
        <v>0</v>
      </c>
      <c r="AI14" s="75">
        <f ca="1">AA14*'20就業誘発係数'!$D11</f>
        <v>0</v>
      </c>
      <c r="AJ14" s="78">
        <f t="shared" ca="1" si="20"/>
        <v>0</v>
      </c>
      <c r="AK14" s="76">
        <f>J14*'30雇用誘発係数'!$D11</f>
        <v>0</v>
      </c>
      <c r="AL14" s="75">
        <f>R14*'30雇用誘発係数'!$D11</f>
        <v>0</v>
      </c>
      <c r="AM14" s="75">
        <f ca="1">AA14*'30雇用誘発係数'!$D11</f>
        <v>0</v>
      </c>
      <c r="AN14" s="78">
        <f t="shared" ca="1" si="21"/>
        <v>0</v>
      </c>
      <c r="AO14" s="25" t="s">
        <v>89</v>
      </c>
    </row>
    <row r="15" spans="1:41" x14ac:dyDescent="0.2">
      <c r="A15" s="34" t="s">
        <v>241</v>
      </c>
      <c r="B15" s="35" t="s">
        <v>467</v>
      </c>
      <c r="C15" s="289"/>
      <c r="D15" s="269">
        <v>9.2954878593819831E-2</v>
      </c>
      <c r="E15" s="269">
        <v>0.39215024425004452</v>
      </c>
      <c r="F15" s="274">
        <f t="shared" si="14"/>
        <v>0</v>
      </c>
      <c r="G15" s="106">
        <f t="shared" si="15"/>
        <v>0</v>
      </c>
      <c r="H15" s="283">
        <f t="shared" si="2"/>
        <v>0</v>
      </c>
      <c r="I15" s="279">
        <f>1-(-'11取引基本表'!CQ13/('11取引基本表'!BW13))</f>
        <v>0.37293086660175268</v>
      </c>
      <c r="J15" s="73">
        <f t="shared" si="16"/>
        <v>0</v>
      </c>
      <c r="K15" s="74">
        <v>0.56591639871382637</v>
      </c>
      <c r="L15" s="73">
        <f t="shared" si="3"/>
        <v>0</v>
      </c>
      <c r="M15" s="74">
        <v>0.29145613229214518</v>
      </c>
      <c r="N15" s="75">
        <f t="shared" si="4"/>
        <v>0</v>
      </c>
      <c r="O15" s="76">
        <v>0</v>
      </c>
      <c r="P15" s="77">
        <f>1-(-'11取引基本表'!CQ13/('11取引基本表'!BW13))</f>
        <v>0.37293086660175268</v>
      </c>
      <c r="Q15" s="75">
        <f t="shared" si="17"/>
        <v>0</v>
      </c>
      <c r="R15" s="75">
        <v>0</v>
      </c>
      <c r="S15" s="73">
        <f t="shared" si="5"/>
        <v>0</v>
      </c>
      <c r="T15" s="78">
        <f t="shared" si="6"/>
        <v>0</v>
      </c>
      <c r="U15" s="79"/>
      <c r="V15" s="75">
        <f t="shared" ca="1" si="7"/>
        <v>0</v>
      </c>
      <c r="W15" s="74">
        <f>'11取引基本表'!BQ13/'11取引基本表'!$BQ$70</f>
        <v>-2.3426593136447461E-5</v>
      </c>
      <c r="X15" s="75">
        <f t="shared" ca="1" si="8"/>
        <v>0</v>
      </c>
      <c r="Y15" s="77">
        <f t="shared" si="18"/>
        <v>0.37293086660175268</v>
      </c>
      <c r="Z15" s="75">
        <f t="shared" ca="1" si="19"/>
        <v>0</v>
      </c>
      <c r="AA15" s="75">
        <f ca="1"/>
        <v>0</v>
      </c>
      <c r="AB15" s="75">
        <f t="shared" ca="1" si="9"/>
        <v>0</v>
      </c>
      <c r="AC15" s="78">
        <f t="shared" ca="1" si="10"/>
        <v>0</v>
      </c>
      <c r="AD15" s="76">
        <f t="shared" ca="1" si="11"/>
        <v>0</v>
      </c>
      <c r="AE15" s="75">
        <f t="shared" ca="1" si="12"/>
        <v>0</v>
      </c>
      <c r="AF15" s="78">
        <f t="shared" ca="1" si="13"/>
        <v>0</v>
      </c>
      <c r="AG15" s="76">
        <f>J15*'20就業誘発係数'!$D12</f>
        <v>0</v>
      </c>
      <c r="AH15" s="75">
        <f>R15*'20就業誘発係数'!$D12</f>
        <v>0</v>
      </c>
      <c r="AI15" s="75">
        <f ca="1">AA15*'20就業誘発係数'!$D12</f>
        <v>0</v>
      </c>
      <c r="AJ15" s="78">
        <f t="shared" ca="1" si="20"/>
        <v>0</v>
      </c>
      <c r="AK15" s="76">
        <f>J15*'30雇用誘発係数'!$D12</f>
        <v>0</v>
      </c>
      <c r="AL15" s="75">
        <f>R15*'30雇用誘発係数'!$D12</f>
        <v>0</v>
      </c>
      <c r="AM15" s="75">
        <f ca="1">AA15*'30雇用誘発係数'!$D12</f>
        <v>0</v>
      </c>
      <c r="AN15" s="78">
        <f t="shared" ca="1" si="21"/>
        <v>0</v>
      </c>
      <c r="AO15" s="25" t="s">
        <v>89</v>
      </c>
    </row>
    <row r="16" spans="1:41" x14ac:dyDescent="0.2">
      <c r="A16" s="34" t="s">
        <v>242</v>
      </c>
      <c r="B16" s="35" t="s">
        <v>468</v>
      </c>
      <c r="C16" s="289"/>
      <c r="D16" s="269">
        <v>0.37262805087748851</v>
      </c>
      <c r="E16" s="269">
        <v>3.008762076125928E-2</v>
      </c>
      <c r="F16" s="274">
        <f t="shared" si="14"/>
        <v>0</v>
      </c>
      <c r="G16" s="106">
        <f t="shared" si="15"/>
        <v>0</v>
      </c>
      <c r="H16" s="283">
        <f t="shared" si="2"/>
        <v>0</v>
      </c>
      <c r="I16" s="279">
        <f>1-(-'11取引基本表'!CQ14/('11取引基本表'!BW14))</f>
        <v>0.42015746303459245</v>
      </c>
      <c r="J16" s="73">
        <f t="shared" si="16"/>
        <v>0</v>
      </c>
      <c r="K16" s="74">
        <v>0.24265970419936839</v>
      </c>
      <c r="L16" s="73">
        <f t="shared" si="3"/>
        <v>0</v>
      </c>
      <c r="M16" s="74">
        <v>0.11463056189612582</v>
      </c>
      <c r="N16" s="75">
        <f t="shared" si="4"/>
        <v>0</v>
      </c>
      <c r="O16" s="76">
        <v>0</v>
      </c>
      <c r="P16" s="77">
        <f>1-(-'11取引基本表'!CQ14/('11取引基本表'!BW14))</f>
        <v>0.42015746303459245</v>
      </c>
      <c r="Q16" s="75">
        <f t="shared" si="17"/>
        <v>0</v>
      </c>
      <c r="R16" s="75">
        <v>0</v>
      </c>
      <c r="S16" s="73">
        <f t="shared" si="5"/>
        <v>0</v>
      </c>
      <c r="T16" s="78">
        <f t="shared" si="6"/>
        <v>0</v>
      </c>
      <c r="U16" s="79"/>
      <c r="V16" s="75">
        <f t="shared" ca="1" si="7"/>
        <v>0</v>
      </c>
      <c r="W16" s="74">
        <f>'11取引基本表'!BQ14/'11取引基本表'!$BQ$70</f>
        <v>1.4594035442971253E-2</v>
      </c>
      <c r="X16" s="75">
        <f t="shared" ca="1" si="8"/>
        <v>0</v>
      </c>
      <c r="Y16" s="77">
        <f t="shared" si="18"/>
        <v>0.42015746303459245</v>
      </c>
      <c r="Z16" s="75">
        <f t="shared" ca="1" si="19"/>
        <v>0</v>
      </c>
      <c r="AA16" s="75">
        <f ca="1"/>
        <v>0</v>
      </c>
      <c r="AB16" s="75">
        <f t="shared" ca="1" si="9"/>
        <v>0</v>
      </c>
      <c r="AC16" s="78">
        <f t="shared" ca="1" si="10"/>
        <v>0</v>
      </c>
      <c r="AD16" s="76">
        <f t="shared" ca="1" si="11"/>
        <v>0</v>
      </c>
      <c r="AE16" s="75">
        <f t="shared" ca="1" si="12"/>
        <v>0</v>
      </c>
      <c r="AF16" s="78">
        <f t="shared" ca="1" si="13"/>
        <v>0</v>
      </c>
      <c r="AG16" s="76">
        <f>J16*'20就業誘発係数'!$D13</f>
        <v>0</v>
      </c>
      <c r="AH16" s="75">
        <f>R16*'20就業誘発係数'!$D13</f>
        <v>0</v>
      </c>
      <c r="AI16" s="75">
        <f ca="1">AA16*'20就業誘発係数'!$D13</f>
        <v>0</v>
      </c>
      <c r="AJ16" s="78">
        <f t="shared" ca="1" si="20"/>
        <v>0</v>
      </c>
      <c r="AK16" s="76">
        <f>J16*'30雇用誘発係数'!$D13</f>
        <v>0</v>
      </c>
      <c r="AL16" s="75">
        <f>R16*'30雇用誘発係数'!$D13</f>
        <v>0</v>
      </c>
      <c r="AM16" s="75">
        <f ca="1">AA16*'30雇用誘発係数'!$D13</f>
        <v>0</v>
      </c>
      <c r="AN16" s="78">
        <f t="shared" ca="1" si="21"/>
        <v>0</v>
      </c>
      <c r="AO16" s="25" t="s">
        <v>90</v>
      </c>
    </row>
    <row r="17" spans="1:41" x14ac:dyDescent="0.2">
      <c r="A17" s="36" t="s">
        <v>243</v>
      </c>
      <c r="B17" s="37" t="s">
        <v>469</v>
      </c>
      <c r="C17" s="290"/>
      <c r="D17" s="270">
        <v>0.41171362206674139</v>
      </c>
      <c r="E17" s="270">
        <v>4.014042871105062E-2</v>
      </c>
      <c r="F17" s="275">
        <f t="shared" si="14"/>
        <v>0</v>
      </c>
      <c r="G17" s="334">
        <f t="shared" si="15"/>
        <v>0</v>
      </c>
      <c r="H17" s="284">
        <f t="shared" si="2"/>
        <v>0</v>
      </c>
      <c r="I17" s="280">
        <f>1-(-'11取引基本表'!CQ15/('11取引基本表'!BW15))</f>
        <v>0.17665282222373524</v>
      </c>
      <c r="J17" s="80">
        <f t="shared" si="16"/>
        <v>0</v>
      </c>
      <c r="K17" s="81">
        <v>0.39028502869742859</v>
      </c>
      <c r="L17" s="80">
        <f t="shared" si="3"/>
        <v>0</v>
      </c>
      <c r="M17" s="81">
        <v>9.418269074872726E-2</v>
      </c>
      <c r="N17" s="82">
        <f t="shared" si="4"/>
        <v>0</v>
      </c>
      <c r="O17" s="83">
        <v>0</v>
      </c>
      <c r="P17" s="84">
        <f>1-(-'11取引基本表'!CQ15/('11取引基本表'!BW15))</f>
        <v>0.17665282222373524</v>
      </c>
      <c r="Q17" s="82">
        <f t="shared" si="17"/>
        <v>0</v>
      </c>
      <c r="R17" s="82">
        <v>0</v>
      </c>
      <c r="S17" s="80">
        <f t="shared" si="5"/>
        <v>0</v>
      </c>
      <c r="T17" s="85">
        <f t="shared" si="6"/>
        <v>0</v>
      </c>
      <c r="U17" s="86"/>
      <c r="V17" s="82">
        <f t="shared" ca="1" si="7"/>
        <v>0</v>
      </c>
      <c r="W17" s="81">
        <f>'11取引基本表'!BQ15/'11取引基本表'!$BQ$70</f>
        <v>1.1752828944141485E-2</v>
      </c>
      <c r="X17" s="82">
        <f t="shared" ca="1" si="8"/>
        <v>0</v>
      </c>
      <c r="Y17" s="84">
        <f t="shared" si="18"/>
        <v>0.17665282222373524</v>
      </c>
      <c r="Z17" s="82">
        <f t="shared" ca="1" si="19"/>
        <v>0</v>
      </c>
      <c r="AA17" s="82">
        <f ca="1"/>
        <v>0</v>
      </c>
      <c r="AB17" s="82">
        <f t="shared" ca="1" si="9"/>
        <v>0</v>
      </c>
      <c r="AC17" s="85">
        <f t="shared" ca="1" si="10"/>
        <v>0</v>
      </c>
      <c r="AD17" s="83">
        <f t="shared" ca="1" si="11"/>
        <v>0</v>
      </c>
      <c r="AE17" s="82">
        <f t="shared" ca="1" si="12"/>
        <v>0</v>
      </c>
      <c r="AF17" s="85">
        <f t="shared" ca="1" si="13"/>
        <v>0</v>
      </c>
      <c r="AG17" s="83">
        <f>J17*'20就業誘発係数'!$D14</f>
        <v>0</v>
      </c>
      <c r="AH17" s="82">
        <f>R17*'20就業誘発係数'!$D14</f>
        <v>0</v>
      </c>
      <c r="AI17" s="82">
        <f ca="1">AA17*'20就業誘発係数'!$D14</f>
        <v>0</v>
      </c>
      <c r="AJ17" s="85">
        <f t="shared" ca="1" si="20"/>
        <v>0</v>
      </c>
      <c r="AK17" s="83">
        <f>J17*'30雇用誘発係数'!$D14</f>
        <v>0</v>
      </c>
      <c r="AL17" s="82">
        <f>R17*'30雇用誘発係数'!$D14</f>
        <v>0</v>
      </c>
      <c r="AM17" s="82">
        <f ca="1">AA17*'30雇用誘発係数'!$D14</f>
        <v>0</v>
      </c>
      <c r="AN17" s="85">
        <f t="shared" ca="1" si="21"/>
        <v>0</v>
      </c>
      <c r="AO17" s="25" t="s">
        <v>90</v>
      </c>
    </row>
    <row r="18" spans="1:41" x14ac:dyDescent="0.2">
      <c r="A18" s="38" t="s">
        <v>244</v>
      </c>
      <c r="B18" s="39" t="s">
        <v>470</v>
      </c>
      <c r="C18" s="291"/>
      <c r="D18" s="271">
        <v>0.21810783523868771</v>
      </c>
      <c r="E18" s="271">
        <v>3.1168662671258101E-2</v>
      </c>
      <c r="F18" s="276">
        <f t="shared" si="14"/>
        <v>0</v>
      </c>
      <c r="G18" s="335">
        <f t="shared" si="15"/>
        <v>0</v>
      </c>
      <c r="H18" s="285">
        <f t="shared" si="2"/>
        <v>0</v>
      </c>
      <c r="I18" s="281">
        <f>1-(-'11取引基本表'!CQ16/('11取引基本表'!BW16))</f>
        <v>0.51789044289044295</v>
      </c>
      <c r="J18" s="87">
        <f t="shared" si="16"/>
        <v>0</v>
      </c>
      <c r="K18" s="88">
        <v>0.13637100697259608</v>
      </c>
      <c r="L18" s="87">
        <f t="shared" si="3"/>
        <v>0</v>
      </c>
      <c r="M18" s="88">
        <v>2.8917355818604398E-2</v>
      </c>
      <c r="N18" s="89">
        <f t="shared" si="4"/>
        <v>0</v>
      </c>
      <c r="O18" s="90">
        <v>0</v>
      </c>
      <c r="P18" s="91">
        <f>1-(-'11取引基本表'!CQ16/('11取引基本表'!BW16))</f>
        <v>0.51789044289044295</v>
      </c>
      <c r="Q18" s="89">
        <f t="shared" si="17"/>
        <v>0</v>
      </c>
      <c r="R18" s="89">
        <v>0</v>
      </c>
      <c r="S18" s="87">
        <f t="shared" si="5"/>
        <v>0</v>
      </c>
      <c r="T18" s="92">
        <f t="shared" si="6"/>
        <v>0</v>
      </c>
      <c r="U18" s="93"/>
      <c r="V18" s="89">
        <f t="shared" ca="1" si="7"/>
        <v>0</v>
      </c>
      <c r="W18" s="88">
        <f>'11取引基本表'!BQ16/'11取引基本表'!$BQ$70</f>
        <v>6.9408602977080736E-3</v>
      </c>
      <c r="X18" s="89">
        <f t="shared" ca="1" si="8"/>
        <v>0</v>
      </c>
      <c r="Y18" s="91">
        <f t="shared" si="18"/>
        <v>0.51789044289044295</v>
      </c>
      <c r="Z18" s="89">
        <f t="shared" ca="1" si="19"/>
        <v>0</v>
      </c>
      <c r="AA18" s="89">
        <f ca="1"/>
        <v>0</v>
      </c>
      <c r="AB18" s="89">
        <f t="shared" ca="1" si="9"/>
        <v>0</v>
      </c>
      <c r="AC18" s="92">
        <f t="shared" ca="1" si="10"/>
        <v>0</v>
      </c>
      <c r="AD18" s="90">
        <f t="shared" ca="1" si="11"/>
        <v>0</v>
      </c>
      <c r="AE18" s="89">
        <f t="shared" ca="1" si="12"/>
        <v>0</v>
      </c>
      <c r="AF18" s="92">
        <f t="shared" ca="1" si="13"/>
        <v>0</v>
      </c>
      <c r="AG18" s="90">
        <f>J18*'20就業誘発係数'!$D15</f>
        <v>0</v>
      </c>
      <c r="AH18" s="89">
        <f>R18*'20就業誘発係数'!$D15</f>
        <v>0</v>
      </c>
      <c r="AI18" s="89">
        <f ca="1">AA18*'20就業誘発係数'!$D15</f>
        <v>0</v>
      </c>
      <c r="AJ18" s="92">
        <f t="shared" ca="1" si="20"/>
        <v>0</v>
      </c>
      <c r="AK18" s="90">
        <f>J18*'30雇用誘発係数'!$D15</f>
        <v>0</v>
      </c>
      <c r="AL18" s="89">
        <f>R18*'30雇用誘発係数'!$D15</f>
        <v>0</v>
      </c>
      <c r="AM18" s="89">
        <f ca="1">AA18*'30雇用誘発係数'!$D15</f>
        <v>0</v>
      </c>
      <c r="AN18" s="92">
        <f t="shared" ca="1" si="21"/>
        <v>0</v>
      </c>
      <c r="AO18" s="25" t="s">
        <v>90</v>
      </c>
    </row>
    <row r="19" spans="1:41" x14ac:dyDescent="0.2">
      <c r="A19" s="34" t="s">
        <v>245</v>
      </c>
      <c r="B19" s="35" t="s">
        <v>471</v>
      </c>
      <c r="C19" s="289"/>
      <c r="D19" s="269">
        <v>0.3789755751213868</v>
      </c>
      <c r="E19" s="269">
        <v>3.0860528053175358E-2</v>
      </c>
      <c r="F19" s="274">
        <f t="shared" si="14"/>
        <v>0</v>
      </c>
      <c r="G19" s="106">
        <f t="shared" si="15"/>
        <v>0</v>
      </c>
      <c r="H19" s="283">
        <f t="shared" si="2"/>
        <v>0</v>
      </c>
      <c r="I19" s="279">
        <f>1-(-'11取引基本表'!CQ17/('11取引基本表'!BW17))</f>
        <v>0.31219604384528155</v>
      </c>
      <c r="J19" s="73">
        <f t="shared" si="16"/>
        <v>0</v>
      </c>
      <c r="K19" s="74">
        <v>0.33749576758989641</v>
      </c>
      <c r="L19" s="73">
        <f t="shared" si="3"/>
        <v>0</v>
      </c>
      <c r="M19" s="74">
        <v>0.17940001354371232</v>
      </c>
      <c r="N19" s="75">
        <f t="shared" si="4"/>
        <v>0</v>
      </c>
      <c r="O19" s="76">
        <v>0</v>
      </c>
      <c r="P19" s="77">
        <f>1-(-'11取引基本表'!CQ17/('11取引基本表'!BW17))</f>
        <v>0.31219604384528155</v>
      </c>
      <c r="Q19" s="75">
        <f t="shared" si="17"/>
        <v>0</v>
      </c>
      <c r="R19" s="75">
        <v>0</v>
      </c>
      <c r="S19" s="73">
        <f t="shared" si="5"/>
        <v>0</v>
      </c>
      <c r="T19" s="78">
        <f t="shared" si="6"/>
        <v>0</v>
      </c>
      <c r="U19" s="79"/>
      <c r="V19" s="75">
        <f t="shared" ca="1" si="7"/>
        <v>0</v>
      </c>
      <c r="W19" s="74">
        <f>'11取引基本表'!BQ17/'11取引基本表'!$BQ$70</f>
        <v>3.8844219744371945E-2</v>
      </c>
      <c r="X19" s="75">
        <f t="shared" ca="1" si="8"/>
        <v>0</v>
      </c>
      <c r="Y19" s="77">
        <f t="shared" si="18"/>
        <v>0.31219604384528155</v>
      </c>
      <c r="Z19" s="75">
        <f t="shared" ca="1" si="19"/>
        <v>0</v>
      </c>
      <c r="AA19" s="75">
        <f ca="1"/>
        <v>0</v>
      </c>
      <c r="AB19" s="75">
        <f t="shared" ca="1" si="9"/>
        <v>0</v>
      </c>
      <c r="AC19" s="78">
        <f t="shared" ca="1" si="10"/>
        <v>0</v>
      </c>
      <c r="AD19" s="76">
        <f t="shared" ca="1" si="11"/>
        <v>0</v>
      </c>
      <c r="AE19" s="75">
        <f t="shared" ca="1" si="12"/>
        <v>0</v>
      </c>
      <c r="AF19" s="78">
        <f t="shared" ca="1" si="13"/>
        <v>0</v>
      </c>
      <c r="AG19" s="76">
        <f>J19*'20就業誘発係数'!$D16</f>
        <v>0</v>
      </c>
      <c r="AH19" s="75">
        <f>R19*'20就業誘発係数'!$D16</f>
        <v>0</v>
      </c>
      <c r="AI19" s="75">
        <f ca="1">AA19*'20就業誘発係数'!$D16</f>
        <v>0</v>
      </c>
      <c r="AJ19" s="78">
        <f t="shared" ca="1" si="20"/>
        <v>0</v>
      </c>
      <c r="AK19" s="76">
        <f>J19*'30雇用誘発係数'!$D16</f>
        <v>0</v>
      </c>
      <c r="AL19" s="75">
        <f>R19*'30雇用誘発係数'!$D16</f>
        <v>0</v>
      </c>
      <c r="AM19" s="75">
        <f ca="1">AA19*'30雇用誘発係数'!$D16</f>
        <v>0</v>
      </c>
      <c r="AN19" s="78">
        <f t="shared" ca="1" si="21"/>
        <v>0</v>
      </c>
      <c r="AO19" s="25" t="s">
        <v>90</v>
      </c>
    </row>
    <row r="20" spans="1:41" x14ac:dyDescent="0.2">
      <c r="A20" s="34" t="s">
        <v>246</v>
      </c>
      <c r="B20" s="35" t="s">
        <v>472</v>
      </c>
      <c r="C20" s="289"/>
      <c r="D20" s="269">
        <v>0.33391352806133662</v>
      </c>
      <c r="E20" s="269">
        <v>4.5420296133279831E-2</v>
      </c>
      <c r="F20" s="274">
        <f t="shared" si="14"/>
        <v>0</v>
      </c>
      <c r="G20" s="106">
        <f t="shared" si="15"/>
        <v>0</v>
      </c>
      <c r="H20" s="283">
        <f t="shared" si="2"/>
        <v>0</v>
      </c>
      <c r="I20" s="279">
        <f>1-(-'11取引基本表'!CQ18/('11取引基本表'!BW18))</f>
        <v>0.16026540395182975</v>
      </c>
      <c r="J20" s="73">
        <f t="shared" si="16"/>
        <v>0</v>
      </c>
      <c r="K20" s="74">
        <v>0.57125352285259157</v>
      </c>
      <c r="L20" s="73">
        <f t="shared" si="3"/>
        <v>0</v>
      </c>
      <c r="M20" s="74">
        <v>7.8421762038965809E-2</v>
      </c>
      <c r="N20" s="75">
        <f t="shared" si="4"/>
        <v>0</v>
      </c>
      <c r="O20" s="76">
        <v>0</v>
      </c>
      <c r="P20" s="77">
        <f>1-(-'11取引基本表'!CQ18/('11取引基本表'!BW18))</f>
        <v>0.16026540395182975</v>
      </c>
      <c r="Q20" s="75">
        <f t="shared" si="17"/>
        <v>0</v>
      </c>
      <c r="R20" s="75">
        <v>0</v>
      </c>
      <c r="S20" s="73">
        <f t="shared" si="5"/>
        <v>0</v>
      </c>
      <c r="T20" s="78">
        <f t="shared" si="6"/>
        <v>0</v>
      </c>
      <c r="U20" s="79"/>
      <c r="V20" s="75">
        <f t="shared" ca="1" si="7"/>
        <v>0</v>
      </c>
      <c r="W20" s="74">
        <f>'11取引基本表'!BQ18/'11取引基本表'!$BQ$70</f>
        <v>1.7474774317718777E-2</v>
      </c>
      <c r="X20" s="75">
        <f t="shared" ca="1" si="8"/>
        <v>0</v>
      </c>
      <c r="Y20" s="77">
        <f t="shared" si="18"/>
        <v>0.16026540395182975</v>
      </c>
      <c r="Z20" s="75">
        <f t="shared" ca="1" si="19"/>
        <v>0</v>
      </c>
      <c r="AA20" s="75">
        <f ca="1"/>
        <v>0</v>
      </c>
      <c r="AB20" s="75">
        <f t="shared" ca="1" si="9"/>
        <v>0</v>
      </c>
      <c r="AC20" s="78">
        <f t="shared" ca="1" si="10"/>
        <v>0</v>
      </c>
      <c r="AD20" s="76">
        <f t="shared" ca="1" si="11"/>
        <v>0</v>
      </c>
      <c r="AE20" s="75">
        <f t="shared" ca="1" si="12"/>
        <v>0</v>
      </c>
      <c r="AF20" s="78">
        <f t="shared" ca="1" si="13"/>
        <v>0</v>
      </c>
      <c r="AG20" s="76">
        <f>J20*'20就業誘発係数'!$D17</f>
        <v>0</v>
      </c>
      <c r="AH20" s="75">
        <f>R20*'20就業誘発係数'!$D17</f>
        <v>0</v>
      </c>
      <c r="AI20" s="75">
        <f ca="1">AA20*'20就業誘発係数'!$D17</f>
        <v>0</v>
      </c>
      <c r="AJ20" s="78">
        <f t="shared" ca="1" si="20"/>
        <v>0</v>
      </c>
      <c r="AK20" s="76">
        <f>J20*'30雇用誘発係数'!$D17</f>
        <v>0</v>
      </c>
      <c r="AL20" s="75">
        <f>R20*'30雇用誘発係数'!$D17</f>
        <v>0</v>
      </c>
      <c r="AM20" s="75">
        <f ca="1">AA20*'30雇用誘発係数'!$D17</f>
        <v>0</v>
      </c>
      <c r="AN20" s="78">
        <f t="shared" ca="1" si="21"/>
        <v>0</v>
      </c>
      <c r="AO20" s="25" t="s">
        <v>90</v>
      </c>
    </row>
    <row r="21" spans="1:41" x14ac:dyDescent="0.2">
      <c r="A21" s="34" t="s">
        <v>247</v>
      </c>
      <c r="B21" s="35" t="s">
        <v>346</v>
      </c>
      <c r="C21" s="289"/>
      <c r="D21" s="269">
        <v>0.3591980887923269</v>
      </c>
      <c r="E21" s="269">
        <v>5.0837583997911585E-2</v>
      </c>
      <c r="F21" s="274">
        <f t="shared" si="14"/>
        <v>0</v>
      </c>
      <c r="G21" s="106">
        <f t="shared" si="15"/>
        <v>0</v>
      </c>
      <c r="H21" s="283">
        <f t="shared" si="2"/>
        <v>0</v>
      </c>
      <c r="I21" s="279">
        <f>1-(-'11取引基本表'!CQ19/('11取引基本表'!BW19))</f>
        <v>0.16413358788089161</v>
      </c>
      <c r="J21" s="73">
        <f t="shared" si="16"/>
        <v>0</v>
      </c>
      <c r="K21" s="74">
        <v>0.2</v>
      </c>
      <c r="L21" s="73">
        <f t="shared" si="3"/>
        <v>0</v>
      </c>
      <c r="M21" s="74">
        <v>5.8729096989966555E-2</v>
      </c>
      <c r="N21" s="75">
        <f t="shared" si="4"/>
        <v>0</v>
      </c>
      <c r="O21" s="76">
        <v>0</v>
      </c>
      <c r="P21" s="77">
        <f>1-(-'11取引基本表'!CQ19/('11取引基本表'!BW19))</f>
        <v>0.16413358788089161</v>
      </c>
      <c r="Q21" s="75">
        <f t="shared" si="17"/>
        <v>0</v>
      </c>
      <c r="R21" s="75">
        <v>0</v>
      </c>
      <c r="S21" s="73">
        <f t="shared" si="5"/>
        <v>0</v>
      </c>
      <c r="T21" s="78">
        <f t="shared" si="6"/>
        <v>0</v>
      </c>
      <c r="U21" s="79"/>
      <c r="V21" s="75">
        <f t="shared" ca="1" si="7"/>
        <v>0</v>
      </c>
      <c r="W21" s="74">
        <f>'11取引基本表'!BQ19/'11取引基本表'!$BQ$70</f>
        <v>1.3210402285849826E-2</v>
      </c>
      <c r="X21" s="75">
        <f t="shared" ca="1" si="8"/>
        <v>0</v>
      </c>
      <c r="Y21" s="77">
        <f t="shared" si="18"/>
        <v>0.16413358788089161</v>
      </c>
      <c r="Z21" s="75">
        <f t="shared" ca="1" si="19"/>
        <v>0</v>
      </c>
      <c r="AA21" s="75">
        <f ca="1"/>
        <v>0</v>
      </c>
      <c r="AB21" s="75">
        <f t="shared" ca="1" si="9"/>
        <v>0</v>
      </c>
      <c r="AC21" s="78">
        <f t="shared" ca="1" si="10"/>
        <v>0</v>
      </c>
      <c r="AD21" s="76">
        <f t="shared" ca="1" si="11"/>
        <v>0</v>
      </c>
      <c r="AE21" s="75">
        <f t="shared" ca="1" si="12"/>
        <v>0</v>
      </c>
      <c r="AF21" s="78">
        <f t="shared" ca="1" si="13"/>
        <v>0</v>
      </c>
      <c r="AG21" s="76">
        <f>J21*'20就業誘発係数'!$D18</f>
        <v>0</v>
      </c>
      <c r="AH21" s="75">
        <f>R21*'20就業誘発係数'!$D18</f>
        <v>0</v>
      </c>
      <c r="AI21" s="75">
        <f ca="1">AA21*'20就業誘発係数'!$D18</f>
        <v>0</v>
      </c>
      <c r="AJ21" s="78">
        <f t="shared" ca="1" si="20"/>
        <v>0</v>
      </c>
      <c r="AK21" s="76">
        <f>J21*'30雇用誘発係数'!$D18</f>
        <v>0</v>
      </c>
      <c r="AL21" s="75">
        <f>R21*'30雇用誘発係数'!$D18</f>
        <v>0</v>
      </c>
      <c r="AM21" s="75">
        <f ca="1">AA21*'30雇用誘発係数'!$D18</f>
        <v>0</v>
      </c>
      <c r="AN21" s="78">
        <f t="shared" ca="1" si="21"/>
        <v>0</v>
      </c>
      <c r="AO21" s="25" t="s">
        <v>90</v>
      </c>
    </row>
    <row r="22" spans="1:41" x14ac:dyDescent="0.2">
      <c r="A22" s="36" t="s">
        <v>248</v>
      </c>
      <c r="B22" s="37" t="s">
        <v>473</v>
      </c>
      <c r="C22" s="290"/>
      <c r="D22" s="270">
        <v>0.21897658600110856</v>
      </c>
      <c r="E22" s="270">
        <v>2.2144014120508641E-2</v>
      </c>
      <c r="F22" s="275">
        <f t="shared" si="14"/>
        <v>0</v>
      </c>
      <c r="G22" s="334">
        <f t="shared" si="15"/>
        <v>0</v>
      </c>
      <c r="H22" s="284">
        <f t="shared" si="2"/>
        <v>0</v>
      </c>
      <c r="I22" s="280">
        <f>1-(-'11取引基本表'!CQ20/('11取引基本表'!BW20))</f>
        <v>0.18438137636802077</v>
      </c>
      <c r="J22" s="80">
        <f t="shared" si="16"/>
        <v>0</v>
      </c>
      <c r="K22" s="81">
        <v>0.41834862385321103</v>
      </c>
      <c r="L22" s="80">
        <f t="shared" si="3"/>
        <v>0</v>
      </c>
      <c r="M22" s="81">
        <v>0.22140672782874618</v>
      </c>
      <c r="N22" s="82">
        <f t="shared" si="4"/>
        <v>0</v>
      </c>
      <c r="O22" s="83">
        <v>0</v>
      </c>
      <c r="P22" s="84">
        <f>1-(-'11取引基本表'!CQ20/('11取引基本表'!BW20))</f>
        <v>0.18438137636802077</v>
      </c>
      <c r="Q22" s="82">
        <f t="shared" si="17"/>
        <v>0</v>
      </c>
      <c r="R22" s="82">
        <v>0</v>
      </c>
      <c r="S22" s="80">
        <f t="shared" si="5"/>
        <v>0</v>
      </c>
      <c r="T22" s="85">
        <f t="shared" si="6"/>
        <v>0</v>
      </c>
      <c r="U22" s="86"/>
      <c r="V22" s="82">
        <f t="shared" ca="1" si="7"/>
        <v>0</v>
      </c>
      <c r="W22" s="81">
        <f>'11取引基本表'!BQ20/'11取引基本表'!$BQ$70</f>
        <v>3.0674195388035895E-4</v>
      </c>
      <c r="X22" s="82">
        <f t="shared" ca="1" si="8"/>
        <v>0</v>
      </c>
      <c r="Y22" s="84">
        <f t="shared" si="18"/>
        <v>0.18438137636802077</v>
      </c>
      <c r="Z22" s="82">
        <f t="shared" ca="1" si="19"/>
        <v>0</v>
      </c>
      <c r="AA22" s="82">
        <f ca="1"/>
        <v>0</v>
      </c>
      <c r="AB22" s="82">
        <f t="shared" ca="1" si="9"/>
        <v>0</v>
      </c>
      <c r="AC22" s="85">
        <f t="shared" ca="1" si="10"/>
        <v>0</v>
      </c>
      <c r="AD22" s="83">
        <f t="shared" ca="1" si="11"/>
        <v>0</v>
      </c>
      <c r="AE22" s="82">
        <f t="shared" ca="1" si="12"/>
        <v>0</v>
      </c>
      <c r="AF22" s="85">
        <f t="shared" ca="1" si="13"/>
        <v>0</v>
      </c>
      <c r="AG22" s="83">
        <f>J22*'20就業誘発係数'!$D19</f>
        <v>0</v>
      </c>
      <c r="AH22" s="82">
        <f>R22*'20就業誘発係数'!$D19</f>
        <v>0</v>
      </c>
      <c r="AI22" s="82">
        <f ca="1">AA22*'20就業誘発係数'!$D19</f>
        <v>0</v>
      </c>
      <c r="AJ22" s="85">
        <f t="shared" ca="1" si="20"/>
        <v>0</v>
      </c>
      <c r="AK22" s="83">
        <f>J22*'30雇用誘発係数'!$D19</f>
        <v>0</v>
      </c>
      <c r="AL22" s="82">
        <f>R22*'30雇用誘発係数'!$D19</f>
        <v>0</v>
      </c>
      <c r="AM22" s="82">
        <f ca="1">AA22*'30雇用誘発係数'!$D19</f>
        <v>0</v>
      </c>
      <c r="AN22" s="85">
        <f t="shared" ca="1" si="21"/>
        <v>0</v>
      </c>
      <c r="AO22" s="25" t="s">
        <v>90</v>
      </c>
    </row>
    <row r="23" spans="1:41" x14ac:dyDescent="0.2">
      <c r="A23" s="38" t="s">
        <v>249</v>
      </c>
      <c r="B23" s="39" t="s">
        <v>474</v>
      </c>
      <c r="C23" s="291"/>
      <c r="D23" s="271">
        <v>0.72725141356399536</v>
      </c>
      <c r="E23" s="271">
        <v>3.8644033001289747E-2</v>
      </c>
      <c r="F23" s="276">
        <f t="shared" si="14"/>
        <v>0</v>
      </c>
      <c r="G23" s="335">
        <f t="shared" si="15"/>
        <v>0</v>
      </c>
      <c r="H23" s="285">
        <f t="shared" si="2"/>
        <v>0</v>
      </c>
      <c r="I23" s="281">
        <f>1-(-'11取引基本表'!CQ21/('11取引基本表'!BW21))</f>
        <v>3.1175369521719509E-2</v>
      </c>
      <c r="J23" s="87">
        <f t="shared" si="16"/>
        <v>0</v>
      </c>
      <c r="K23" s="88">
        <v>0.4583150504607284</v>
      </c>
      <c r="L23" s="87">
        <f t="shared" si="3"/>
        <v>0</v>
      </c>
      <c r="M23" s="88">
        <v>0.28806494076349276</v>
      </c>
      <c r="N23" s="89">
        <f t="shared" si="4"/>
        <v>0</v>
      </c>
      <c r="O23" s="90">
        <v>0</v>
      </c>
      <c r="P23" s="91">
        <f>1-(-'11取引基本表'!CQ21/('11取引基本表'!BW21))</f>
        <v>3.1175369521719509E-2</v>
      </c>
      <c r="Q23" s="89">
        <f t="shared" si="17"/>
        <v>0</v>
      </c>
      <c r="R23" s="89">
        <v>0</v>
      </c>
      <c r="S23" s="87">
        <f t="shared" si="5"/>
        <v>0</v>
      </c>
      <c r="T23" s="92">
        <f t="shared" si="6"/>
        <v>0</v>
      </c>
      <c r="U23" s="93"/>
      <c r="V23" s="89">
        <f t="shared" ca="1" si="7"/>
        <v>0</v>
      </c>
      <c r="W23" s="88">
        <f>'11取引基本表'!BQ21/'11取引基本表'!$BQ$70</f>
        <v>1.5628465946152512E-2</v>
      </c>
      <c r="X23" s="89">
        <f t="shared" ca="1" si="8"/>
        <v>0</v>
      </c>
      <c r="Y23" s="91">
        <f t="shared" si="18"/>
        <v>3.1175369521719509E-2</v>
      </c>
      <c r="Z23" s="89">
        <f t="shared" ca="1" si="19"/>
        <v>0</v>
      </c>
      <c r="AA23" s="89">
        <f ca="1"/>
        <v>0</v>
      </c>
      <c r="AB23" s="89">
        <f t="shared" ca="1" si="9"/>
        <v>0</v>
      </c>
      <c r="AC23" s="92">
        <f t="shared" ca="1" si="10"/>
        <v>0</v>
      </c>
      <c r="AD23" s="90">
        <f t="shared" ca="1" si="11"/>
        <v>0</v>
      </c>
      <c r="AE23" s="89">
        <f t="shared" ca="1" si="12"/>
        <v>0</v>
      </c>
      <c r="AF23" s="92">
        <f t="shared" ca="1" si="13"/>
        <v>0</v>
      </c>
      <c r="AG23" s="90">
        <f>J23*'20就業誘発係数'!$D20</f>
        <v>0</v>
      </c>
      <c r="AH23" s="89">
        <f>R23*'20就業誘発係数'!$D20</f>
        <v>0</v>
      </c>
      <c r="AI23" s="89">
        <f ca="1">AA23*'20就業誘発係数'!$D20</f>
        <v>0</v>
      </c>
      <c r="AJ23" s="92">
        <f t="shared" ca="1" si="20"/>
        <v>0</v>
      </c>
      <c r="AK23" s="90">
        <f>J23*'30雇用誘発係数'!$D20</f>
        <v>0</v>
      </c>
      <c r="AL23" s="89">
        <f>R23*'30雇用誘発係数'!$D20</f>
        <v>0</v>
      </c>
      <c r="AM23" s="89">
        <f ca="1">AA23*'30雇用誘発係数'!$D20</f>
        <v>0</v>
      </c>
      <c r="AN23" s="92">
        <f t="shared" ca="1" si="21"/>
        <v>0</v>
      </c>
      <c r="AO23" s="25" t="s">
        <v>90</v>
      </c>
    </row>
    <row r="24" spans="1:41" x14ac:dyDescent="0.2">
      <c r="A24" s="34" t="s">
        <v>250</v>
      </c>
      <c r="B24" s="35" t="s">
        <v>475</v>
      </c>
      <c r="C24" s="289"/>
      <c r="D24" s="269">
        <v>0.1864861027932801</v>
      </c>
      <c r="E24" s="269">
        <v>9.5663043141109919E-2</v>
      </c>
      <c r="F24" s="274">
        <f t="shared" si="14"/>
        <v>0</v>
      </c>
      <c r="G24" s="106">
        <f t="shared" si="15"/>
        <v>0</v>
      </c>
      <c r="H24" s="283">
        <f t="shared" si="2"/>
        <v>0</v>
      </c>
      <c r="I24" s="279">
        <f>1-(-'11取引基本表'!CQ22/('11取引基本表'!BW22))</f>
        <v>0.57926371149511646</v>
      </c>
      <c r="J24" s="73">
        <f t="shared" si="16"/>
        <v>0</v>
      </c>
      <c r="K24" s="74">
        <v>0.36950880007549664</v>
      </c>
      <c r="L24" s="73">
        <f t="shared" si="3"/>
        <v>0</v>
      </c>
      <c r="M24" s="74">
        <v>0.15410748832161564</v>
      </c>
      <c r="N24" s="75">
        <f t="shared" si="4"/>
        <v>0</v>
      </c>
      <c r="O24" s="76">
        <v>0</v>
      </c>
      <c r="P24" s="77">
        <f>1-(-'11取引基本表'!CQ22/('11取引基本表'!BW22))</f>
        <v>0.57926371149511646</v>
      </c>
      <c r="Q24" s="75">
        <f t="shared" si="17"/>
        <v>0</v>
      </c>
      <c r="R24" s="75">
        <v>0</v>
      </c>
      <c r="S24" s="73">
        <f t="shared" si="5"/>
        <v>0</v>
      </c>
      <c r="T24" s="78">
        <f t="shared" si="6"/>
        <v>0</v>
      </c>
      <c r="U24" s="79"/>
      <c r="V24" s="75">
        <f t="shared" ca="1" si="7"/>
        <v>0</v>
      </c>
      <c r="W24" s="74">
        <f>'11取引基本表'!BQ22/'11取引基本表'!$BQ$70</f>
        <v>1.8009193473643984E-4</v>
      </c>
      <c r="X24" s="75">
        <f t="shared" ca="1" si="8"/>
        <v>0</v>
      </c>
      <c r="Y24" s="77">
        <f t="shared" si="18"/>
        <v>0.57926371149511646</v>
      </c>
      <c r="Z24" s="75">
        <f t="shared" ca="1" si="19"/>
        <v>0</v>
      </c>
      <c r="AA24" s="75">
        <f ca="1"/>
        <v>0</v>
      </c>
      <c r="AB24" s="75">
        <f t="shared" ca="1" si="9"/>
        <v>0</v>
      </c>
      <c r="AC24" s="78">
        <f t="shared" ca="1" si="10"/>
        <v>0</v>
      </c>
      <c r="AD24" s="76">
        <f t="shared" ca="1" si="11"/>
        <v>0</v>
      </c>
      <c r="AE24" s="75">
        <f t="shared" ca="1" si="12"/>
        <v>0</v>
      </c>
      <c r="AF24" s="78">
        <f t="shared" ca="1" si="13"/>
        <v>0</v>
      </c>
      <c r="AG24" s="76">
        <f>J24*'20就業誘発係数'!$D21</f>
        <v>0</v>
      </c>
      <c r="AH24" s="75">
        <f>R24*'20就業誘発係数'!$D21</f>
        <v>0</v>
      </c>
      <c r="AI24" s="75">
        <f ca="1">AA24*'20就業誘発係数'!$D21</f>
        <v>0</v>
      </c>
      <c r="AJ24" s="78">
        <f t="shared" ca="1" si="20"/>
        <v>0</v>
      </c>
      <c r="AK24" s="76">
        <f>J24*'30雇用誘発係数'!$D21</f>
        <v>0</v>
      </c>
      <c r="AL24" s="75">
        <f>R24*'30雇用誘発係数'!$D21</f>
        <v>0</v>
      </c>
      <c r="AM24" s="75">
        <f ca="1">AA24*'30雇用誘発係数'!$D21</f>
        <v>0</v>
      </c>
      <c r="AN24" s="78">
        <f t="shared" ca="1" si="21"/>
        <v>0</v>
      </c>
      <c r="AO24" s="25" t="s">
        <v>90</v>
      </c>
    </row>
    <row r="25" spans="1:41" x14ac:dyDescent="0.2">
      <c r="A25" s="34" t="s">
        <v>251</v>
      </c>
      <c r="B25" s="35" t="s">
        <v>476</v>
      </c>
      <c r="C25" s="289"/>
      <c r="D25" s="269">
        <v>0.48997932009255396</v>
      </c>
      <c r="E25" s="269">
        <v>2.5880747880854524E-2</v>
      </c>
      <c r="F25" s="274">
        <f t="shared" si="14"/>
        <v>0</v>
      </c>
      <c r="G25" s="106">
        <f t="shared" si="15"/>
        <v>0</v>
      </c>
      <c r="H25" s="283">
        <f t="shared" si="2"/>
        <v>0</v>
      </c>
      <c r="I25" s="279">
        <f>1-(-'11取引基本表'!CQ23/('11取引基本表'!BW23))</f>
        <v>0.5587395957193817</v>
      </c>
      <c r="J25" s="73">
        <f t="shared" si="16"/>
        <v>0</v>
      </c>
      <c r="K25" s="74">
        <v>0.43984810535671004</v>
      </c>
      <c r="L25" s="73">
        <f t="shared" si="3"/>
        <v>0</v>
      </c>
      <c r="M25" s="74">
        <v>0.31607013007998708</v>
      </c>
      <c r="N25" s="75">
        <f t="shared" si="4"/>
        <v>0</v>
      </c>
      <c r="O25" s="76">
        <v>0</v>
      </c>
      <c r="P25" s="77">
        <f>1-(-'11取引基本表'!CQ23/('11取引基本表'!BW23))</f>
        <v>0.5587395957193817</v>
      </c>
      <c r="Q25" s="75">
        <f t="shared" si="17"/>
        <v>0</v>
      </c>
      <c r="R25" s="75">
        <v>0</v>
      </c>
      <c r="S25" s="73">
        <f t="shared" si="5"/>
        <v>0</v>
      </c>
      <c r="T25" s="78">
        <f t="shared" si="6"/>
        <v>0</v>
      </c>
      <c r="U25" s="79"/>
      <c r="V25" s="75">
        <f t="shared" ca="1" si="7"/>
        <v>0</v>
      </c>
      <c r="W25" s="74">
        <f>'11取引基本表'!BQ23/'11取引基本表'!$BQ$70</f>
        <v>5.2270585935698395E-4</v>
      </c>
      <c r="X25" s="75">
        <f t="shared" ca="1" si="8"/>
        <v>0</v>
      </c>
      <c r="Y25" s="77">
        <f t="shared" si="18"/>
        <v>0.5587395957193817</v>
      </c>
      <c r="Z25" s="75">
        <f t="shared" ca="1" si="19"/>
        <v>0</v>
      </c>
      <c r="AA25" s="75">
        <f ca="1"/>
        <v>0</v>
      </c>
      <c r="AB25" s="75">
        <f t="shared" ca="1" si="9"/>
        <v>0</v>
      </c>
      <c r="AC25" s="78">
        <f t="shared" ca="1" si="10"/>
        <v>0</v>
      </c>
      <c r="AD25" s="76">
        <f t="shared" ca="1" si="11"/>
        <v>0</v>
      </c>
      <c r="AE25" s="75">
        <f t="shared" ca="1" si="12"/>
        <v>0</v>
      </c>
      <c r="AF25" s="78">
        <f t="shared" ca="1" si="13"/>
        <v>0</v>
      </c>
      <c r="AG25" s="76">
        <f>J25*'20就業誘発係数'!$D22</f>
        <v>0</v>
      </c>
      <c r="AH25" s="75">
        <f>R25*'20就業誘発係数'!$D22</f>
        <v>0</v>
      </c>
      <c r="AI25" s="75">
        <f ca="1">AA25*'20就業誘発係数'!$D22</f>
        <v>0</v>
      </c>
      <c r="AJ25" s="78">
        <f t="shared" ca="1" si="20"/>
        <v>0</v>
      </c>
      <c r="AK25" s="76">
        <f>J25*'30雇用誘発係数'!$D22</f>
        <v>0</v>
      </c>
      <c r="AL25" s="75">
        <f>R25*'30雇用誘発係数'!$D22</f>
        <v>0</v>
      </c>
      <c r="AM25" s="75">
        <f ca="1">AA25*'30雇用誘発係数'!$D22</f>
        <v>0</v>
      </c>
      <c r="AN25" s="78">
        <f t="shared" ca="1" si="21"/>
        <v>0</v>
      </c>
      <c r="AO25" s="25" t="s">
        <v>90</v>
      </c>
    </row>
    <row r="26" spans="1:41" x14ac:dyDescent="0.2">
      <c r="A26" s="34" t="s">
        <v>252</v>
      </c>
      <c r="B26" s="35" t="s">
        <v>477</v>
      </c>
      <c r="C26" s="289"/>
      <c r="D26" s="269">
        <v>0.22483810792760545</v>
      </c>
      <c r="E26" s="269">
        <v>6.9898950918780484E-2</v>
      </c>
      <c r="F26" s="274">
        <f t="shared" si="14"/>
        <v>0</v>
      </c>
      <c r="G26" s="106">
        <f t="shared" si="15"/>
        <v>0</v>
      </c>
      <c r="H26" s="283">
        <f t="shared" si="2"/>
        <v>0</v>
      </c>
      <c r="I26" s="279">
        <f>1-(-'11取引基本表'!CQ24/('11取引基本表'!BW24))</f>
        <v>0.50468661773009593</v>
      </c>
      <c r="J26" s="73">
        <f t="shared" si="16"/>
        <v>0</v>
      </c>
      <c r="K26" s="74">
        <v>0.31557928457020823</v>
      </c>
      <c r="L26" s="73">
        <f t="shared" si="3"/>
        <v>0</v>
      </c>
      <c r="M26" s="74">
        <v>9.6572343833422322E-2</v>
      </c>
      <c r="N26" s="75">
        <f t="shared" si="4"/>
        <v>0</v>
      </c>
      <c r="O26" s="76">
        <v>0</v>
      </c>
      <c r="P26" s="77">
        <f>1-(-'11取引基本表'!CQ24/('11取引基本表'!BW24))</f>
        <v>0.50468661773009593</v>
      </c>
      <c r="Q26" s="75">
        <f t="shared" si="17"/>
        <v>0</v>
      </c>
      <c r="R26" s="75">
        <v>0</v>
      </c>
      <c r="S26" s="73">
        <f t="shared" si="5"/>
        <v>0</v>
      </c>
      <c r="T26" s="78">
        <f t="shared" si="6"/>
        <v>0</v>
      </c>
      <c r="U26" s="79"/>
      <c r="V26" s="75">
        <f t="shared" ca="1" si="7"/>
        <v>0</v>
      </c>
      <c r="W26" s="74">
        <f>'11取引基本表'!BQ24/'11取引基本表'!$BQ$70</f>
        <v>-3.806821384672712E-4</v>
      </c>
      <c r="X26" s="75">
        <f t="shared" ca="1" si="8"/>
        <v>0</v>
      </c>
      <c r="Y26" s="77">
        <f t="shared" si="18"/>
        <v>0.50468661773009593</v>
      </c>
      <c r="Z26" s="75">
        <f t="shared" ca="1" si="19"/>
        <v>0</v>
      </c>
      <c r="AA26" s="75">
        <f ca="1"/>
        <v>0</v>
      </c>
      <c r="AB26" s="75">
        <f t="shared" ca="1" si="9"/>
        <v>0</v>
      </c>
      <c r="AC26" s="78">
        <f t="shared" ca="1" si="10"/>
        <v>0</v>
      </c>
      <c r="AD26" s="76">
        <f t="shared" ca="1" si="11"/>
        <v>0</v>
      </c>
      <c r="AE26" s="75">
        <f t="shared" ca="1" si="12"/>
        <v>0</v>
      </c>
      <c r="AF26" s="78">
        <f t="shared" ca="1" si="13"/>
        <v>0</v>
      </c>
      <c r="AG26" s="76">
        <f>J26*'20就業誘発係数'!$D23</f>
        <v>0</v>
      </c>
      <c r="AH26" s="75">
        <f>R26*'20就業誘発係数'!$D23</f>
        <v>0</v>
      </c>
      <c r="AI26" s="75">
        <f ca="1">AA26*'20就業誘発係数'!$D23</f>
        <v>0</v>
      </c>
      <c r="AJ26" s="78">
        <f t="shared" ca="1" si="20"/>
        <v>0</v>
      </c>
      <c r="AK26" s="76">
        <f>J26*'30雇用誘発係数'!$D23</f>
        <v>0</v>
      </c>
      <c r="AL26" s="75">
        <f>R26*'30雇用誘発係数'!$D23</f>
        <v>0</v>
      </c>
      <c r="AM26" s="75">
        <f ca="1">AA26*'30雇用誘発係数'!$D23</f>
        <v>0</v>
      </c>
      <c r="AN26" s="78">
        <f t="shared" ca="1" si="21"/>
        <v>0</v>
      </c>
      <c r="AO26" s="25" t="s">
        <v>90</v>
      </c>
    </row>
    <row r="27" spans="1:41" x14ac:dyDescent="0.2">
      <c r="A27" s="36" t="s">
        <v>253</v>
      </c>
      <c r="B27" s="37" t="s">
        <v>478</v>
      </c>
      <c r="C27" s="290"/>
      <c r="D27" s="270">
        <v>0.19821598658091488</v>
      </c>
      <c r="E27" s="270">
        <v>7.3441253571819923E-2</v>
      </c>
      <c r="F27" s="275">
        <f t="shared" si="14"/>
        <v>0</v>
      </c>
      <c r="G27" s="334">
        <f t="shared" si="15"/>
        <v>0</v>
      </c>
      <c r="H27" s="284">
        <f t="shared" si="2"/>
        <v>0</v>
      </c>
      <c r="I27" s="280">
        <f>1-(-'11取引基本表'!CQ25/('11取引基本表'!BW25))</f>
        <v>0.2723649855709771</v>
      </c>
      <c r="J27" s="80">
        <f t="shared" si="16"/>
        <v>0</v>
      </c>
      <c r="K27" s="81">
        <v>0.48559519431163417</v>
      </c>
      <c r="L27" s="80">
        <f t="shared" si="3"/>
        <v>0</v>
      </c>
      <c r="M27" s="81">
        <v>0.23954885374524948</v>
      </c>
      <c r="N27" s="82">
        <f t="shared" si="4"/>
        <v>0</v>
      </c>
      <c r="O27" s="83">
        <v>0</v>
      </c>
      <c r="P27" s="84">
        <f>1-(-'11取引基本表'!CQ25/('11取引基本表'!BW25))</f>
        <v>0.2723649855709771</v>
      </c>
      <c r="Q27" s="82">
        <f t="shared" si="17"/>
        <v>0</v>
      </c>
      <c r="R27" s="82">
        <v>0</v>
      </c>
      <c r="S27" s="80">
        <f t="shared" si="5"/>
        <v>0</v>
      </c>
      <c r="T27" s="85">
        <f t="shared" si="6"/>
        <v>0</v>
      </c>
      <c r="U27" s="86"/>
      <c r="V27" s="82">
        <f t="shared" ca="1" si="7"/>
        <v>0</v>
      </c>
      <c r="W27" s="81">
        <f>'11取引基本表'!BQ25/'11取引基本表'!$BQ$70</f>
        <v>9.9050564105041916E-4</v>
      </c>
      <c r="X27" s="82">
        <f t="shared" ca="1" si="8"/>
        <v>0</v>
      </c>
      <c r="Y27" s="84">
        <f t="shared" si="18"/>
        <v>0.2723649855709771</v>
      </c>
      <c r="Z27" s="82">
        <f t="shared" ca="1" si="19"/>
        <v>0</v>
      </c>
      <c r="AA27" s="82">
        <f ca="1"/>
        <v>0</v>
      </c>
      <c r="AB27" s="82">
        <f t="shared" ca="1" si="9"/>
        <v>0</v>
      </c>
      <c r="AC27" s="85">
        <f t="shared" ca="1" si="10"/>
        <v>0</v>
      </c>
      <c r="AD27" s="83">
        <f t="shared" ca="1" si="11"/>
        <v>0</v>
      </c>
      <c r="AE27" s="82">
        <f t="shared" ca="1" si="12"/>
        <v>0</v>
      </c>
      <c r="AF27" s="85">
        <f t="shared" ca="1" si="13"/>
        <v>0</v>
      </c>
      <c r="AG27" s="83">
        <f>J27*'20就業誘発係数'!$D24</f>
        <v>0</v>
      </c>
      <c r="AH27" s="82">
        <f>R27*'20就業誘発係数'!$D24</f>
        <v>0</v>
      </c>
      <c r="AI27" s="82">
        <f ca="1">AA27*'20就業誘発係数'!$D24</f>
        <v>0</v>
      </c>
      <c r="AJ27" s="85">
        <f t="shared" ca="1" si="20"/>
        <v>0</v>
      </c>
      <c r="AK27" s="83">
        <f>J27*'30雇用誘発係数'!$D24</f>
        <v>0</v>
      </c>
      <c r="AL27" s="82">
        <f>R27*'30雇用誘発係数'!$D24</f>
        <v>0</v>
      </c>
      <c r="AM27" s="82">
        <f ca="1">AA27*'30雇用誘発係数'!$D24</f>
        <v>0</v>
      </c>
      <c r="AN27" s="85">
        <f t="shared" ca="1" si="21"/>
        <v>0</v>
      </c>
      <c r="AO27" s="25" t="s">
        <v>90</v>
      </c>
    </row>
    <row r="28" spans="1:41" x14ac:dyDescent="0.2">
      <c r="A28" s="38" t="s">
        <v>254</v>
      </c>
      <c r="B28" s="39" t="s">
        <v>479</v>
      </c>
      <c r="C28" s="291"/>
      <c r="D28" s="271">
        <v>5.6087586044587502E-2</v>
      </c>
      <c r="E28" s="271">
        <v>3.5329260787641446E-2</v>
      </c>
      <c r="F28" s="276">
        <f t="shared" si="14"/>
        <v>0</v>
      </c>
      <c r="G28" s="335">
        <f t="shared" si="15"/>
        <v>0</v>
      </c>
      <c r="H28" s="285">
        <f t="shared" si="2"/>
        <v>0</v>
      </c>
      <c r="I28" s="281">
        <f>1-(-'11取引基本表'!CQ26/('11取引基本表'!BW26))</f>
        <v>0.54280976786252633</v>
      </c>
      <c r="J28" s="87">
        <f t="shared" si="16"/>
        <v>0</v>
      </c>
      <c r="K28" s="88">
        <v>0.60934362118169327</v>
      </c>
      <c r="L28" s="87">
        <f t="shared" si="3"/>
        <v>0</v>
      </c>
      <c r="M28" s="88">
        <v>0.29225240460839236</v>
      </c>
      <c r="N28" s="89">
        <f t="shared" si="4"/>
        <v>0</v>
      </c>
      <c r="O28" s="90">
        <v>0</v>
      </c>
      <c r="P28" s="91">
        <f>1-(-'11取引基本表'!CQ26/('11取引基本表'!BW26))</f>
        <v>0.54280976786252633</v>
      </c>
      <c r="Q28" s="89">
        <f t="shared" si="17"/>
        <v>0</v>
      </c>
      <c r="R28" s="89">
        <v>0</v>
      </c>
      <c r="S28" s="87">
        <f t="shared" si="5"/>
        <v>0</v>
      </c>
      <c r="T28" s="92">
        <f t="shared" si="6"/>
        <v>0</v>
      </c>
      <c r="U28" s="93"/>
      <c r="V28" s="89">
        <f t="shared" ca="1" si="7"/>
        <v>0</v>
      </c>
      <c r="W28" s="88">
        <f>'11取引基本表'!BQ26/'11取引基本表'!$BQ$70</f>
        <v>1.639861519551322E-4</v>
      </c>
      <c r="X28" s="89">
        <f t="shared" ca="1" si="8"/>
        <v>0</v>
      </c>
      <c r="Y28" s="91">
        <f t="shared" si="18"/>
        <v>0.54280976786252633</v>
      </c>
      <c r="Z28" s="89">
        <f t="shared" ca="1" si="19"/>
        <v>0</v>
      </c>
      <c r="AA28" s="89">
        <f ca="1"/>
        <v>0</v>
      </c>
      <c r="AB28" s="89">
        <f t="shared" ca="1" si="9"/>
        <v>0</v>
      </c>
      <c r="AC28" s="92">
        <f t="shared" ca="1" si="10"/>
        <v>0</v>
      </c>
      <c r="AD28" s="90">
        <f t="shared" ca="1" si="11"/>
        <v>0</v>
      </c>
      <c r="AE28" s="89">
        <f t="shared" ca="1" si="12"/>
        <v>0</v>
      </c>
      <c r="AF28" s="92">
        <f t="shared" ca="1" si="13"/>
        <v>0</v>
      </c>
      <c r="AG28" s="90">
        <f>J28*'20就業誘発係数'!$D25</f>
        <v>0</v>
      </c>
      <c r="AH28" s="89">
        <f>R28*'20就業誘発係数'!$D25</f>
        <v>0</v>
      </c>
      <c r="AI28" s="89">
        <f ca="1">AA28*'20就業誘発係数'!$D25</f>
        <v>0</v>
      </c>
      <c r="AJ28" s="92">
        <f t="shared" ca="1" si="20"/>
        <v>0</v>
      </c>
      <c r="AK28" s="90">
        <f>J28*'30雇用誘発係数'!$D25</f>
        <v>0</v>
      </c>
      <c r="AL28" s="89">
        <f>R28*'30雇用誘発係数'!$D25</f>
        <v>0</v>
      </c>
      <c r="AM28" s="89">
        <f ca="1">AA28*'30雇用誘発係数'!$D25</f>
        <v>0</v>
      </c>
      <c r="AN28" s="92">
        <f t="shared" ca="1" si="21"/>
        <v>0</v>
      </c>
      <c r="AO28" s="25" t="s">
        <v>90</v>
      </c>
    </row>
    <row r="29" spans="1:41" x14ac:dyDescent="0.2">
      <c r="A29" s="34" t="s">
        <v>255</v>
      </c>
      <c r="B29" s="35" t="s">
        <v>480</v>
      </c>
      <c r="C29" s="289"/>
      <c r="D29" s="269">
        <v>0.2938983405077244</v>
      </c>
      <c r="E29" s="269">
        <v>5.046737477962765E-2</v>
      </c>
      <c r="F29" s="274">
        <f t="shared" si="14"/>
        <v>0</v>
      </c>
      <c r="G29" s="106">
        <f t="shared" si="15"/>
        <v>0</v>
      </c>
      <c r="H29" s="283">
        <f t="shared" si="2"/>
        <v>0</v>
      </c>
      <c r="I29" s="279">
        <f>1-(-'11取引基本表'!CQ27/('11取引基本表'!BW27))</f>
        <v>4.6300670887272077E-2</v>
      </c>
      <c r="J29" s="73">
        <f t="shared" si="16"/>
        <v>0</v>
      </c>
      <c r="K29" s="74">
        <v>0.34146341463414637</v>
      </c>
      <c r="L29" s="73">
        <f t="shared" si="3"/>
        <v>0</v>
      </c>
      <c r="M29" s="74">
        <v>8.8906372934697095E-2</v>
      </c>
      <c r="N29" s="75">
        <f t="shared" si="4"/>
        <v>0</v>
      </c>
      <c r="O29" s="76">
        <v>0</v>
      </c>
      <c r="P29" s="77">
        <f>1-(-'11取引基本表'!CQ27/('11取引基本表'!BW27))</f>
        <v>4.6300670887272077E-2</v>
      </c>
      <c r="Q29" s="75">
        <f t="shared" si="17"/>
        <v>0</v>
      </c>
      <c r="R29" s="75">
        <v>0</v>
      </c>
      <c r="S29" s="73">
        <f t="shared" si="5"/>
        <v>0</v>
      </c>
      <c r="T29" s="78">
        <f t="shared" si="6"/>
        <v>0</v>
      </c>
      <c r="U29" s="79"/>
      <c r="V29" s="75">
        <f t="shared" ca="1" si="7"/>
        <v>0</v>
      </c>
      <c r="W29" s="74">
        <f>'11取引基本表'!BQ27/'11取引基本表'!$BQ$70</f>
        <v>2.7086998314017375E-5</v>
      </c>
      <c r="X29" s="75">
        <f t="shared" ca="1" si="8"/>
        <v>0</v>
      </c>
      <c r="Y29" s="77">
        <f t="shared" si="18"/>
        <v>4.6300670887272077E-2</v>
      </c>
      <c r="Z29" s="75">
        <f t="shared" ca="1" si="19"/>
        <v>0</v>
      </c>
      <c r="AA29" s="75">
        <f ca="1"/>
        <v>0</v>
      </c>
      <c r="AB29" s="75">
        <f t="shared" ca="1" si="9"/>
        <v>0</v>
      </c>
      <c r="AC29" s="78">
        <f t="shared" ca="1" si="10"/>
        <v>0</v>
      </c>
      <c r="AD29" s="76">
        <f t="shared" ca="1" si="11"/>
        <v>0</v>
      </c>
      <c r="AE29" s="75">
        <f t="shared" ca="1" si="12"/>
        <v>0</v>
      </c>
      <c r="AF29" s="78">
        <f t="shared" ca="1" si="13"/>
        <v>0</v>
      </c>
      <c r="AG29" s="76">
        <f>J29*'20就業誘発係数'!$D26</f>
        <v>0</v>
      </c>
      <c r="AH29" s="75">
        <f>R29*'20就業誘発係数'!$D26</f>
        <v>0</v>
      </c>
      <c r="AI29" s="75">
        <f ca="1">AA29*'20就業誘発係数'!$D26</f>
        <v>0</v>
      </c>
      <c r="AJ29" s="78">
        <f t="shared" ca="1" si="20"/>
        <v>0</v>
      </c>
      <c r="AK29" s="76">
        <f>J29*'30雇用誘発係数'!$D26</f>
        <v>0</v>
      </c>
      <c r="AL29" s="75">
        <f>R29*'30雇用誘発係数'!$D26</f>
        <v>0</v>
      </c>
      <c r="AM29" s="75">
        <f ca="1">AA29*'30雇用誘発係数'!$D26</f>
        <v>0</v>
      </c>
      <c r="AN29" s="78">
        <f t="shared" ca="1" si="21"/>
        <v>0</v>
      </c>
      <c r="AO29" s="25" t="s">
        <v>90</v>
      </c>
    </row>
    <row r="30" spans="1:41" x14ac:dyDescent="0.2">
      <c r="A30" s="34" t="s">
        <v>256</v>
      </c>
      <c r="B30" s="35" t="s">
        <v>481</v>
      </c>
      <c r="C30" s="289"/>
      <c r="D30" s="269">
        <v>0.10484720768958844</v>
      </c>
      <c r="E30" s="269">
        <v>3.9170794382068226E-2</v>
      </c>
      <c r="F30" s="274">
        <f t="shared" si="14"/>
        <v>0</v>
      </c>
      <c r="G30" s="106">
        <f t="shared" si="15"/>
        <v>0</v>
      </c>
      <c r="H30" s="283">
        <f t="shared" si="2"/>
        <v>0</v>
      </c>
      <c r="I30" s="279">
        <f>1-(-'11取引基本表'!CQ28/('11取引基本表'!BW28))</f>
        <v>0.2022821576763485</v>
      </c>
      <c r="J30" s="73">
        <f t="shared" si="16"/>
        <v>0</v>
      </c>
      <c r="K30" s="74">
        <v>0.29001751313485113</v>
      </c>
      <c r="L30" s="73">
        <f t="shared" si="3"/>
        <v>0</v>
      </c>
      <c r="M30" s="74">
        <v>6.3747810858143614E-2</v>
      </c>
      <c r="N30" s="75">
        <f t="shared" si="4"/>
        <v>0</v>
      </c>
      <c r="O30" s="76">
        <v>0</v>
      </c>
      <c r="P30" s="77">
        <f>1-(-'11取引基本表'!CQ28/('11取引基本表'!BW28))</f>
        <v>0.2022821576763485</v>
      </c>
      <c r="Q30" s="75">
        <f t="shared" si="17"/>
        <v>0</v>
      </c>
      <c r="R30" s="75">
        <v>0</v>
      </c>
      <c r="S30" s="73">
        <f t="shared" si="5"/>
        <v>0</v>
      </c>
      <c r="T30" s="78">
        <f t="shared" si="6"/>
        <v>0</v>
      </c>
      <c r="U30" s="79"/>
      <c r="V30" s="75">
        <f t="shared" ca="1" si="7"/>
        <v>0</v>
      </c>
      <c r="W30" s="74">
        <f>'11取引基本表'!BQ28/'11取引基本表'!$BQ$70</f>
        <v>4.3192781095325005E-5</v>
      </c>
      <c r="X30" s="75">
        <f t="shared" ca="1" si="8"/>
        <v>0</v>
      </c>
      <c r="Y30" s="77">
        <f t="shared" si="18"/>
        <v>0.2022821576763485</v>
      </c>
      <c r="Z30" s="75">
        <f t="shared" ca="1" si="19"/>
        <v>0</v>
      </c>
      <c r="AA30" s="75">
        <f ca="1"/>
        <v>0</v>
      </c>
      <c r="AB30" s="75">
        <f t="shared" ca="1" si="9"/>
        <v>0</v>
      </c>
      <c r="AC30" s="78">
        <f t="shared" ca="1" si="10"/>
        <v>0</v>
      </c>
      <c r="AD30" s="76">
        <f t="shared" ca="1" si="11"/>
        <v>0</v>
      </c>
      <c r="AE30" s="75">
        <f t="shared" ca="1" si="12"/>
        <v>0</v>
      </c>
      <c r="AF30" s="78">
        <f t="shared" ca="1" si="13"/>
        <v>0</v>
      </c>
      <c r="AG30" s="76">
        <f>J30*'20就業誘発係数'!$D27</f>
        <v>0</v>
      </c>
      <c r="AH30" s="75">
        <f>R30*'20就業誘発係数'!$D27</f>
        <v>0</v>
      </c>
      <c r="AI30" s="75">
        <f ca="1">AA30*'20就業誘発係数'!$D27</f>
        <v>0</v>
      </c>
      <c r="AJ30" s="78">
        <f t="shared" ca="1" si="20"/>
        <v>0</v>
      </c>
      <c r="AK30" s="76">
        <f>J30*'30雇用誘発係数'!$D27</f>
        <v>0</v>
      </c>
      <c r="AL30" s="75">
        <f>R30*'30雇用誘発係数'!$D27</f>
        <v>0</v>
      </c>
      <c r="AM30" s="75">
        <f ca="1">AA30*'30雇用誘発係数'!$D27</f>
        <v>0</v>
      </c>
      <c r="AN30" s="78">
        <f t="shared" ca="1" si="21"/>
        <v>0</v>
      </c>
      <c r="AO30" s="25" t="s">
        <v>90</v>
      </c>
    </row>
    <row r="31" spans="1:41" x14ac:dyDescent="0.2">
      <c r="A31" s="34" t="s">
        <v>257</v>
      </c>
      <c r="B31" s="35" t="s">
        <v>482</v>
      </c>
      <c r="C31" s="289"/>
      <c r="D31" s="269">
        <v>0.33178333505966456</v>
      </c>
      <c r="E31" s="269">
        <v>2.7198440610129403E-2</v>
      </c>
      <c r="F31" s="274">
        <f t="shared" si="14"/>
        <v>0</v>
      </c>
      <c r="G31" s="106">
        <f t="shared" si="15"/>
        <v>0</v>
      </c>
      <c r="H31" s="283">
        <f t="shared" si="2"/>
        <v>0</v>
      </c>
      <c r="I31" s="279">
        <f>1-(-'11取引基本表'!CQ29/('11取引基本表'!BW29))</f>
        <v>1.5203371612830252E-2</v>
      </c>
      <c r="J31" s="73">
        <f t="shared" si="16"/>
        <v>0</v>
      </c>
      <c r="K31" s="74">
        <v>0.49279875437913584</v>
      </c>
      <c r="L31" s="73">
        <f t="shared" si="3"/>
        <v>0</v>
      </c>
      <c r="M31" s="74">
        <v>0.12923316465550799</v>
      </c>
      <c r="N31" s="75">
        <f t="shared" si="4"/>
        <v>0</v>
      </c>
      <c r="O31" s="76">
        <v>0</v>
      </c>
      <c r="P31" s="77">
        <f>1-(-'11取引基本表'!CQ29/('11取引基本表'!BW29))</f>
        <v>1.5203371612830252E-2</v>
      </c>
      <c r="Q31" s="75">
        <f t="shared" si="17"/>
        <v>0</v>
      </c>
      <c r="R31" s="75">
        <v>0</v>
      </c>
      <c r="S31" s="73">
        <f t="shared" si="5"/>
        <v>0</v>
      </c>
      <c r="T31" s="78">
        <f t="shared" si="6"/>
        <v>0</v>
      </c>
      <c r="U31" s="79"/>
      <c r="V31" s="75">
        <f t="shared" ca="1" si="7"/>
        <v>0</v>
      </c>
      <c r="W31" s="74">
        <f>'11取引基本表'!BQ29/'11取引基本表'!$BQ$70</f>
        <v>9.5338913254986012E-3</v>
      </c>
      <c r="X31" s="75">
        <f t="shared" ca="1" si="8"/>
        <v>0</v>
      </c>
      <c r="Y31" s="77">
        <f t="shared" si="18"/>
        <v>1.5203371612830252E-2</v>
      </c>
      <c r="Z31" s="75">
        <f t="shared" ca="1" si="19"/>
        <v>0</v>
      </c>
      <c r="AA31" s="75">
        <f ca="1"/>
        <v>0</v>
      </c>
      <c r="AB31" s="75">
        <f t="shared" ca="1" si="9"/>
        <v>0</v>
      </c>
      <c r="AC31" s="78">
        <f t="shared" ca="1" si="10"/>
        <v>0</v>
      </c>
      <c r="AD31" s="76">
        <f t="shared" ca="1" si="11"/>
        <v>0</v>
      </c>
      <c r="AE31" s="75">
        <f t="shared" ca="1" si="12"/>
        <v>0</v>
      </c>
      <c r="AF31" s="78">
        <f t="shared" ca="1" si="13"/>
        <v>0</v>
      </c>
      <c r="AG31" s="76">
        <f>J31*'20就業誘発係数'!$D28</f>
        <v>0</v>
      </c>
      <c r="AH31" s="75">
        <f>R31*'20就業誘発係数'!$D28</f>
        <v>0</v>
      </c>
      <c r="AI31" s="75">
        <f ca="1">AA31*'20就業誘発係数'!$D28</f>
        <v>0</v>
      </c>
      <c r="AJ31" s="78">
        <f t="shared" ca="1" si="20"/>
        <v>0</v>
      </c>
      <c r="AK31" s="76">
        <f>J31*'30雇用誘発係数'!$D28</f>
        <v>0</v>
      </c>
      <c r="AL31" s="75">
        <f>R31*'30雇用誘発係数'!$D28</f>
        <v>0</v>
      </c>
      <c r="AM31" s="75">
        <f ca="1">AA31*'30雇用誘発係数'!$D28</f>
        <v>0</v>
      </c>
      <c r="AN31" s="78">
        <f t="shared" ca="1" si="21"/>
        <v>0</v>
      </c>
      <c r="AO31" s="25" t="s">
        <v>90</v>
      </c>
    </row>
    <row r="32" spans="1:41" x14ac:dyDescent="0.2">
      <c r="A32" s="36" t="s">
        <v>258</v>
      </c>
      <c r="B32" s="37" t="s">
        <v>483</v>
      </c>
      <c r="C32" s="290"/>
      <c r="D32" s="270">
        <v>0.22568261987401694</v>
      </c>
      <c r="E32" s="270">
        <v>2.4387730805802053E-2</v>
      </c>
      <c r="F32" s="275">
        <f t="shared" si="14"/>
        <v>0</v>
      </c>
      <c r="G32" s="334">
        <f t="shared" si="15"/>
        <v>0</v>
      </c>
      <c r="H32" s="284">
        <f t="shared" si="2"/>
        <v>0</v>
      </c>
      <c r="I32" s="280">
        <f>1-(-'11取引基本表'!CQ30/('11取引基本表'!BW30))</f>
        <v>7.8287211954116698E-3</v>
      </c>
      <c r="J32" s="80">
        <f t="shared" si="16"/>
        <v>0</v>
      </c>
      <c r="K32" s="81">
        <v>0.34843205574912894</v>
      </c>
      <c r="L32" s="80">
        <f t="shared" si="3"/>
        <v>0</v>
      </c>
      <c r="M32" s="81">
        <v>1.5679442508710801E-2</v>
      </c>
      <c r="N32" s="82">
        <f t="shared" si="4"/>
        <v>0</v>
      </c>
      <c r="O32" s="83">
        <v>0</v>
      </c>
      <c r="P32" s="84">
        <f>1-(-'11取引基本表'!CQ30/('11取引基本表'!BW30))</f>
        <v>7.8287211954116698E-3</v>
      </c>
      <c r="Q32" s="82">
        <f t="shared" si="17"/>
        <v>0</v>
      </c>
      <c r="R32" s="82">
        <v>0</v>
      </c>
      <c r="S32" s="80">
        <f t="shared" si="5"/>
        <v>0</v>
      </c>
      <c r="T32" s="85">
        <f t="shared" si="6"/>
        <v>0</v>
      </c>
      <c r="U32" s="86"/>
      <c r="V32" s="82">
        <f t="shared" ca="1" si="7"/>
        <v>0</v>
      </c>
      <c r="W32" s="81">
        <f>'11取引基本表'!BQ30/'11取引基本表'!$BQ$70</f>
        <v>2.7598722957841649E-2</v>
      </c>
      <c r="X32" s="82">
        <f t="shared" ca="1" si="8"/>
        <v>0</v>
      </c>
      <c r="Y32" s="84">
        <f t="shared" si="18"/>
        <v>7.8287211954116698E-3</v>
      </c>
      <c r="Z32" s="82">
        <f t="shared" ca="1" si="19"/>
        <v>0</v>
      </c>
      <c r="AA32" s="82">
        <f ca="1"/>
        <v>0</v>
      </c>
      <c r="AB32" s="82">
        <f t="shared" ca="1" si="9"/>
        <v>0</v>
      </c>
      <c r="AC32" s="85">
        <f t="shared" ca="1" si="10"/>
        <v>0</v>
      </c>
      <c r="AD32" s="83">
        <f t="shared" ca="1" si="11"/>
        <v>0</v>
      </c>
      <c r="AE32" s="82">
        <f t="shared" ca="1" si="12"/>
        <v>0</v>
      </c>
      <c r="AF32" s="85">
        <f t="shared" ca="1" si="13"/>
        <v>0</v>
      </c>
      <c r="AG32" s="83">
        <f>J32*'20就業誘発係数'!$D29</f>
        <v>0</v>
      </c>
      <c r="AH32" s="82">
        <f>R32*'20就業誘発係数'!$D29</f>
        <v>0</v>
      </c>
      <c r="AI32" s="82">
        <f ca="1">AA32*'20就業誘発係数'!$D29</f>
        <v>0</v>
      </c>
      <c r="AJ32" s="85">
        <f t="shared" ca="1" si="20"/>
        <v>0</v>
      </c>
      <c r="AK32" s="83">
        <f>J32*'30雇用誘発係数'!$D29</f>
        <v>0</v>
      </c>
      <c r="AL32" s="82">
        <f>R32*'30雇用誘発係数'!$D29</f>
        <v>0</v>
      </c>
      <c r="AM32" s="82">
        <f ca="1">AA32*'30雇用誘発係数'!$D29</f>
        <v>0</v>
      </c>
      <c r="AN32" s="85">
        <f t="shared" ca="1" si="21"/>
        <v>0</v>
      </c>
      <c r="AO32" s="25" t="s">
        <v>90</v>
      </c>
    </row>
    <row r="33" spans="1:41" x14ac:dyDescent="0.2">
      <c r="A33" s="38" t="s">
        <v>259</v>
      </c>
      <c r="B33" s="39" t="s">
        <v>484</v>
      </c>
      <c r="C33" s="291"/>
      <c r="D33" s="271">
        <v>0.18574549447420308</v>
      </c>
      <c r="E33" s="271">
        <v>3.3367191508043778E-2</v>
      </c>
      <c r="F33" s="276">
        <f t="shared" si="14"/>
        <v>0</v>
      </c>
      <c r="G33" s="335">
        <f t="shared" si="15"/>
        <v>0</v>
      </c>
      <c r="H33" s="285">
        <f t="shared" si="2"/>
        <v>0</v>
      </c>
      <c r="I33" s="281">
        <f>1-(-'11取引基本表'!CQ31/('11取引基本表'!BW31))</f>
        <v>0.28194017332960586</v>
      </c>
      <c r="J33" s="87">
        <f t="shared" si="16"/>
        <v>0</v>
      </c>
      <c r="K33" s="88">
        <v>0.42391193558250945</v>
      </c>
      <c r="L33" s="87">
        <f t="shared" si="3"/>
        <v>0</v>
      </c>
      <c r="M33" s="88">
        <v>0.27571093670369995</v>
      </c>
      <c r="N33" s="89">
        <f t="shared" si="4"/>
        <v>0</v>
      </c>
      <c r="O33" s="90">
        <v>0</v>
      </c>
      <c r="P33" s="91">
        <f>1-(-'11取引基本表'!CQ31/('11取引基本表'!BW31))</f>
        <v>0.28194017332960586</v>
      </c>
      <c r="Q33" s="89">
        <f t="shared" si="17"/>
        <v>0</v>
      </c>
      <c r="R33" s="89">
        <v>0</v>
      </c>
      <c r="S33" s="87">
        <f t="shared" si="5"/>
        <v>0</v>
      </c>
      <c r="T33" s="92">
        <f t="shared" si="6"/>
        <v>0</v>
      </c>
      <c r="U33" s="93"/>
      <c r="V33" s="89">
        <f t="shared" ca="1" si="7"/>
        <v>0</v>
      </c>
      <c r="W33" s="88">
        <f>'11取引基本表'!BQ31/'11取引基本表'!$BQ$70</f>
        <v>1.4238976140746973E-3</v>
      </c>
      <c r="X33" s="89">
        <f t="shared" ca="1" si="8"/>
        <v>0</v>
      </c>
      <c r="Y33" s="91">
        <f t="shared" si="18"/>
        <v>0.28194017332960586</v>
      </c>
      <c r="Z33" s="89">
        <f t="shared" ca="1" si="19"/>
        <v>0</v>
      </c>
      <c r="AA33" s="89">
        <f ca="1"/>
        <v>0</v>
      </c>
      <c r="AB33" s="89">
        <f t="shared" ca="1" si="9"/>
        <v>0</v>
      </c>
      <c r="AC33" s="92">
        <f t="shared" ca="1" si="10"/>
        <v>0</v>
      </c>
      <c r="AD33" s="90">
        <f t="shared" ca="1" si="11"/>
        <v>0</v>
      </c>
      <c r="AE33" s="89">
        <f t="shared" ca="1" si="12"/>
        <v>0</v>
      </c>
      <c r="AF33" s="92">
        <f t="shared" ca="1" si="13"/>
        <v>0</v>
      </c>
      <c r="AG33" s="90">
        <f>J33*'20就業誘発係数'!$D30</f>
        <v>0</v>
      </c>
      <c r="AH33" s="89">
        <f>R33*'20就業誘発係数'!$D30</f>
        <v>0</v>
      </c>
      <c r="AI33" s="89">
        <f ca="1">AA33*'20就業誘発係数'!$D30</f>
        <v>0</v>
      </c>
      <c r="AJ33" s="92">
        <f t="shared" ca="1" si="20"/>
        <v>0</v>
      </c>
      <c r="AK33" s="90">
        <f>J33*'30雇用誘発係数'!$D30</f>
        <v>0</v>
      </c>
      <c r="AL33" s="89">
        <f>R33*'30雇用誘発係数'!$D30</f>
        <v>0</v>
      </c>
      <c r="AM33" s="89">
        <f ca="1">AA33*'30雇用誘発係数'!$D30</f>
        <v>0</v>
      </c>
      <c r="AN33" s="92">
        <f t="shared" ca="1" si="21"/>
        <v>0</v>
      </c>
      <c r="AO33" s="25" t="s">
        <v>90</v>
      </c>
    </row>
    <row r="34" spans="1:41" x14ac:dyDescent="0.2">
      <c r="A34" s="34" t="s">
        <v>260</v>
      </c>
      <c r="B34" s="35" t="s">
        <v>485</v>
      </c>
      <c r="C34" s="289"/>
      <c r="D34" s="269">
        <v>0.25052720808543544</v>
      </c>
      <c r="E34" s="269">
        <v>3.4530156933738836E-2</v>
      </c>
      <c r="F34" s="274">
        <f t="shared" si="14"/>
        <v>0</v>
      </c>
      <c r="G34" s="106">
        <f t="shared" si="15"/>
        <v>0</v>
      </c>
      <c r="H34" s="283">
        <f t="shared" si="2"/>
        <v>0</v>
      </c>
      <c r="I34" s="279">
        <f>1-(-'11取引基本表'!CQ32/('11取引基本表'!BW32))</f>
        <v>0</v>
      </c>
      <c r="J34" s="73">
        <f t="shared" si="16"/>
        <v>0</v>
      </c>
      <c r="K34" s="74">
        <v>0</v>
      </c>
      <c r="L34" s="73">
        <f t="shared" si="3"/>
        <v>0</v>
      </c>
      <c r="M34" s="74">
        <v>0</v>
      </c>
      <c r="N34" s="75">
        <f t="shared" si="4"/>
        <v>0</v>
      </c>
      <c r="O34" s="76">
        <v>0</v>
      </c>
      <c r="P34" s="77">
        <f>1-(-'11取引基本表'!CQ32/('11取引基本表'!BW32))</f>
        <v>0</v>
      </c>
      <c r="Q34" s="75">
        <f t="shared" si="17"/>
        <v>0</v>
      </c>
      <c r="R34" s="75">
        <v>0</v>
      </c>
      <c r="S34" s="73">
        <f t="shared" si="5"/>
        <v>0</v>
      </c>
      <c r="T34" s="78">
        <f t="shared" si="6"/>
        <v>0</v>
      </c>
      <c r="U34" s="79"/>
      <c r="V34" s="75">
        <f t="shared" ca="1" si="7"/>
        <v>0</v>
      </c>
      <c r="W34" s="74">
        <f>'11取引基本表'!BQ32/'11取引基本表'!$BQ$70</f>
        <v>1.8155609680746781E-3</v>
      </c>
      <c r="X34" s="75">
        <f t="shared" ca="1" si="8"/>
        <v>0</v>
      </c>
      <c r="Y34" s="77">
        <f t="shared" si="18"/>
        <v>0</v>
      </c>
      <c r="Z34" s="75">
        <f t="shared" ca="1" si="19"/>
        <v>0</v>
      </c>
      <c r="AA34" s="75">
        <f ca="1"/>
        <v>0</v>
      </c>
      <c r="AB34" s="75">
        <f t="shared" ca="1" si="9"/>
        <v>0</v>
      </c>
      <c r="AC34" s="78">
        <f t="shared" ca="1" si="10"/>
        <v>0</v>
      </c>
      <c r="AD34" s="76">
        <f t="shared" ca="1" si="11"/>
        <v>0</v>
      </c>
      <c r="AE34" s="75">
        <f t="shared" ca="1" si="12"/>
        <v>0</v>
      </c>
      <c r="AF34" s="78">
        <f t="shared" ca="1" si="13"/>
        <v>0</v>
      </c>
      <c r="AG34" s="76">
        <f>J34*'20就業誘発係数'!$D31</f>
        <v>0</v>
      </c>
      <c r="AH34" s="75">
        <f>R34*'20就業誘発係数'!$D31</f>
        <v>0</v>
      </c>
      <c r="AI34" s="75">
        <f ca="1">AA34*'20就業誘発係数'!$D31</f>
        <v>0</v>
      </c>
      <c r="AJ34" s="78">
        <f t="shared" ca="1" si="20"/>
        <v>0</v>
      </c>
      <c r="AK34" s="76">
        <f>J34*'30雇用誘発係数'!$D31</f>
        <v>0</v>
      </c>
      <c r="AL34" s="75">
        <f>R34*'30雇用誘発係数'!$D31</f>
        <v>0</v>
      </c>
      <c r="AM34" s="75">
        <f ca="1">AA34*'30雇用誘発係数'!$D31</f>
        <v>0</v>
      </c>
      <c r="AN34" s="78">
        <f t="shared" ca="1" si="21"/>
        <v>0</v>
      </c>
      <c r="AO34" s="25" t="s">
        <v>90</v>
      </c>
    </row>
    <row r="35" spans="1:41" x14ac:dyDescent="0.2">
      <c r="A35" s="34" t="s">
        <v>261</v>
      </c>
      <c r="B35" s="35" t="s">
        <v>486</v>
      </c>
      <c r="C35" s="289"/>
      <c r="D35" s="269">
        <v>0.72575413673328304</v>
      </c>
      <c r="E35" s="269">
        <v>3.0568602985744115E-2</v>
      </c>
      <c r="F35" s="274">
        <f t="shared" si="14"/>
        <v>0</v>
      </c>
      <c r="G35" s="106">
        <f t="shared" si="15"/>
        <v>0</v>
      </c>
      <c r="H35" s="283">
        <f t="shared" si="2"/>
        <v>0</v>
      </c>
      <c r="I35" s="279">
        <f>1-(-'11取引基本表'!CQ33/('11取引基本表'!BW33))</f>
        <v>0</v>
      </c>
      <c r="J35" s="73">
        <f t="shared" si="16"/>
        <v>0</v>
      </c>
      <c r="K35" s="74">
        <v>0</v>
      </c>
      <c r="L35" s="73">
        <f t="shared" si="3"/>
        <v>0</v>
      </c>
      <c r="M35" s="74">
        <v>0</v>
      </c>
      <c r="N35" s="75">
        <f t="shared" si="4"/>
        <v>0</v>
      </c>
      <c r="O35" s="76">
        <v>0</v>
      </c>
      <c r="P35" s="77">
        <f>1-(-'11取引基本表'!CQ33/('11取引基本表'!BW33))</f>
        <v>0</v>
      </c>
      <c r="Q35" s="75">
        <f t="shared" si="17"/>
        <v>0</v>
      </c>
      <c r="R35" s="75">
        <v>0</v>
      </c>
      <c r="S35" s="73">
        <f t="shared" si="5"/>
        <v>0</v>
      </c>
      <c r="T35" s="78">
        <f t="shared" si="6"/>
        <v>0</v>
      </c>
      <c r="U35" s="79"/>
      <c r="V35" s="75">
        <f t="shared" ca="1" si="7"/>
        <v>0</v>
      </c>
      <c r="W35" s="74">
        <f>'11取引基本表'!BQ33/'11取引基本表'!$BQ$70</f>
        <v>3.5557175894914161E-3</v>
      </c>
      <c r="X35" s="75">
        <f t="shared" ca="1" si="8"/>
        <v>0</v>
      </c>
      <c r="Y35" s="77">
        <f t="shared" si="18"/>
        <v>0</v>
      </c>
      <c r="Z35" s="75">
        <f t="shared" ca="1" si="19"/>
        <v>0</v>
      </c>
      <c r="AA35" s="75">
        <f ca="1"/>
        <v>0</v>
      </c>
      <c r="AB35" s="75">
        <f t="shared" ca="1" si="9"/>
        <v>0</v>
      </c>
      <c r="AC35" s="78">
        <f t="shared" ca="1" si="10"/>
        <v>0</v>
      </c>
      <c r="AD35" s="76">
        <f t="shared" ca="1" si="11"/>
        <v>0</v>
      </c>
      <c r="AE35" s="75">
        <f t="shared" ca="1" si="12"/>
        <v>0</v>
      </c>
      <c r="AF35" s="78">
        <f t="shared" ca="1" si="13"/>
        <v>0</v>
      </c>
      <c r="AG35" s="76">
        <f>J35*'20就業誘発係数'!$D32</f>
        <v>0</v>
      </c>
      <c r="AH35" s="75">
        <f>R35*'20就業誘発係数'!$D32</f>
        <v>0</v>
      </c>
      <c r="AI35" s="75">
        <f ca="1">AA35*'20就業誘発係数'!$D32</f>
        <v>0</v>
      </c>
      <c r="AJ35" s="78">
        <f t="shared" ca="1" si="20"/>
        <v>0</v>
      </c>
      <c r="AK35" s="76">
        <f>J35*'30雇用誘発係数'!$D32</f>
        <v>0</v>
      </c>
      <c r="AL35" s="75">
        <f>R35*'30雇用誘発係数'!$D32</f>
        <v>0</v>
      </c>
      <c r="AM35" s="75">
        <f ca="1">AA35*'30雇用誘発係数'!$D32</f>
        <v>0</v>
      </c>
      <c r="AN35" s="78">
        <f t="shared" ca="1" si="21"/>
        <v>0</v>
      </c>
      <c r="AO35" s="25" t="s">
        <v>90</v>
      </c>
    </row>
    <row r="36" spans="1:41" x14ac:dyDescent="0.2">
      <c r="A36" s="34" t="s">
        <v>262</v>
      </c>
      <c r="B36" s="35" t="s">
        <v>487</v>
      </c>
      <c r="C36" s="289"/>
      <c r="D36" s="269">
        <v>0.18980744170850991</v>
      </c>
      <c r="E36" s="269">
        <v>5.7196889561387777E-2</v>
      </c>
      <c r="F36" s="274">
        <f t="shared" si="14"/>
        <v>0</v>
      </c>
      <c r="G36" s="106">
        <f t="shared" si="15"/>
        <v>0</v>
      </c>
      <c r="H36" s="283">
        <f t="shared" si="2"/>
        <v>0</v>
      </c>
      <c r="I36" s="279">
        <f>1-(-'11取引基本表'!CQ34/('11取引基本表'!BW34))</f>
        <v>0.59314175742465991</v>
      </c>
      <c r="J36" s="73">
        <f t="shared" si="16"/>
        <v>0</v>
      </c>
      <c r="K36" s="74">
        <v>0.51837686009681472</v>
      </c>
      <c r="L36" s="73">
        <f t="shared" si="3"/>
        <v>0</v>
      </c>
      <c r="M36" s="74">
        <v>0.23761429510548018</v>
      </c>
      <c r="N36" s="75">
        <f t="shared" si="4"/>
        <v>0</v>
      </c>
      <c r="O36" s="76">
        <v>0</v>
      </c>
      <c r="P36" s="77">
        <f>1-(-'11取引基本表'!CQ34/('11取引基本表'!BW34))</f>
        <v>0.59314175742465991</v>
      </c>
      <c r="Q36" s="75">
        <f t="shared" si="17"/>
        <v>0</v>
      </c>
      <c r="R36" s="75">
        <v>0</v>
      </c>
      <c r="S36" s="73">
        <f t="shared" si="5"/>
        <v>0</v>
      </c>
      <c r="T36" s="78">
        <f t="shared" si="6"/>
        <v>0</v>
      </c>
      <c r="U36" s="79"/>
      <c r="V36" s="75">
        <f t="shared" ca="1" si="7"/>
        <v>0</v>
      </c>
      <c r="W36" s="74">
        <f>'11取引基本表'!BQ34/'11取引基本表'!$BQ$70</f>
        <v>5.1611713003735812E-4</v>
      </c>
      <c r="X36" s="75">
        <f t="shared" ca="1" si="8"/>
        <v>0</v>
      </c>
      <c r="Y36" s="77">
        <f t="shared" si="18"/>
        <v>0.59314175742465991</v>
      </c>
      <c r="Z36" s="75">
        <f t="shared" ca="1" si="19"/>
        <v>0</v>
      </c>
      <c r="AA36" s="75">
        <f ca="1"/>
        <v>0</v>
      </c>
      <c r="AB36" s="75">
        <f t="shared" ca="1" si="9"/>
        <v>0</v>
      </c>
      <c r="AC36" s="78">
        <f t="shared" ca="1" si="10"/>
        <v>0</v>
      </c>
      <c r="AD36" s="76">
        <f t="shared" ca="1" si="11"/>
        <v>0</v>
      </c>
      <c r="AE36" s="75">
        <f t="shared" ca="1" si="12"/>
        <v>0</v>
      </c>
      <c r="AF36" s="78">
        <f t="shared" ca="1" si="13"/>
        <v>0</v>
      </c>
      <c r="AG36" s="76">
        <f>J36*'20就業誘発係数'!$D33</f>
        <v>0</v>
      </c>
      <c r="AH36" s="75">
        <f>R36*'20就業誘発係数'!$D33</f>
        <v>0</v>
      </c>
      <c r="AI36" s="75">
        <f ca="1">AA36*'20就業誘発係数'!$D33</f>
        <v>0</v>
      </c>
      <c r="AJ36" s="78">
        <f t="shared" ca="1" si="20"/>
        <v>0</v>
      </c>
      <c r="AK36" s="76">
        <f>J36*'30雇用誘発係数'!$D33</f>
        <v>0</v>
      </c>
      <c r="AL36" s="75">
        <f>R36*'30雇用誘発係数'!$D33</f>
        <v>0</v>
      </c>
      <c r="AM36" s="75">
        <f ca="1">AA36*'30雇用誘発係数'!$D33</f>
        <v>0</v>
      </c>
      <c r="AN36" s="78">
        <f t="shared" ca="1" si="21"/>
        <v>0</v>
      </c>
      <c r="AO36" s="25" t="s">
        <v>90</v>
      </c>
    </row>
    <row r="37" spans="1:41" x14ac:dyDescent="0.2">
      <c r="A37" s="36" t="s">
        <v>263</v>
      </c>
      <c r="B37" s="37" t="s">
        <v>488</v>
      </c>
      <c r="C37" s="290"/>
      <c r="D37" s="270">
        <v>7.4752886789254498E-3</v>
      </c>
      <c r="E37" s="270">
        <v>1.124779526609705E-2</v>
      </c>
      <c r="F37" s="275">
        <f t="shared" si="14"/>
        <v>0</v>
      </c>
      <c r="G37" s="334">
        <f t="shared" si="15"/>
        <v>0</v>
      </c>
      <c r="H37" s="284">
        <f t="shared" si="2"/>
        <v>0</v>
      </c>
      <c r="I37" s="280">
        <f>1-(-'11取引基本表'!CQ35/('11取引基本表'!BW35))</f>
        <v>0</v>
      </c>
      <c r="J37" s="80">
        <f t="shared" si="16"/>
        <v>0</v>
      </c>
      <c r="K37" s="81">
        <v>0</v>
      </c>
      <c r="L37" s="80">
        <f t="shared" si="3"/>
        <v>0</v>
      </c>
      <c r="M37" s="81">
        <v>0</v>
      </c>
      <c r="N37" s="82">
        <f t="shared" si="4"/>
        <v>0</v>
      </c>
      <c r="O37" s="83">
        <v>0</v>
      </c>
      <c r="P37" s="84">
        <f>1-(-'11取引基本表'!CQ35/('11取引基本表'!BW35))</f>
        <v>0</v>
      </c>
      <c r="Q37" s="82">
        <f t="shared" si="17"/>
        <v>0</v>
      </c>
      <c r="R37" s="82">
        <v>0</v>
      </c>
      <c r="S37" s="80">
        <f t="shared" si="5"/>
        <v>0</v>
      </c>
      <c r="T37" s="85">
        <f t="shared" si="6"/>
        <v>0</v>
      </c>
      <c r="U37" s="86"/>
      <c r="V37" s="82">
        <f t="shared" ca="1" si="7"/>
        <v>0</v>
      </c>
      <c r="W37" s="81">
        <f>'11取引基本表'!BQ35/'11取引基本表'!$BQ$70</f>
        <v>0</v>
      </c>
      <c r="X37" s="82">
        <f t="shared" ca="1" si="8"/>
        <v>0</v>
      </c>
      <c r="Y37" s="84">
        <f t="shared" si="18"/>
        <v>0</v>
      </c>
      <c r="Z37" s="82">
        <f t="shared" ca="1" si="19"/>
        <v>0</v>
      </c>
      <c r="AA37" s="82">
        <f ca="1"/>
        <v>0</v>
      </c>
      <c r="AB37" s="82">
        <f t="shared" ca="1" si="9"/>
        <v>0</v>
      </c>
      <c r="AC37" s="85">
        <f t="shared" ca="1" si="10"/>
        <v>0</v>
      </c>
      <c r="AD37" s="83">
        <f t="shared" ca="1" si="11"/>
        <v>0</v>
      </c>
      <c r="AE37" s="82">
        <f t="shared" ca="1" si="12"/>
        <v>0</v>
      </c>
      <c r="AF37" s="85">
        <f t="shared" ca="1" si="13"/>
        <v>0</v>
      </c>
      <c r="AG37" s="83">
        <f>J37*'20就業誘発係数'!$D34</f>
        <v>0</v>
      </c>
      <c r="AH37" s="82">
        <f>R37*'20就業誘発係数'!$D34</f>
        <v>0</v>
      </c>
      <c r="AI37" s="82">
        <f ca="1">AA37*'20就業誘発係数'!$D34</f>
        <v>0</v>
      </c>
      <c r="AJ37" s="85">
        <f t="shared" ca="1" si="20"/>
        <v>0</v>
      </c>
      <c r="AK37" s="83">
        <f>J37*'30雇用誘発係数'!$D34</f>
        <v>0</v>
      </c>
      <c r="AL37" s="82">
        <f>R37*'30雇用誘発係数'!$D34</f>
        <v>0</v>
      </c>
      <c r="AM37" s="82">
        <f ca="1">AA37*'30雇用誘発係数'!$D34</f>
        <v>0</v>
      </c>
      <c r="AN37" s="85">
        <f t="shared" ca="1" si="21"/>
        <v>0</v>
      </c>
      <c r="AO37" s="25" t="s">
        <v>90</v>
      </c>
    </row>
    <row r="38" spans="1:41" x14ac:dyDescent="0.2">
      <c r="A38" s="38" t="s">
        <v>264</v>
      </c>
      <c r="B38" s="39" t="s">
        <v>489</v>
      </c>
      <c r="C38" s="291"/>
      <c r="D38" s="271">
        <v>8.6010293833071461E-2</v>
      </c>
      <c r="E38" s="271">
        <v>3.5761881174261281E-2</v>
      </c>
      <c r="F38" s="276">
        <f t="shared" si="14"/>
        <v>0</v>
      </c>
      <c r="G38" s="335">
        <f t="shared" si="15"/>
        <v>0</v>
      </c>
      <c r="H38" s="285">
        <f t="shared" si="2"/>
        <v>0</v>
      </c>
      <c r="I38" s="281">
        <f>1-(-'11取引基本表'!CQ36/('11取引基本表'!BW36))</f>
        <v>7.8189300411523055E-3</v>
      </c>
      <c r="J38" s="87">
        <f t="shared" si="16"/>
        <v>0</v>
      </c>
      <c r="K38" s="88">
        <v>0.30360531309297911</v>
      </c>
      <c r="L38" s="87">
        <f t="shared" si="3"/>
        <v>0</v>
      </c>
      <c r="M38" s="88">
        <v>7.020872865275142E-2</v>
      </c>
      <c r="N38" s="89">
        <f t="shared" si="4"/>
        <v>0</v>
      </c>
      <c r="O38" s="90">
        <v>0</v>
      </c>
      <c r="P38" s="91">
        <f>1-(-'11取引基本表'!CQ36/('11取引基本表'!BW36))</f>
        <v>7.8189300411523055E-3</v>
      </c>
      <c r="Q38" s="89">
        <f t="shared" si="17"/>
        <v>0</v>
      </c>
      <c r="R38" s="89">
        <v>0</v>
      </c>
      <c r="S38" s="87">
        <f t="shared" si="5"/>
        <v>0</v>
      </c>
      <c r="T38" s="92">
        <f t="shared" si="6"/>
        <v>0</v>
      </c>
      <c r="U38" s="93"/>
      <c r="V38" s="89">
        <f t="shared" ca="1" si="7"/>
        <v>0</v>
      </c>
      <c r="W38" s="88">
        <f>'11取引基本表'!BQ36/'11取引基本表'!$BQ$70</f>
        <v>0</v>
      </c>
      <c r="X38" s="89">
        <f t="shared" ca="1" si="8"/>
        <v>0</v>
      </c>
      <c r="Y38" s="91">
        <f t="shared" si="18"/>
        <v>7.8189300411523055E-3</v>
      </c>
      <c r="Z38" s="89">
        <f t="shared" ca="1" si="19"/>
        <v>0</v>
      </c>
      <c r="AA38" s="89">
        <f ca="1"/>
        <v>0</v>
      </c>
      <c r="AB38" s="89">
        <f t="shared" ca="1" si="9"/>
        <v>0</v>
      </c>
      <c r="AC38" s="92">
        <f t="shared" ca="1" si="10"/>
        <v>0</v>
      </c>
      <c r="AD38" s="90">
        <f t="shared" ca="1" si="11"/>
        <v>0</v>
      </c>
      <c r="AE38" s="89">
        <f t="shared" ca="1" si="12"/>
        <v>0</v>
      </c>
      <c r="AF38" s="92">
        <f t="shared" ca="1" si="13"/>
        <v>0</v>
      </c>
      <c r="AG38" s="90">
        <f>J38*'20就業誘発係数'!$D35</f>
        <v>0</v>
      </c>
      <c r="AH38" s="89">
        <f>R38*'20就業誘発係数'!$D35</f>
        <v>0</v>
      </c>
      <c r="AI38" s="89">
        <f ca="1">AA38*'20就業誘発係数'!$D35</f>
        <v>0</v>
      </c>
      <c r="AJ38" s="92">
        <f t="shared" ca="1" si="20"/>
        <v>0</v>
      </c>
      <c r="AK38" s="90">
        <f>J38*'30雇用誘発係数'!$D35</f>
        <v>0</v>
      </c>
      <c r="AL38" s="89">
        <f>R38*'30雇用誘発係数'!$D35</f>
        <v>0</v>
      </c>
      <c r="AM38" s="89">
        <f ca="1">AA38*'30雇用誘発係数'!$D35</f>
        <v>0</v>
      </c>
      <c r="AN38" s="92">
        <f t="shared" ca="1" si="21"/>
        <v>0</v>
      </c>
      <c r="AO38" s="25" t="s">
        <v>90</v>
      </c>
    </row>
    <row r="39" spans="1:41" x14ac:dyDescent="0.2">
      <c r="A39" s="34" t="s">
        <v>265</v>
      </c>
      <c r="B39" s="35" t="s">
        <v>490</v>
      </c>
      <c r="C39" s="289"/>
      <c r="D39" s="269">
        <v>0.13636895790625755</v>
      </c>
      <c r="E39" s="269">
        <v>3.9468422557368335E-2</v>
      </c>
      <c r="F39" s="274">
        <f t="shared" si="14"/>
        <v>0</v>
      </c>
      <c r="G39" s="106">
        <f t="shared" si="15"/>
        <v>0</v>
      </c>
      <c r="H39" s="283">
        <f t="shared" si="2"/>
        <v>0</v>
      </c>
      <c r="I39" s="279">
        <f>1-(-'11取引基本表'!CQ37/('11取引基本表'!BW37))</f>
        <v>8.1518277926379001E-3</v>
      </c>
      <c r="J39" s="73">
        <f t="shared" si="16"/>
        <v>0</v>
      </c>
      <c r="K39" s="74">
        <v>0.25</v>
      </c>
      <c r="L39" s="73">
        <f t="shared" si="3"/>
        <v>0</v>
      </c>
      <c r="M39" s="74">
        <v>0.14000000000000001</v>
      </c>
      <c r="N39" s="75">
        <f t="shared" si="4"/>
        <v>0</v>
      </c>
      <c r="O39" s="76">
        <v>0</v>
      </c>
      <c r="P39" s="77">
        <f>1-(-'11取引基本表'!CQ37/('11取引基本表'!BW37))</f>
        <v>8.1518277926379001E-3</v>
      </c>
      <c r="Q39" s="75">
        <f t="shared" si="17"/>
        <v>0</v>
      </c>
      <c r="R39" s="75">
        <v>0</v>
      </c>
      <c r="S39" s="73">
        <f t="shared" si="5"/>
        <v>0</v>
      </c>
      <c r="T39" s="78">
        <f t="shared" si="6"/>
        <v>0</v>
      </c>
      <c r="U39" s="79"/>
      <c r="V39" s="75">
        <f t="shared" ca="1" si="7"/>
        <v>0</v>
      </c>
      <c r="W39" s="74">
        <f>'11取引基本表'!BQ37/'11取引基本表'!$BQ$70</f>
        <v>6.4349923021679112E-4</v>
      </c>
      <c r="X39" s="75">
        <f t="shared" ca="1" si="8"/>
        <v>0</v>
      </c>
      <c r="Y39" s="77">
        <f t="shared" si="18"/>
        <v>8.1518277926379001E-3</v>
      </c>
      <c r="Z39" s="75">
        <f t="shared" ca="1" si="19"/>
        <v>0</v>
      </c>
      <c r="AA39" s="75">
        <f ca="1"/>
        <v>0</v>
      </c>
      <c r="AB39" s="75">
        <f t="shared" ca="1" si="9"/>
        <v>0</v>
      </c>
      <c r="AC39" s="78">
        <f t="shared" ca="1" si="10"/>
        <v>0</v>
      </c>
      <c r="AD39" s="76">
        <f t="shared" ca="1" si="11"/>
        <v>0</v>
      </c>
      <c r="AE39" s="75">
        <f t="shared" ca="1" si="12"/>
        <v>0</v>
      </c>
      <c r="AF39" s="78">
        <f t="shared" ca="1" si="13"/>
        <v>0</v>
      </c>
      <c r="AG39" s="76">
        <f>J39*'20就業誘発係数'!$D36</f>
        <v>0</v>
      </c>
      <c r="AH39" s="75">
        <f>R39*'20就業誘発係数'!$D36</f>
        <v>0</v>
      </c>
      <c r="AI39" s="75">
        <f ca="1">AA39*'20就業誘発係数'!$D36</f>
        <v>0</v>
      </c>
      <c r="AJ39" s="78">
        <f t="shared" ca="1" si="20"/>
        <v>0</v>
      </c>
      <c r="AK39" s="76">
        <f>J39*'30雇用誘発係数'!$D36</f>
        <v>0</v>
      </c>
      <c r="AL39" s="75">
        <f>R39*'30雇用誘発係数'!$D36</f>
        <v>0</v>
      </c>
      <c r="AM39" s="75">
        <f ca="1">AA39*'30雇用誘発係数'!$D36</f>
        <v>0</v>
      </c>
      <c r="AN39" s="78">
        <f t="shared" ca="1" si="21"/>
        <v>0</v>
      </c>
      <c r="AO39" s="25" t="s">
        <v>90</v>
      </c>
    </row>
    <row r="40" spans="1:41" x14ac:dyDescent="0.2">
      <c r="A40" s="34" t="s">
        <v>266</v>
      </c>
      <c r="B40" s="35" t="s">
        <v>491</v>
      </c>
      <c r="C40" s="289"/>
      <c r="D40" s="269">
        <v>0.14420083483552221</v>
      </c>
      <c r="E40" s="269">
        <v>4.7588571988898057E-2</v>
      </c>
      <c r="F40" s="274">
        <f t="shared" si="14"/>
        <v>0</v>
      </c>
      <c r="G40" s="106">
        <f t="shared" si="15"/>
        <v>0</v>
      </c>
      <c r="H40" s="283">
        <f t="shared" si="2"/>
        <v>0</v>
      </c>
      <c r="I40" s="279">
        <f>1-(-'11取引基本表'!CQ38/('11取引基本表'!BW38))</f>
        <v>0.26492060108707238</v>
      </c>
      <c r="J40" s="73">
        <f t="shared" si="16"/>
        <v>0</v>
      </c>
      <c r="K40" s="74">
        <v>0.44213247172859449</v>
      </c>
      <c r="L40" s="73">
        <f t="shared" ref="L40:L71" si="22">J40*K40</f>
        <v>0</v>
      </c>
      <c r="M40" s="74">
        <v>0.2807108239095315</v>
      </c>
      <c r="N40" s="75">
        <f t="shared" ref="N40:N71" si="23">J40*M40</f>
        <v>0</v>
      </c>
      <c r="O40" s="76">
        <v>0</v>
      </c>
      <c r="P40" s="77">
        <f>1-(-'11取引基本表'!CQ38/('11取引基本表'!BW38))</f>
        <v>0.26492060108707238</v>
      </c>
      <c r="Q40" s="75">
        <f t="shared" si="17"/>
        <v>0</v>
      </c>
      <c r="R40" s="75">
        <v>0</v>
      </c>
      <c r="S40" s="73">
        <f t="shared" ref="S40:S71" si="24">R40*K40</f>
        <v>0</v>
      </c>
      <c r="T40" s="78">
        <f t="shared" ref="T40:T71" si="25">R40*M40</f>
        <v>0</v>
      </c>
      <c r="U40" s="79"/>
      <c r="V40" s="75">
        <f t="shared" ref="V40:V71" ca="1" si="26">(N40+T40)*$U$72</f>
        <v>0</v>
      </c>
      <c r="W40" s="74">
        <f>'11取引基本表'!BQ38/'11取引基本表'!$BQ$70</f>
        <v>1.0212530445420065E-3</v>
      </c>
      <c r="X40" s="75">
        <f t="shared" ref="X40:X71" ca="1" si="27">V$72*W40</f>
        <v>0</v>
      </c>
      <c r="Y40" s="77">
        <f t="shared" si="18"/>
        <v>0.26492060108707238</v>
      </c>
      <c r="Z40" s="75">
        <f t="shared" ca="1" si="19"/>
        <v>0</v>
      </c>
      <c r="AA40" s="75">
        <f ca="1"/>
        <v>0</v>
      </c>
      <c r="AB40" s="75">
        <f t="shared" ref="AB40:AB71" ca="1" si="28">K40*AA40</f>
        <v>0</v>
      </c>
      <c r="AC40" s="78">
        <f t="shared" ref="AC40:AC71" ca="1" si="29">M40*AA40</f>
        <v>0</v>
      </c>
      <c r="AD40" s="76">
        <f t="shared" ref="AD40:AD71" ca="1" si="30">J40+R40+AA40</f>
        <v>0</v>
      </c>
      <c r="AE40" s="75">
        <f t="shared" ref="AE40:AE71" ca="1" si="31">L40+S40+AB40</f>
        <v>0</v>
      </c>
      <c r="AF40" s="78">
        <f t="shared" ref="AF40:AF71" ca="1" si="32">N40+T40+AC40</f>
        <v>0</v>
      </c>
      <c r="AG40" s="76">
        <f>J40*'20就業誘発係数'!$D37</f>
        <v>0</v>
      </c>
      <c r="AH40" s="75">
        <f>R40*'20就業誘発係数'!$D37</f>
        <v>0</v>
      </c>
      <c r="AI40" s="75">
        <f ca="1">AA40*'20就業誘発係数'!$D37</f>
        <v>0</v>
      </c>
      <c r="AJ40" s="78">
        <f t="shared" ca="1" si="20"/>
        <v>0</v>
      </c>
      <c r="AK40" s="76">
        <f>J40*'30雇用誘発係数'!$D37</f>
        <v>0</v>
      </c>
      <c r="AL40" s="75">
        <f>R40*'30雇用誘発係数'!$D37</f>
        <v>0</v>
      </c>
      <c r="AM40" s="75">
        <f ca="1">AA40*'30雇用誘発係数'!$D37</f>
        <v>0</v>
      </c>
      <c r="AN40" s="78">
        <f t="shared" ca="1" si="21"/>
        <v>0</v>
      </c>
      <c r="AO40" s="25" t="s">
        <v>90</v>
      </c>
    </row>
    <row r="41" spans="1:41" x14ac:dyDescent="0.2">
      <c r="A41" s="34" t="s">
        <v>267</v>
      </c>
      <c r="B41" s="35" t="s">
        <v>492</v>
      </c>
      <c r="C41" s="267"/>
      <c r="D41" s="269">
        <v>0.12830332474022618</v>
      </c>
      <c r="E41" s="269">
        <v>1.380011175052197E-2</v>
      </c>
      <c r="F41" s="274">
        <f t="shared" si="14"/>
        <v>0</v>
      </c>
      <c r="G41" s="336">
        <f t="shared" si="15"/>
        <v>0</v>
      </c>
      <c r="H41" s="283">
        <f t="shared" si="2"/>
        <v>0</v>
      </c>
      <c r="I41" s="279">
        <f>1-(-'11取引基本表'!CQ39/('11取引基本表'!BW39))</f>
        <v>0.19728521193001747</v>
      </c>
      <c r="J41" s="73">
        <f t="shared" si="16"/>
        <v>0</v>
      </c>
      <c r="K41" s="74">
        <v>0.46142923748569492</v>
      </c>
      <c r="L41" s="73">
        <f t="shared" si="22"/>
        <v>0</v>
      </c>
      <c r="M41" s="74">
        <v>0.2470648073581147</v>
      </c>
      <c r="N41" s="75">
        <f t="shared" si="23"/>
        <v>0</v>
      </c>
      <c r="O41" s="76">
        <v>0</v>
      </c>
      <c r="P41" s="77">
        <f>1-(-'11取引基本表'!CQ39/('11取引基本表'!BW39))</f>
        <v>0.19728521193001747</v>
      </c>
      <c r="Q41" s="75">
        <f t="shared" si="17"/>
        <v>0</v>
      </c>
      <c r="R41" s="75">
        <v>0</v>
      </c>
      <c r="S41" s="73">
        <f t="shared" si="24"/>
        <v>0</v>
      </c>
      <c r="T41" s="78">
        <f t="shared" si="25"/>
        <v>0</v>
      </c>
      <c r="U41" s="79"/>
      <c r="V41" s="75">
        <f t="shared" ca="1" si="26"/>
        <v>0</v>
      </c>
      <c r="W41" s="74">
        <f>'11取引基本表'!BQ39/'11取引基本表'!$BQ$70</f>
        <v>1.037358827323314E-3</v>
      </c>
      <c r="X41" s="75">
        <f t="shared" ca="1" si="27"/>
        <v>0</v>
      </c>
      <c r="Y41" s="77">
        <f t="shared" si="18"/>
        <v>0.19728521193001747</v>
      </c>
      <c r="Z41" s="75">
        <f t="shared" ca="1" si="19"/>
        <v>0</v>
      </c>
      <c r="AA41" s="75">
        <f ca="1"/>
        <v>0</v>
      </c>
      <c r="AB41" s="75">
        <f t="shared" ca="1" si="28"/>
        <v>0</v>
      </c>
      <c r="AC41" s="78">
        <f t="shared" ca="1" si="29"/>
        <v>0</v>
      </c>
      <c r="AD41" s="76">
        <f t="shared" ca="1" si="30"/>
        <v>0</v>
      </c>
      <c r="AE41" s="75">
        <f t="shared" ca="1" si="31"/>
        <v>0</v>
      </c>
      <c r="AF41" s="78">
        <f t="shared" ca="1" si="32"/>
        <v>0</v>
      </c>
      <c r="AG41" s="76">
        <f>J41*'20就業誘発係数'!$D38</f>
        <v>0</v>
      </c>
      <c r="AH41" s="75">
        <f>R41*'20就業誘発係数'!$D38</f>
        <v>0</v>
      </c>
      <c r="AI41" s="75">
        <f ca="1">AA41*'20就業誘発係数'!$D38</f>
        <v>0</v>
      </c>
      <c r="AJ41" s="78">
        <f t="shared" ca="1" si="20"/>
        <v>0</v>
      </c>
      <c r="AK41" s="76">
        <f>J41*'30雇用誘発係数'!$D38</f>
        <v>0</v>
      </c>
      <c r="AL41" s="75">
        <f>R41*'30雇用誘発係数'!$D38</f>
        <v>0</v>
      </c>
      <c r="AM41" s="75">
        <f ca="1">AA41*'30雇用誘発係数'!$D38</f>
        <v>0</v>
      </c>
      <c r="AN41" s="78">
        <f t="shared" ca="1" si="21"/>
        <v>0</v>
      </c>
      <c r="AO41" s="25" t="s">
        <v>90</v>
      </c>
    </row>
    <row r="42" spans="1:41" x14ac:dyDescent="0.2">
      <c r="A42" s="36" t="s">
        <v>268</v>
      </c>
      <c r="B42" s="37" t="s">
        <v>493</v>
      </c>
      <c r="C42" s="289"/>
      <c r="D42" s="269">
        <v>0.24261176590718728</v>
      </c>
      <c r="E42" s="269">
        <v>1.202113599019846E-2</v>
      </c>
      <c r="F42" s="274">
        <f t="shared" si="14"/>
        <v>0</v>
      </c>
      <c r="G42" s="106">
        <f t="shared" si="15"/>
        <v>0</v>
      </c>
      <c r="H42" s="284">
        <f t="shared" si="2"/>
        <v>0</v>
      </c>
      <c r="I42" s="280">
        <f>1-(-'11取引基本表'!CQ40/('11取引基本表'!BW40))</f>
        <v>4.972920539972514E-2</v>
      </c>
      <c r="J42" s="80">
        <f t="shared" si="16"/>
        <v>0</v>
      </c>
      <c r="K42" s="81">
        <v>0.2886391007627459</v>
      </c>
      <c r="L42" s="80">
        <f t="shared" si="22"/>
        <v>0</v>
      </c>
      <c r="M42" s="81">
        <v>0.29974575137160442</v>
      </c>
      <c r="N42" s="82">
        <f t="shared" si="23"/>
        <v>0</v>
      </c>
      <c r="O42" s="83">
        <v>0</v>
      </c>
      <c r="P42" s="84">
        <f>1-(-'11取引基本表'!CQ40/('11取引基本表'!BW40))</f>
        <v>4.972920539972514E-2</v>
      </c>
      <c r="Q42" s="82">
        <f t="shared" si="17"/>
        <v>0</v>
      </c>
      <c r="R42" s="82">
        <v>0</v>
      </c>
      <c r="S42" s="80">
        <f t="shared" si="24"/>
        <v>0</v>
      </c>
      <c r="T42" s="85">
        <f t="shared" si="25"/>
        <v>0</v>
      </c>
      <c r="U42" s="86"/>
      <c r="V42" s="82">
        <f t="shared" ca="1" si="26"/>
        <v>0</v>
      </c>
      <c r="W42" s="81">
        <f>'11取引基本表'!BQ40/'11取引基本表'!$BQ$70</f>
        <v>2.2043692060361546E-2</v>
      </c>
      <c r="X42" s="82">
        <f t="shared" ca="1" si="27"/>
        <v>0</v>
      </c>
      <c r="Y42" s="84">
        <f t="shared" si="18"/>
        <v>4.972920539972514E-2</v>
      </c>
      <c r="Z42" s="82">
        <f t="shared" ca="1" si="19"/>
        <v>0</v>
      </c>
      <c r="AA42" s="82">
        <f ca="1"/>
        <v>0</v>
      </c>
      <c r="AB42" s="82">
        <f t="shared" ca="1" si="28"/>
        <v>0</v>
      </c>
      <c r="AC42" s="85">
        <f t="shared" ca="1" si="29"/>
        <v>0</v>
      </c>
      <c r="AD42" s="83">
        <f t="shared" ca="1" si="30"/>
        <v>0</v>
      </c>
      <c r="AE42" s="82">
        <f t="shared" ca="1" si="31"/>
        <v>0</v>
      </c>
      <c r="AF42" s="85">
        <f t="shared" ca="1" si="32"/>
        <v>0</v>
      </c>
      <c r="AG42" s="83">
        <f>J42*'20就業誘発係数'!$D39</f>
        <v>0</v>
      </c>
      <c r="AH42" s="82">
        <f>R42*'20就業誘発係数'!$D39</f>
        <v>0</v>
      </c>
      <c r="AI42" s="82">
        <f ca="1">AA42*'20就業誘発係数'!$D39</f>
        <v>0</v>
      </c>
      <c r="AJ42" s="85">
        <f t="shared" ca="1" si="20"/>
        <v>0</v>
      </c>
      <c r="AK42" s="83">
        <f>J42*'30雇用誘発係数'!$D39</f>
        <v>0</v>
      </c>
      <c r="AL42" s="82">
        <f>R42*'30雇用誘発係数'!$D39</f>
        <v>0</v>
      </c>
      <c r="AM42" s="82">
        <f ca="1">AA42*'30雇用誘発係数'!$D39</f>
        <v>0</v>
      </c>
      <c r="AN42" s="85">
        <f t="shared" ca="1" si="21"/>
        <v>0</v>
      </c>
      <c r="AO42" s="25" t="s">
        <v>90</v>
      </c>
    </row>
    <row r="43" spans="1:41" x14ac:dyDescent="0.2">
      <c r="A43" s="38" t="s">
        <v>269</v>
      </c>
      <c r="B43" s="39" t="s">
        <v>494</v>
      </c>
      <c r="C43" s="292"/>
      <c r="D43" s="271">
        <v>9.3033531782220499E-2</v>
      </c>
      <c r="E43" s="271">
        <v>1.6905224074859011E-2</v>
      </c>
      <c r="F43" s="276">
        <f t="shared" si="14"/>
        <v>0</v>
      </c>
      <c r="G43" s="337">
        <f t="shared" si="15"/>
        <v>0</v>
      </c>
      <c r="H43" s="285">
        <f t="shared" si="2"/>
        <v>0</v>
      </c>
      <c r="I43" s="281">
        <f>1-(-'11取引基本表'!CQ41/('11取引基本表'!BW41))</f>
        <v>2.6700738775042199E-2</v>
      </c>
      <c r="J43" s="87">
        <f t="shared" si="16"/>
        <v>0</v>
      </c>
      <c r="K43" s="88">
        <v>0.30829361296472829</v>
      </c>
      <c r="L43" s="87">
        <f t="shared" si="22"/>
        <v>0</v>
      </c>
      <c r="M43" s="88">
        <v>0.1786463298379409</v>
      </c>
      <c r="N43" s="89">
        <f t="shared" si="23"/>
        <v>0</v>
      </c>
      <c r="O43" s="90">
        <v>0</v>
      </c>
      <c r="P43" s="91">
        <f>1-(-'11取引基本表'!CQ41/('11取引基本表'!BW41))</f>
        <v>2.6700738775042199E-2</v>
      </c>
      <c r="Q43" s="89">
        <f t="shared" si="17"/>
        <v>0</v>
      </c>
      <c r="R43" s="89">
        <v>0</v>
      </c>
      <c r="S43" s="87">
        <f t="shared" si="24"/>
        <v>0</v>
      </c>
      <c r="T43" s="92">
        <f t="shared" si="25"/>
        <v>0</v>
      </c>
      <c r="U43" s="93"/>
      <c r="V43" s="89">
        <f t="shared" ca="1" si="26"/>
        <v>0</v>
      </c>
      <c r="W43" s="88">
        <f>'11取引基本表'!BQ41/'11取引基本表'!$BQ$70</f>
        <v>1.3337784386029259E-2</v>
      </c>
      <c r="X43" s="89">
        <f t="shared" ca="1" si="27"/>
        <v>0</v>
      </c>
      <c r="Y43" s="91">
        <f t="shared" si="18"/>
        <v>2.6700738775042199E-2</v>
      </c>
      <c r="Z43" s="89">
        <f t="shared" ca="1" si="19"/>
        <v>0</v>
      </c>
      <c r="AA43" s="89">
        <f ca="1"/>
        <v>0</v>
      </c>
      <c r="AB43" s="89">
        <f t="shared" ca="1" si="28"/>
        <v>0</v>
      </c>
      <c r="AC43" s="92">
        <f t="shared" ca="1" si="29"/>
        <v>0</v>
      </c>
      <c r="AD43" s="90">
        <f t="shared" ca="1" si="30"/>
        <v>0</v>
      </c>
      <c r="AE43" s="89">
        <f t="shared" ca="1" si="31"/>
        <v>0</v>
      </c>
      <c r="AF43" s="92">
        <f t="shared" ca="1" si="32"/>
        <v>0</v>
      </c>
      <c r="AG43" s="90">
        <f>J43*'20就業誘発係数'!$D40</f>
        <v>0</v>
      </c>
      <c r="AH43" s="89">
        <f>R43*'20就業誘発係数'!$D40</f>
        <v>0</v>
      </c>
      <c r="AI43" s="89">
        <f ca="1">AA43*'20就業誘発係数'!$D40</f>
        <v>0</v>
      </c>
      <c r="AJ43" s="92">
        <f t="shared" ca="1" si="20"/>
        <v>0</v>
      </c>
      <c r="AK43" s="90">
        <f>J43*'30雇用誘発係数'!$D40</f>
        <v>0</v>
      </c>
      <c r="AL43" s="89">
        <f>R43*'30雇用誘発係数'!$D40</f>
        <v>0</v>
      </c>
      <c r="AM43" s="89">
        <f ca="1">AA43*'30雇用誘発係数'!$D40</f>
        <v>0</v>
      </c>
      <c r="AN43" s="92">
        <f t="shared" ca="1" si="21"/>
        <v>0</v>
      </c>
      <c r="AO43" s="25" t="s">
        <v>90</v>
      </c>
    </row>
    <row r="44" spans="1:41" x14ac:dyDescent="0.2">
      <c r="A44" s="34" t="s">
        <v>270</v>
      </c>
      <c r="B44" s="35" t="s">
        <v>495</v>
      </c>
      <c r="C44" s="267"/>
      <c r="D44" s="269">
        <v>0.55786669655942323</v>
      </c>
      <c r="E44" s="269">
        <v>5.3623460574041854E-2</v>
      </c>
      <c r="F44" s="274">
        <f t="shared" si="14"/>
        <v>0</v>
      </c>
      <c r="G44" s="336">
        <f t="shared" si="15"/>
        <v>0</v>
      </c>
      <c r="H44" s="283">
        <f t="shared" si="2"/>
        <v>0</v>
      </c>
      <c r="I44" s="279">
        <f>1-(-'11取引基本表'!CQ42/('11取引基本表'!BW42))</f>
        <v>0.1212377493657032</v>
      </c>
      <c r="J44" s="73">
        <f t="shared" si="16"/>
        <v>0</v>
      </c>
      <c r="K44" s="74">
        <v>0.45632911392405062</v>
      </c>
      <c r="L44" s="73">
        <f t="shared" si="22"/>
        <v>0</v>
      </c>
      <c r="M44" s="74">
        <v>0.30221518987341772</v>
      </c>
      <c r="N44" s="75">
        <f t="shared" si="23"/>
        <v>0</v>
      </c>
      <c r="O44" s="76">
        <v>0</v>
      </c>
      <c r="P44" s="77">
        <f>1-(-'11取引基本表'!CQ42/('11取引基本表'!BW42))</f>
        <v>0.1212377493657032</v>
      </c>
      <c r="Q44" s="75">
        <f t="shared" si="17"/>
        <v>0</v>
      </c>
      <c r="R44" s="75">
        <v>0</v>
      </c>
      <c r="S44" s="73">
        <f t="shared" si="24"/>
        <v>0</v>
      </c>
      <c r="T44" s="78">
        <f t="shared" si="25"/>
        <v>0</v>
      </c>
      <c r="U44" s="79"/>
      <c r="V44" s="75">
        <f t="shared" ca="1" si="26"/>
        <v>0</v>
      </c>
      <c r="W44" s="74">
        <f>'11取引基本表'!BQ42/'11取引基本表'!$BQ$70</f>
        <v>6.8442256010202282E-3</v>
      </c>
      <c r="X44" s="75">
        <f t="shared" ca="1" si="27"/>
        <v>0</v>
      </c>
      <c r="Y44" s="77">
        <f t="shared" si="18"/>
        <v>0.1212377493657032</v>
      </c>
      <c r="Z44" s="75">
        <f t="shared" ca="1" si="19"/>
        <v>0</v>
      </c>
      <c r="AA44" s="75">
        <f ca="1"/>
        <v>0</v>
      </c>
      <c r="AB44" s="75">
        <f t="shared" ca="1" si="28"/>
        <v>0</v>
      </c>
      <c r="AC44" s="78">
        <f t="shared" ca="1" si="29"/>
        <v>0</v>
      </c>
      <c r="AD44" s="76">
        <f t="shared" ca="1" si="30"/>
        <v>0</v>
      </c>
      <c r="AE44" s="75">
        <f t="shared" ca="1" si="31"/>
        <v>0</v>
      </c>
      <c r="AF44" s="78">
        <f t="shared" ca="1" si="32"/>
        <v>0</v>
      </c>
      <c r="AG44" s="76">
        <f>J44*'20就業誘発係数'!$D41</f>
        <v>0</v>
      </c>
      <c r="AH44" s="75">
        <f>R44*'20就業誘発係数'!$D41</f>
        <v>0</v>
      </c>
      <c r="AI44" s="75">
        <f ca="1">AA44*'20就業誘発係数'!$D41</f>
        <v>0</v>
      </c>
      <c r="AJ44" s="78">
        <f t="shared" ca="1" si="20"/>
        <v>0</v>
      </c>
      <c r="AK44" s="76">
        <f>J44*'30雇用誘発係数'!$D41</f>
        <v>0</v>
      </c>
      <c r="AL44" s="75">
        <f>R44*'30雇用誘発係数'!$D41</f>
        <v>0</v>
      </c>
      <c r="AM44" s="75">
        <f ca="1">AA44*'30雇用誘発係数'!$D41</f>
        <v>0</v>
      </c>
      <c r="AN44" s="78">
        <f t="shared" ca="1" si="21"/>
        <v>0</v>
      </c>
      <c r="AO44" s="25" t="s">
        <v>90</v>
      </c>
    </row>
    <row r="45" spans="1:41" x14ac:dyDescent="0.2">
      <c r="A45" s="34" t="s">
        <v>272</v>
      </c>
      <c r="B45" s="35" t="s">
        <v>496</v>
      </c>
      <c r="C45" s="267"/>
      <c r="D45" s="269">
        <v>0</v>
      </c>
      <c r="E45" s="269">
        <v>0</v>
      </c>
      <c r="F45" s="274">
        <f t="shared" si="14"/>
        <v>0</v>
      </c>
      <c r="G45" s="336">
        <f t="shared" si="15"/>
        <v>0</v>
      </c>
      <c r="H45" s="283">
        <f t="shared" si="2"/>
        <v>0</v>
      </c>
      <c r="I45" s="279">
        <f>1-(-'11取引基本表'!CQ43/('11取引基本表'!BW43))</f>
        <v>0.22454617205998417</v>
      </c>
      <c r="J45" s="73">
        <f t="shared" si="16"/>
        <v>0</v>
      </c>
      <c r="K45" s="74">
        <v>0.35075057736720555</v>
      </c>
      <c r="L45" s="73">
        <f t="shared" si="22"/>
        <v>0</v>
      </c>
      <c r="M45" s="74">
        <v>0.2575057736720554</v>
      </c>
      <c r="N45" s="75">
        <f t="shared" si="23"/>
        <v>0</v>
      </c>
      <c r="O45" s="76">
        <v>0</v>
      </c>
      <c r="P45" s="77">
        <f>1-(-'11取引基本表'!CQ43/('11取引基本表'!BW43))</f>
        <v>0.22454617205998417</v>
      </c>
      <c r="Q45" s="75">
        <f t="shared" si="17"/>
        <v>0</v>
      </c>
      <c r="R45" s="75">
        <v>0</v>
      </c>
      <c r="S45" s="73">
        <f t="shared" si="24"/>
        <v>0</v>
      </c>
      <c r="T45" s="78">
        <f t="shared" si="25"/>
        <v>0</v>
      </c>
      <c r="U45" s="79"/>
      <c r="V45" s="75">
        <f t="shared" ca="1" si="26"/>
        <v>0</v>
      </c>
      <c r="W45" s="74">
        <f>'11取引基本表'!BQ43/'11取引基本表'!$BQ$70</f>
        <v>3.9678792124857884E-4</v>
      </c>
      <c r="X45" s="75">
        <f t="shared" ca="1" si="27"/>
        <v>0</v>
      </c>
      <c r="Y45" s="77">
        <f t="shared" si="18"/>
        <v>0.22454617205998417</v>
      </c>
      <c r="Z45" s="75">
        <f t="shared" ca="1" si="19"/>
        <v>0</v>
      </c>
      <c r="AA45" s="75">
        <f ca="1"/>
        <v>0</v>
      </c>
      <c r="AB45" s="75">
        <f t="shared" ca="1" si="28"/>
        <v>0</v>
      </c>
      <c r="AC45" s="78">
        <f t="shared" ca="1" si="29"/>
        <v>0</v>
      </c>
      <c r="AD45" s="76">
        <f t="shared" ca="1" si="30"/>
        <v>0</v>
      </c>
      <c r="AE45" s="75">
        <f t="shared" ca="1" si="31"/>
        <v>0</v>
      </c>
      <c r="AF45" s="78">
        <f t="shared" ca="1" si="32"/>
        <v>0</v>
      </c>
      <c r="AG45" s="76">
        <f>J45*'20就業誘発係数'!$D42</f>
        <v>0</v>
      </c>
      <c r="AH45" s="75">
        <f>R45*'20就業誘発係数'!$D42</f>
        <v>0</v>
      </c>
      <c r="AI45" s="75">
        <f ca="1">AA45*'20就業誘発係数'!$D42</f>
        <v>0</v>
      </c>
      <c r="AJ45" s="78">
        <f t="shared" ca="1" si="20"/>
        <v>0</v>
      </c>
      <c r="AK45" s="76">
        <f>J45*'30雇用誘発係数'!$D42</f>
        <v>0</v>
      </c>
      <c r="AL45" s="75">
        <f>R45*'30雇用誘発係数'!$D42</f>
        <v>0</v>
      </c>
      <c r="AM45" s="75">
        <f ca="1">AA45*'30雇用誘発係数'!$D42</f>
        <v>0</v>
      </c>
      <c r="AN45" s="78">
        <f t="shared" ca="1" si="21"/>
        <v>0</v>
      </c>
      <c r="AO45" s="25" t="s">
        <v>90</v>
      </c>
    </row>
    <row r="46" spans="1:41" x14ac:dyDescent="0.2">
      <c r="A46" s="34" t="s">
        <v>274</v>
      </c>
      <c r="B46" s="35" t="s">
        <v>497</v>
      </c>
      <c r="C46" s="267"/>
      <c r="D46" s="269">
        <v>0</v>
      </c>
      <c r="E46" s="269">
        <v>0</v>
      </c>
      <c r="F46" s="274">
        <f t="shared" si="14"/>
        <v>0</v>
      </c>
      <c r="G46" s="336">
        <f t="shared" si="15"/>
        <v>0</v>
      </c>
      <c r="H46" s="283">
        <f t="shared" si="2"/>
        <v>0</v>
      </c>
      <c r="I46" s="279">
        <f>1-(-'11取引基本表'!CQ44/('11取引基本表'!BW44))</f>
        <v>1</v>
      </c>
      <c r="J46" s="73">
        <f t="shared" si="16"/>
        <v>0</v>
      </c>
      <c r="K46" s="74">
        <v>0.47310693749533267</v>
      </c>
      <c r="L46" s="73">
        <f t="shared" si="22"/>
        <v>0</v>
      </c>
      <c r="M46" s="74">
        <v>0.34092860876708236</v>
      </c>
      <c r="N46" s="75">
        <f t="shared" si="23"/>
        <v>0</v>
      </c>
      <c r="O46" s="76">
        <v>0</v>
      </c>
      <c r="P46" s="77">
        <f>1-(-'11取引基本表'!CQ44/('11取引基本表'!BW44))</f>
        <v>1</v>
      </c>
      <c r="Q46" s="75">
        <f t="shared" si="17"/>
        <v>0</v>
      </c>
      <c r="R46" s="75">
        <v>0</v>
      </c>
      <c r="S46" s="73">
        <f t="shared" si="24"/>
        <v>0</v>
      </c>
      <c r="T46" s="78">
        <f t="shared" si="25"/>
        <v>0</v>
      </c>
      <c r="U46" s="79"/>
      <c r="V46" s="75">
        <f t="shared" ca="1" si="26"/>
        <v>0</v>
      </c>
      <c r="W46" s="74">
        <f>'11取引基本表'!BQ44/'11取引基本表'!$BQ$70</f>
        <v>0</v>
      </c>
      <c r="X46" s="75">
        <f t="shared" ca="1" si="27"/>
        <v>0</v>
      </c>
      <c r="Y46" s="77">
        <f t="shared" si="18"/>
        <v>1</v>
      </c>
      <c r="Z46" s="75">
        <f t="shared" ca="1" si="19"/>
        <v>0</v>
      </c>
      <c r="AA46" s="75">
        <f ca="1"/>
        <v>0</v>
      </c>
      <c r="AB46" s="75">
        <f t="shared" ca="1" si="28"/>
        <v>0</v>
      </c>
      <c r="AC46" s="78">
        <f t="shared" ca="1" si="29"/>
        <v>0</v>
      </c>
      <c r="AD46" s="76">
        <f t="shared" ca="1" si="30"/>
        <v>0</v>
      </c>
      <c r="AE46" s="75">
        <f t="shared" ca="1" si="31"/>
        <v>0</v>
      </c>
      <c r="AF46" s="78">
        <f t="shared" ca="1" si="32"/>
        <v>0</v>
      </c>
      <c r="AG46" s="76">
        <f>J46*'20就業誘発係数'!$D43</f>
        <v>0</v>
      </c>
      <c r="AH46" s="75">
        <f>R46*'20就業誘発係数'!$D43</f>
        <v>0</v>
      </c>
      <c r="AI46" s="75">
        <f ca="1">AA46*'20就業誘発係数'!$D43</f>
        <v>0</v>
      </c>
      <c r="AJ46" s="78">
        <f t="shared" ca="1" si="20"/>
        <v>0</v>
      </c>
      <c r="AK46" s="76">
        <f>J46*'30雇用誘発係数'!$D43</f>
        <v>0</v>
      </c>
      <c r="AL46" s="75">
        <f>R46*'30雇用誘発係数'!$D43</f>
        <v>0</v>
      </c>
      <c r="AM46" s="75">
        <f ca="1">AA46*'30雇用誘発係数'!$D43</f>
        <v>0</v>
      </c>
      <c r="AN46" s="78">
        <f t="shared" ca="1" si="21"/>
        <v>0</v>
      </c>
      <c r="AO46" s="25" t="s">
        <v>91</v>
      </c>
    </row>
    <row r="47" spans="1:41" x14ac:dyDescent="0.2">
      <c r="A47" s="36" t="s">
        <v>275</v>
      </c>
      <c r="B47" s="37" t="s">
        <v>498</v>
      </c>
      <c r="C47" s="293"/>
      <c r="D47" s="270">
        <v>0</v>
      </c>
      <c r="E47" s="270">
        <v>0</v>
      </c>
      <c r="F47" s="275">
        <f t="shared" si="14"/>
        <v>0</v>
      </c>
      <c r="G47" s="338">
        <f t="shared" si="15"/>
        <v>0</v>
      </c>
      <c r="H47" s="284">
        <f t="shared" si="2"/>
        <v>0</v>
      </c>
      <c r="I47" s="280">
        <f>1-(-'11取引基本表'!CQ45/('11取引基本表'!BW45))</f>
        <v>1</v>
      </c>
      <c r="J47" s="80">
        <f t="shared" si="16"/>
        <v>0</v>
      </c>
      <c r="K47" s="81">
        <v>0.47416560990745488</v>
      </c>
      <c r="L47" s="80">
        <f t="shared" si="22"/>
        <v>0</v>
      </c>
      <c r="M47" s="81">
        <v>0.35304751369290127</v>
      </c>
      <c r="N47" s="82">
        <f t="shared" si="23"/>
        <v>0</v>
      </c>
      <c r="O47" s="83">
        <v>0</v>
      </c>
      <c r="P47" s="84">
        <f>1-(-'11取引基本表'!CQ45/('11取引基本表'!BW45))</f>
        <v>1</v>
      </c>
      <c r="Q47" s="82">
        <f t="shared" si="17"/>
        <v>0</v>
      </c>
      <c r="R47" s="82">
        <v>0</v>
      </c>
      <c r="S47" s="80">
        <f t="shared" si="24"/>
        <v>0</v>
      </c>
      <c r="T47" s="85">
        <f t="shared" si="25"/>
        <v>0</v>
      </c>
      <c r="U47" s="86"/>
      <c r="V47" s="82">
        <f t="shared" ca="1" si="26"/>
        <v>0</v>
      </c>
      <c r="W47" s="81">
        <f>'11取引基本表'!BQ45/'11取引基本表'!$BQ$70</f>
        <v>0</v>
      </c>
      <c r="X47" s="82">
        <f t="shared" ca="1" si="27"/>
        <v>0</v>
      </c>
      <c r="Y47" s="84">
        <f t="shared" si="18"/>
        <v>1</v>
      </c>
      <c r="Z47" s="82">
        <f t="shared" ca="1" si="19"/>
        <v>0</v>
      </c>
      <c r="AA47" s="82">
        <f ca="1"/>
        <v>0</v>
      </c>
      <c r="AB47" s="82">
        <f t="shared" ca="1" si="28"/>
        <v>0</v>
      </c>
      <c r="AC47" s="85">
        <f t="shared" ca="1" si="29"/>
        <v>0</v>
      </c>
      <c r="AD47" s="83">
        <f t="shared" ca="1" si="30"/>
        <v>0</v>
      </c>
      <c r="AE47" s="82">
        <f t="shared" ca="1" si="31"/>
        <v>0</v>
      </c>
      <c r="AF47" s="85">
        <f t="shared" ca="1" si="32"/>
        <v>0</v>
      </c>
      <c r="AG47" s="83">
        <f>J47*'20就業誘発係数'!$D44</f>
        <v>0</v>
      </c>
      <c r="AH47" s="82">
        <f>R47*'20就業誘発係数'!$D44</f>
        <v>0</v>
      </c>
      <c r="AI47" s="82">
        <f ca="1">AA47*'20就業誘発係数'!$D44</f>
        <v>0</v>
      </c>
      <c r="AJ47" s="85">
        <f t="shared" ca="1" si="20"/>
        <v>0</v>
      </c>
      <c r="AK47" s="83">
        <f>J47*'30雇用誘発係数'!$D44</f>
        <v>0</v>
      </c>
      <c r="AL47" s="82">
        <f>R47*'30雇用誘発係数'!$D44</f>
        <v>0</v>
      </c>
      <c r="AM47" s="82">
        <f ca="1">AA47*'30雇用誘発係数'!$D44</f>
        <v>0</v>
      </c>
      <c r="AN47" s="85">
        <f t="shared" ca="1" si="21"/>
        <v>0</v>
      </c>
      <c r="AO47" s="25" t="s">
        <v>91</v>
      </c>
    </row>
    <row r="48" spans="1:41" x14ac:dyDescent="0.2">
      <c r="A48" s="38" t="s">
        <v>276</v>
      </c>
      <c r="B48" s="39" t="s">
        <v>499</v>
      </c>
      <c r="C48" s="289"/>
      <c r="D48" s="269">
        <v>0</v>
      </c>
      <c r="E48" s="269">
        <v>0</v>
      </c>
      <c r="F48" s="274">
        <f t="shared" si="14"/>
        <v>0</v>
      </c>
      <c r="G48" s="106">
        <f t="shared" si="15"/>
        <v>0</v>
      </c>
      <c r="H48" s="285">
        <f t="shared" si="2"/>
        <v>0</v>
      </c>
      <c r="I48" s="281">
        <f>1-(-'11取引基本表'!CQ46/('11取引基本表'!BW46))</f>
        <v>1</v>
      </c>
      <c r="J48" s="87">
        <f t="shared" si="16"/>
        <v>0</v>
      </c>
      <c r="K48" s="88">
        <v>0.50449914685726671</v>
      </c>
      <c r="L48" s="87">
        <f t="shared" si="22"/>
        <v>0</v>
      </c>
      <c r="M48" s="88">
        <v>0.35390139115065888</v>
      </c>
      <c r="N48" s="89">
        <f t="shared" si="23"/>
        <v>0</v>
      </c>
      <c r="O48" s="90">
        <v>0</v>
      </c>
      <c r="P48" s="91">
        <f>1-(-'11取引基本表'!CQ46/('11取引基本表'!BW46))</f>
        <v>1</v>
      </c>
      <c r="Q48" s="89">
        <f t="shared" si="17"/>
        <v>0</v>
      </c>
      <c r="R48" s="89">
        <v>0</v>
      </c>
      <c r="S48" s="87">
        <f t="shared" si="24"/>
        <v>0</v>
      </c>
      <c r="T48" s="92">
        <f t="shared" si="25"/>
        <v>0</v>
      </c>
      <c r="U48" s="93"/>
      <c r="V48" s="89">
        <f t="shared" ca="1" si="26"/>
        <v>0</v>
      </c>
      <c r="W48" s="88">
        <f>'11取引基本表'!BQ46/'11取引基本表'!$BQ$70</f>
        <v>0</v>
      </c>
      <c r="X48" s="89">
        <f t="shared" ca="1" si="27"/>
        <v>0</v>
      </c>
      <c r="Y48" s="91">
        <f t="shared" si="18"/>
        <v>1</v>
      </c>
      <c r="Z48" s="89">
        <f t="shared" ca="1" si="19"/>
        <v>0</v>
      </c>
      <c r="AA48" s="89">
        <f ca="1"/>
        <v>0</v>
      </c>
      <c r="AB48" s="89">
        <f t="shared" ca="1" si="28"/>
        <v>0</v>
      </c>
      <c r="AC48" s="92">
        <f t="shared" ca="1" si="29"/>
        <v>0</v>
      </c>
      <c r="AD48" s="90">
        <f t="shared" ca="1" si="30"/>
        <v>0</v>
      </c>
      <c r="AE48" s="89">
        <f t="shared" ca="1" si="31"/>
        <v>0</v>
      </c>
      <c r="AF48" s="92">
        <f t="shared" ca="1" si="32"/>
        <v>0</v>
      </c>
      <c r="AG48" s="90">
        <f>J48*'20就業誘発係数'!$D45</f>
        <v>0</v>
      </c>
      <c r="AH48" s="89">
        <f>R48*'20就業誘発係数'!$D45</f>
        <v>0</v>
      </c>
      <c r="AI48" s="89">
        <f ca="1">AA48*'20就業誘発係数'!$D45</f>
        <v>0</v>
      </c>
      <c r="AJ48" s="92">
        <f t="shared" ca="1" si="20"/>
        <v>0</v>
      </c>
      <c r="AK48" s="90">
        <f>J48*'30雇用誘発係数'!$D45</f>
        <v>0</v>
      </c>
      <c r="AL48" s="89">
        <f>R48*'30雇用誘発係数'!$D45</f>
        <v>0</v>
      </c>
      <c r="AM48" s="89">
        <f ca="1">AA48*'30雇用誘発係数'!$D45</f>
        <v>0</v>
      </c>
      <c r="AN48" s="92">
        <f t="shared" ca="1" si="21"/>
        <v>0</v>
      </c>
      <c r="AO48" s="25" t="s">
        <v>91</v>
      </c>
    </row>
    <row r="49" spans="1:41" x14ac:dyDescent="0.2">
      <c r="A49" s="34" t="s">
        <v>277</v>
      </c>
      <c r="B49" s="35" t="s">
        <v>500</v>
      </c>
      <c r="C49" s="289"/>
      <c r="D49" s="269">
        <v>0</v>
      </c>
      <c r="E49" s="269">
        <v>0</v>
      </c>
      <c r="F49" s="274">
        <f t="shared" si="14"/>
        <v>0</v>
      </c>
      <c r="G49" s="106">
        <f t="shared" si="15"/>
        <v>0</v>
      </c>
      <c r="H49" s="283">
        <f t="shared" si="2"/>
        <v>0</v>
      </c>
      <c r="I49" s="279">
        <f>1-(-'11取引基本表'!CQ47/('11取引基本表'!BW47))</f>
        <v>1</v>
      </c>
      <c r="J49" s="73">
        <f t="shared" si="16"/>
        <v>0</v>
      </c>
      <c r="K49" s="74">
        <v>0.5032249742002064</v>
      </c>
      <c r="L49" s="73">
        <f t="shared" si="22"/>
        <v>0</v>
      </c>
      <c r="M49" s="74">
        <v>0.44102597179222564</v>
      </c>
      <c r="N49" s="75">
        <f t="shared" si="23"/>
        <v>0</v>
      </c>
      <c r="O49" s="76">
        <v>0</v>
      </c>
      <c r="P49" s="77">
        <f>1-(-'11取引基本表'!CQ47/('11取引基本表'!BW47))</f>
        <v>1</v>
      </c>
      <c r="Q49" s="75">
        <f t="shared" si="17"/>
        <v>0</v>
      </c>
      <c r="R49" s="75">
        <v>0</v>
      </c>
      <c r="S49" s="73">
        <f t="shared" si="24"/>
        <v>0</v>
      </c>
      <c r="T49" s="78">
        <f t="shared" si="25"/>
        <v>0</v>
      </c>
      <c r="U49" s="79"/>
      <c r="V49" s="75">
        <f t="shared" ca="1" si="26"/>
        <v>0</v>
      </c>
      <c r="W49" s="74">
        <f>'11取引基本表'!BQ47/'11取引基本表'!$BQ$70</f>
        <v>0</v>
      </c>
      <c r="X49" s="75">
        <f t="shared" ca="1" si="27"/>
        <v>0</v>
      </c>
      <c r="Y49" s="77">
        <f t="shared" si="18"/>
        <v>1</v>
      </c>
      <c r="Z49" s="75">
        <f t="shared" ca="1" si="19"/>
        <v>0</v>
      </c>
      <c r="AA49" s="75">
        <f ca="1"/>
        <v>0</v>
      </c>
      <c r="AB49" s="75">
        <f t="shared" ca="1" si="28"/>
        <v>0</v>
      </c>
      <c r="AC49" s="78">
        <f t="shared" ca="1" si="29"/>
        <v>0</v>
      </c>
      <c r="AD49" s="76">
        <f t="shared" ca="1" si="30"/>
        <v>0</v>
      </c>
      <c r="AE49" s="75">
        <f t="shared" ca="1" si="31"/>
        <v>0</v>
      </c>
      <c r="AF49" s="78">
        <f t="shared" ca="1" si="32"/>
        <v>0</v>
      </c>
      <c r="AG49" s="76">
        <f>J49*'20就業誘発係数'!$D46</f>
        <v>0</v>
      </c>
      <c r="AH49" s="75">
        <f>R49*'20就業誘発係数'!$D46</f>
        <v>0</v>
      </c>
      <c r="AI49" s="75">
        <f ca="1">AA49*'20就業誘発係数'!$D46</f>
        <v>0</v>
      </c>
      <c r="AJ49" s="78">
        <f t="shared" ca="1" si="20"/>
        <v>0</v>
      </c>
      <c r="AK49" s="76">
        <f>J49*'30雇用誘発係数'!$D46</f>
        <v>0</v>
      </c>
      <c r="AL49" s="75">
        <f>R49*'30雇用誘発係数'!$D46</f>
        <v>0</v>
      </c>
      <c r="AM49" s="75">
        <f ca="1">AA49*'30雇用誘発係数'!$D46</f>
        <v>0</v>
      </c>
      <c r="AN49" s="78">
        <f t="shared" ca="1" si="21"/>
        <v>0</v>
      </c>
      <c r="AO49" s="25" t="s">
        <v>91</v>
      </c>
    </row>
    <row r="50" spans="1:41" x14ac:dyDescent="0.2">
      <c r="A50" s="34" t="s">
        <v>278</v>
      </c>
      <c r="B50" s="35" t="s">
        <v>501</v>
      </c>
      <c r="C50" s="289"/>
      <c r="D50" s="269">
        <v>0</v>
      </c>
      <c r="E50" s="269">
        <v>0</v>
      </c>
      <c r="F50" s="274">
        <f t="shared" si="14"/>
        <v>0</v>
      </c>
      <c r="G50" s="106">
        <f t="shared" si="15"/>
        <v>0</v>
      </c>
      <c r="H50" s="283">
        <f t="shared" si="2"/>
        <v>0</v>
      </c>
      <c r="I50" s="279">
        <f>1-(-'11取引基本表'!CQ48/('11取引基本表'!BW48))</f>
        <v>0.11042532644749548</v>
      </c>
      <c r="J50" s="73">
        <f t="shared" si="16"/>
        <v>0</v>
      </c>
      <c r="K50" s="74">
        <v>0.56216619053533723</v>
      </c>
      <c r="L50" s="73">
        <f t="shared" si="22"/>
        <v>0</v>
      </c>
      <c r="M50" s="74">
        <v>0.12234505030431002</v>
      </c>
      <c r="N50" s="75">
        <f t="shared" si="23"/>
        <v>0</v>
      </c>
      <c r="O50" s="76">
        <v>0</v>
      </c>
      <c r="P50" s="77">
        <f>1-(-'11取引基本表'!CQ48/('11取引基本表'!BW48))</f>
        <v>0.11042532644749548</v>
      </c>
      <c r="Q50" s="75">
        <f t="shared" si="17"/>
        <v>0</v>
      </c>
      <c r="R50" s="75">
        <v>0</v>
      </c>
      <c r="S50" s="73">
        <f t="shared" si="24"/>
        <v>0</v>
      </c>
      <c r="T50" s="78">
        <f t="shared" si="25"/>
        <v>0</v>
      </c>
      <c r="U50" s="79"/>
      <c r="V50" s="75">
        <f t="shared" ca="1" si="26"/>
        <v>0</v>
      </c>
      <c r="W50" s="74">
        <f>'11取引基本表'!BQ48/'11取引基本表'!$BQ$70</f>
        <v>1.7365694243427193E-2</v>
      </c>
      <c r="X50" s="75">
        <f t="shared" ca="1" si="27"/>
        <v>0</v>
      </c>
      <c r="Y50" s="77">
        <f t="shared" si="18"/>
        <v>0.11042532644749548</v>
      </c>
      <c r="Z50" s="75">
        <f t="shared" ca="1" si="19"/>
        <v>0</v>
      </c>
      <c r="AA50" s="75">
        <f ca="1"/>
        <v>0</v>
      </c>
      <c r="AB50" s="75">
        <f t="shared" ca="1" si="28"/>
        <v>0</v>
      </c>
      <c r="AC50" s="78">
        <f t="shared" ca="1" si="29"/>
        <v>0</v>
      </c>
      <c r="AD50" s="76">
        <f t="shared" ca="1" si="30"/>
        <v>0</v>
      </c>
      <c r="AE50" s="75">
        <f t="shared" ca="1" si="31"/>
        <v>0</v>
      </c>
      <c r="AF50" s="78">
        <f t="shared" ca="1" si="32"/>
        <v>0</v>
      </c>
      <c r="AG50" s="76">
        <f>J50*'20就業誘発係数'!$D47</f>
        <v>0</v>
      </c>
      <c r="AH50" s="75">
        <f>R50*'20就業誘発係数'!$D47</f>
        <v>0</v>
      </c>
      <c r="AI50" s="75">
        <f ca="1">AA50*'20就業誘発係数'!$D47</f>
        <v>0</v>
      </c>
      <c r="AJ50" s="78">
        <f t="shared" ca="1" si="20"/>
        <v>0</v>
      </c>
      <c r="AK50" s="76">
        <f>J50*'30雇用誘発係数'!$D47</f>
        <v>0</v>
      </c>
      <c r="AL50" s="75">
        <f>R50*'30雇用誘発係数'!$D47</f>
        <v>0</v>
      </c>
      <c r="AM50" s="75">
        <f ca="1">AA50*'30雇用誘発係数'!$D47</f>
        <v>0</v>
      </c>
      <c r="AN50" s="78">
        <f t="shared" ca="1" si="21"/>
        <v>0</v>
      </c>
      <c r="AO50" s="25" t="s">
        <v>92</v>
      </c>
    </row>
    <row r="51" spans="1:41" x14ac:dyDescent="0.2">
      <c r="A51" s="34" t="s">
        <v>279</v>
      </c>
      <c r="B51" s="35" t="s">
        <v>502</v>
      </c>
      <c r="C51" s="294"/>
      <c r="D51" s="272">
        <v>0</v>
      </c>
      <c r="E51" s="272">
        <v>0</v>
      </c>
      <c r="F51" s="277">
        <f t="shared" si="14"/>
        <v>0</v>
      </c>
      <c r="G51" s="339">
        <f t="shared" si="15"/>
        <v>0</v>
      </c>
      <c r="H51" s="283">
        <f t="shared" si="2"/>
        <v>0</v>
      </c>
      <c r="I51" s="279">
        <f>1-(-'11取引基本表'!CQ49/('11取引基本表'!BW49))</f>
        <v>0.99911969331250883</v>
      </c>
      <c r="J51" s="73">
        <f t="shared" si="16"/>
        <v>0</v>
      </c>
      <c r="K51" s="74">
        <v>0.51669081507997383</v>
      </c>
      <c r="L51" s="73">
        <f t="shared" si="22"/>
        <v>0</v>
      </c>
      <c r="M51" s="74">
        <v>0.16187959885224013</v>
      </c>
      <c r="N51" s="75">
        <f t="shared" si="23"/>
        <v>0</v>
      </c>
      <c r="O51" s="76">
        <v>0</v>
      </c>
      <c r="P51" s="77">
        <f>1-(-'11取引基本表'!CQ49/('11取引基本表'!BW49))</f>
        <v>0.99911969331250883</v>
      </c>
      <c r="Q51" s="75">
        <f t="shared" si="17"/>
        <v>0</v>
      </c>
      <c r="R51" s="75">
        <v>0</v>
      </c>
      <c r="S51" s="73">
        <f t="shared" si="24"/>
        <v>0</v>
      </c>
      <c r="T51" s="78">
        <f t="shared" si="25"/>
        <v>0</v>
      </c>
      <c r="U51" s="79"/>
      <c r="V51" s="75">
        <f t="shared" ca="1" si="26"/>
        <v>0</v>
      </c>
      <c r="W51" s="74">
        <f>'11取引基本表'!BQ49/'11取引基本表'!$BQ$70</f>
        <v>1.1290153729696648E-2</v>
      </c>
      <c r="X51" s="75">
        <f t="shared" ca="1" si="27"/>
        <v>0</v>
      </c>
      <c r="Y51" s="77">
        <f t="shared" si="18"/>
        <v>0.99911969331250883</v>
      </c>
      <c r="Z51" s="75">
        <f t="shared" ca="1" si="19"/>
        <v>0</v>
      </c>
      <c r="AA51" s="75">
        <f ca="1"/>
        <v>0</v>
      </c>
      <c r="AB51" s="75">
        <f t="shared" ca="1" si="28"/>
        <v>0</v>
      </c>
      <c r="AC51" s="78">
        <f t="shared" ca="1" si="29"/>
        <v>0</v>
      </c>
      <c r="AD51" s="76">
        <f t="shared" ca="1" si="30"/>
        <v>0</v>
      </c>
      <c r="AE51" s="75">
        <f t="shared" ca="1" si="31"/>
        <v>0</v>
      </c>
      <c r="AF51" s="78">
        <f t="shared" ca="1" si="32"/>
        <v>0</v>
      </c>
      <c r="AG51" s="76">
        <f>J51*'20就業誘発係数'!$D48</f>
        <v>0</v>
      </c>
      <c r="AH51" s="75">
        <f>R51*'20就業誘発係数'!$D48</f>
        <v>0</v>
      </c>
      <c r="AI51" s="75">
        <f ca="1">AA51*'20就業誘発係数'!$D48</f>
        <v>0</v>
      </c>
      <c r="AJ51" s="78">
        <f t="shared" ca="1" si="20"/>
        <v>0</v>
      </c>
      <c r="AK51" s="76">
        <f>J51*'30雇用誘発係数'!$D48</f>
        <v>0</v>
      </c>
      <c r="AL51" s="75">
        <f>R51*'30雇用誘発係数'!$D48</f>
        <v>0</v>
      </c>
      <c r="AM51" s="75">
        <f ca="1">AA51*'30雇用誘発係数'!$D48</f>
        <v>0</v>
      </c>
      <c r="AN51" s="78">
        <f t="shared" ca="1" si="21"/>
        <v>0</v>
      </c>
      <c r="AO51" s="25" t="s">
        <v>92</v>
      </c>
    </row>
    <row r="52" spans="1:41" x14ac:dyDescent="0.2">
      <c r="A52" s="36" t="s">
        <v>280</v>
      </c>
      <c r="B52" s="37" t="s">
        <v>503</v>
      </c>
      <c r="C52" s="294"/>
      <c r="D52" s="272">
        <v>0</v>
      </c>
      <c r="E52" s="272">
        <v>0</v>
      </c>
      <c r="F52" s="329">
        <f t="shared" si="14"/>
        <v>0</v>
      </c>
      <c r="G52" s="340">
        <f t="shared" si="15"/>
        <v>0</v>
      </c>
      <c r="H52" s="284">
        <f t="shared" si="2"/>
        <v>0</v>
      </c>
      <c r="I52" s="280">
        <f>1-(-'11取引基本表'!CQ50/('11取引基本表'!BW50))</f>
        <v>1</v>
      </c>
      <c r="J52" s="80">
        <f t="shared" si="16"/>
        <v>0</v>
      </c>
      <c r="K52" s="81">
        <v>0.70518322878837902</v>
      </c>
      <c r="L52" s="80">
        <f t="shared" si="22"/>
        <v>0</v>
      </c>
      <c r="M52" s="81">
        <v>0.52745680642676351</v>
      </c>
      <c r="N52" s="82">
        <f t="shared" si="23"/>
        <v>0</v>
      </c>
      <c r="O52" s="83">
        <v>0</v>
      </c>
      <c r="P52" s="84">
        <f>1-(-'11取引基本表'!CQ50/('11取引基本表'!BW50))</f>
        <v>1</v>
      </c>
      <c r="Q52" s="82">
        <f t="shared" si="17"/>
        <v>0</v>
      </c>
      <c r="R52" s="82">
        <v>0</v>
      </c>
      <c r="S52" s="80">
        <f t="shared" si="24"/>
        <v>0</v>
      </c>
      <c r="T52" s="85">
        <f t="shared" si="25"/>
        <v>0</v>
      </c>
      <c r="U52" s="86"/>
      <c r="V52" s="82">
        <f t="shared" ca="1" si="26"/>
        <v>0</v>
      </c>
      <c r="W52" s="81">
        <f>'11取引基本表'!BQ50/'11取引基本表'!$BQ$70</f>
        <v>2.2994665325494208E-3</v>
      </c>
      <c r="X52" s="82">
        <f t="shared" ca="1" si="27"/>
        <v>0</v>
      </c>
      <c r="Y52" s="84">
        <f t="shared" si="18"/>
        <v>1</v>
      </c>
      <c r="Z52" s="82">
        <f t="shared" ca="1" si="19"/>
        <v>0</v>
      </c>
      <c r="AA52" s="82">
        <f ca="1"/>
        <v>0</v>
      </c>
      <c r="AB52" s="82">
        <f t="shared" ca="1" si="28"/>
        <v>0</v>
      </c>
      <c r="AC52" s="85">
        <f t="shared" ca="1" si="29"/>
        <v>0</v>
      </c>
      <c r="AD52" s="83">
        <f t="shared" ca="1" si="30"/>
        <v>0</v>
      </c>
      <c r="AE52" s="82">
        <f t="shared" ca="1" si="31"/>
        <v>0</v>
      </c>
      <c r="AF52" s="85">
        <f t="shared" ca="1" si="32"/>
        <v>0</v>
      </c>
      <c r="AG52" s="83">
        <f>J52*'20就業誘発係数'!$D49</f>
        <v>0</v>
      </c>
      <c r="AH52" s="82">
        <f>R52*'20就業誘発係数'!$D49</f>
        <v>0</v>
      </c>
      <c r="AI52" s="82">
        <f ca="1">AA52*'20就業誘発係数'!$D49</f>
        <v>0</v>
      </c>
      <c r="AJ52" s="85">
        <f t="shared" ca="1" si="20"/>
        <v>0</v>
      </c>
      <c r="AK52" s="83">
        <f>J52*'30雇用誘発係数'!$D49</f>
        <v>0</v>
      </c>
      <c r="AL52" s="82">
        <f>R52*'30雇用誘発係数'!$D49</f>
        <v>0</v>
      </c>
      <c r="AM52" s="82">
        <f ca="1">AA52*'30雇用誘発係数'!$D49</f>
        <v>0</v>
      </c>
      <c r="AN52" s="85">
        <f t="shared" ca="1" si="21"/>
        <v>0</v>
      </c>
      <c r="AO52" s="25" t="s">
        <v>97</v>
      </c>
    </row>
    <row r="53" spans="1:41" x14ac:dyDescent="0.2">
      <c r="A53" s="38" t="s">
        <v>281</v>
      </c>
      <c r="B53" s="39" t="s">
        <v>504</v>
      </c>
      <c r="C53" s="295"/>
      <c r="D53" s="271">
        <v>-264.06522879772575</v>
      </c>
      <c r="E53" s="271">
        <v>0</v>
      </c>
      <c r="F53" s="352">
        <f t="shared" si="14"/>
        <v>0</v>
      </c>
      <c r="G53" s="341">
        <f t="shared" si="15"/>
        <v>0</v>
      </c>
      <c r="H53" s="285">
        <f>C53-G53+F72</f>
        <v>0</v>
      </c>
      <c r="I53" s="281">
        <f>1-(-'11取引基本表'!CQ51/('11取引基本表'!BW51))</f>
        <v>0.58055797244502294</v>
      </c>
      <c r="J53" s="87">
        <f t="shared" si="16"/>
        <v>0</v>
      </c>
      <c r="K53" s="88">
        <v>0.73346707804695821</v>
      </c>
      <c r="L53" s="87">
        <f t="shared" si="22"/>
        <v>0</v>
      </c>
      <c r="M53" s="88">
        <v>0.41872794941682695</v>
      </c>
      <c r="N53" s="89">
        <f t="shared" si="23"/>
        <v>0</v>
      </c>
      <c r="O53" s="90">
        <v>0</v>
      </c>
      <c r="P53" s="91">
        <f>1-(-'11取引基本表'!CQ51/('11取引基本表'!BW51))</f>
        <v>0.58055797244502294</v>
      </c>
      <c r="Q53" s="89">
        <f t="shared" si="17"/>
        <v>0</v>
      </c>
      <c r="R53" s="89">
        <v>0</v>
      </c>
      <c r="S53" s="87">
        <f t="shared" si="24"/>
        <v>0</v>
      </c>
      <c r="T53" s="92">
        <f t="shared" si="25"/>
        <v>0</v>
      </c>
      <c r="U53" s="93"/>
      <c r="V53" s="89">
        <f t="shared" ca="1" si="26"/>
        <v>0</v>
      </c>
      <c r="W53" s="88">
        <f>'11取引基本表'!BQ51/'11取引基本表'!$BQ$70</f>
        <v>0.19496269681083539</v>
      </c>
      <c r="X53" s="89">
        <f t="shared" ca="1" si="27"/>
        <v>0</v>
      </c>
      <c r="Y53" s="91">
        <f t="shared" si="18"/>
        <v>0.58055797244502294</v>
      </c>
      <c r="Z53" s="89">
        <f t="shared" ca="1" si="19"/>
        <v>0</v>
      </c>
      <c r="AA53" s="89">
        <f ca="1"/>
        <v>0</v>
      </c>
      <c r="AB53" s="89">
        <f t="shared" ca="1" si="28"/>
        <v>0</v>
      </c>
      <c r="AC53" s="92">
        <f t="shared" ca="1" si="29"/>
        <v>0</v>
      </c>
      <c r="AD53" s="90">
        <f t="shared" ca="1" si="30"/>
        <v>0</v>
      </c>
      <c r="AE53" s="89">
        <f t="shared" ca="1" si="31"/>
        <v>0</v>
      </c>
      <c r="AF53" s="92">
        <f t="shared" ca="1" si="32"/>
        <v>0</v>
      </c>
      <c r="AG53" s="90">
        <f>J53*'20就業誘発係数'!$D50</f>
        <v>0</v>
      </c>
      <c r="AH53" s="89">
        <f>R53*'20就業誘発係数'!$D50</f>
        <v>0</v>
      </c>
      <c r="AI53" s="89">
        <f ca="1">AA53*'20就業誘発係数'!$D50</f>
        <v>0</v>
      </c>
      <c r="AJ53" s="92">
        <f t="shared" ca="1" si="20"/>
        <v>0</v>
      </c>
      <c r="AK53" s="90">
        <f>J53*'30雇用誘発係数'!$D50</f>
        <v>0</v>
      </c>
      <c r="AL53" s="89">
        <f>R53*'30雇用誘発係数'!$D50</f>
        <v>0</v>
      </c>
      <c r="AM53" s="89">
        <f ca="1">AA53*'30雇用誘発係数'!$D50</f>
        <v>0</v>
      </c>
      <c r="AN53" s="92">
        <f t="shared" ca="1" si="21"/>
        <v>0</v>
      </c>
      <c r="AO53" s="25" t="s">
        <v>93</v>
      </c>
    </row>
    <row r="54" spans="1:41" x14ac:dyDescent="0.2">
      <c r="A54" s="34" t="s">
        <v>282</v>
      </c>
      <c r="B54" s="35" t="s">
        <v>505</v>
      </c>
      <c r="C54" s="296"/>
      <c r="D54" s="269">
        <v>0</v>
      </c>
      <c r="E54" s="269">
        <v>0</v>
      </c>
      <c r="F54" s="330">
        <f t="shared" si="14"/>
        <v>0</v>
      </c>
      <c r="G54" s="342">
        <f t="shared" si="15"/>
        <v>0</v>
      </c>
      <c r="H54" s="283">
        <f>C54-F54-G54</f>
        <v>0</v>
      </c>
      <c r="I54" s="279">
        <f>1-(-'11取引基本表'!CQ52/('11取引基本表'!BW52))</f>
        <v>0.74508630679623411</v>
      </c>
      <c r="J54" s="73">
        <f t="shared" si="16"/>
        <v>0</v>
      </c>
      <c r="K54" s="74">
        <v>0.7266622360211481</v>
      </c>
      <c r="L54" s="73">
        <f t="shared" si="22"/>
        <v>0</v>
      </c>
      <c r="M54" s="74">
        <v>0.35181970579191174</v>
      </c>
      <c r="N54" s="75">
        <f t="shared" si="23"/>
        <v>0</v>
      </c>
      <c r="O54" s="76">
        <v>0</v>
      </c>
      <c r="P54" s="77">
        <f>1-(-'11取引基本表'!CQ52/('11取引基本表'!BW52))</f>
        <v>0.74508630679623411</v>
      </c>
      <c r="Q54" s="75">
        <f t="shared" si="17"/>
        <v>0</v>
      </c>
      <c r="R54" s="75">
        <v>0</v>
      </c>
      <c r="S54" s="73">
        <f t="shared" si="24"/>
        <v>0</v>
      </c>
      <c r="T54" s="78">
        <f t="shared" si="25"/>
        <v>0</v>
      </c>
      <c r="U54" s="79"/>
      <c r="V54" s="75">
        <f t="shared" ca="1" si="26"/>
        <v>0</v>
      </c>
      <c r="W54" s="74">
        <f>'11取引基本表'!BQ52/'11取引基本表'!$BQ$70</f>
        <v>5.3852613053444111E-2</v>
      </c>
      <c r="X54" s="75">
        <f t="shared" ca="1" si="27"/>
        <v>0</v>
      </c>
      <c r="Y54" s="77">
        <f t="shared" si="18"/>
        <v>0.74508630679623411</v>
      </c>
      <c r="Z54" s="75">
        <f t="shared" ca="1" si="19"/>
        <v>0</v>
      </c>
      <c r="AA54" s="75">
        <f ca="1"/>
        <v>0</v>
      </c>
      <c r="AB54" s="75">
        <f t="shared" ca="1" si="28"/>
        <v>0</v>
      </c>
      <c r="AC54" s="78">
        <f t="shared" ca="1" si="29"/>
        <v>0</v>
      </c>
      <c r="AD54" s="76">
        <f t="shared" ca="1" si="30"/>
        <v>0</v>
      </c>
      <c r="AE54" s="75">
        <f t="shared" ca="1" si="31"/>
        <v>0</v>
      </c>
      <c r="AF54" s="78">
        <f t="shared" ca="1" si="32"/>
        <v>0</v>
      </c>
      <c r="AG54" s="76">
        <f>J54*'20就業誘発係数'!$D51</f>
        <v>0</v>
      </c>
      <c r="AH54" s="75">
        <f>R54*'20就業誘発係数'!$D51</f>
        <v>0</v>
      </c>
      <c r="AI54" s="75">
        <f ca="1">AA54*'20就業誘発係数'!$D51</f>
        <v>0</v>
      </c>
      <c r="AJ54" s="78">
        <f t="shared" ca="1" si="20"/>
        <v>0</v>
      </c>
      <c r="AK54" s="76">
        <f>J54*'30雇用誘発係数'!$D51</f>
        <v>0</v>
      </c>
      <c r="AL54" s="75">
        <f>R54*'30雇用誘発係数'!$D51</f>
        <v>0</v>
      </c>
      <c r="AM54" s="75">
        <f ca="1">AA54*'30雇用誘発係数'!$D51</f>
        <v>0</v>
      </c>
      <c r="AN54" s="78">
        <f t="shared" ca="1" si="21"/>
        <v>0</v>
      </c>
      <c r="AO54" s="25" t="s">
        <v>94</v>
      </c>
    </row>
    <row r="55" spans="1:41" x14ac:dyDescent="0.2">
      <c r="A55" s="34" t="s">
        <v>283</v>
      </c>
      <c r="B55" s="35" t="s">
        <v>506</v>
      </c>
      <c r="C55" s="296"/>
      <c r="D55" s="269">
        <v>0</v>
      </c>
      <c r="E55" s="269">
        <v>0</v>
      </c>
      <c r="F55" s="330">
        <f t="shared" si="14"/>
        <v>0</v>
      </c>
      <c r="G55" s="342">
        <f t="shared" si="15"/>
        <v>0</v>
      </c>
      <c r="H55" s="283">
        <f>C55-F55-G55</f>
        <v>0</v>
      </c>
      <c r="I55" s="279">
        <f>1-(-'11取引基本表'!CQ53/('11取引基本表'!BW53))</f>
        <v>0.22442164528848629</v>
      </c>
      <c r="J55" s="73">
        <f t="shared" si="16"/>
        <v>0</v>
      </c>
      <c r="K55" s="74">
        <v>0.81667846972139768</v>
      </c>
      <c r="L55" s="73">
        <f t="shared" si="22"/>
        <v>0</v>
      </c>
      <c r="M55" s="74">
        <v>4.5749393523889882E-2</v>
      </c>
      <c r="N55" s="75">
        <f t="shared" si="23"/>
        <v>0</v>
      </c>
      <c r="O55" s="76">
        <v>0</v>
      </c>
      <c r="P55" s="77">
        <f>1-(-'11取引基本表'!CQ53/('11取引基本表'!BW53))</f>
        <v>0.22442164528848629</v>
      </c>
      <c r="Q55" s="75">
        <f t="shared" si="17"/>
        <v>0</v>
      </c>
      <c r="R55" s="75">
        <v>0</v>
      </c>
      <c r="S55" s="73">
        <f t="shared" si="24"/>
        <v>0</v>
      </c>
      <c r="T55" s="78">
        <f t="shared" si="25"/>
        <v>0</v>
      </c>
      <c r="U55" s="79"/>
      <c r="V55" s="75">
        <f t="shared" ca="1" si="26"/>
        <v>0</v>
      </c>
      <c r="W55" s="74">
        <f>'11取引基本表'!BQ53/'11取引基本表'!$BQ$70</f>
        <v>0.19689173033941473</v>
      </c>
      <c r="X55" s="75">
        <f t="shared" ca="1" si="27"/>
        <v>0</v>
      </c>
      <c r="Y55" s="77">
        <f t="shared" si="18"/>
        <v>0.22442164528848629</v>
      </c>
      <c r="Z55" s="75">
        <f t="shared" ca="1" si="19"/>
        <v>0</v>
      </c>
      <c r="AA55" s="75">
        <f ca="1"/>
        <v>0</v>
      </c>
      <c r="AB55" s="75">
        <f t="shared" ca="1" si="28"/>
        <v>0</v>
      </c>
      <c r="AC55" s="78">
        <f t="shared" ca="1" si="29"/>
        <v>0</v>
      </c>
      <c r="AD55" s="76">
        <f t="shared" ca="1" si="30"/>
        <v>0</v>
      </c>
      <c r="AE55" s="75">
        <f t="shared" ca="1" si="31"/>
        <v>0</v>
      </c>
      <c r="AF55" s="78">
        <f t="shared" ca="1" si="32"/>
        <v>0</v>
      </c>
      <c r="AG55" s="76">
        <f>J55*'20就業誘発係数'!$D52</f>
        <v>0</v>
      </c>
      <c r="AH55" s="75">
        <f>R55*'20就業誘発係数'!$D52</f>
        <v>0</v>
      </c>
      <c r="AI55" s="75">
        <f ca="1">AA55*'20就業誘発係数'!$D52</f>
        <v>0</v>
      </c>
      <c r="AJ55" s="78">
        <f t="shared" ca="1" si="20"/>
        <v>0</v>
      </c>
      <c r="AK55" s="76">
        <f>J55*'30雇用誘発係数'!$D52</f>
        <v>0</v>
      </c>
      <c r="AL55" s="75">
        <f>R55*'30雇用誘発係数'!$D52</f>
        <v>0</v>
      </c>
      <c r="AM55" s="75">
        <f ca="1">AA55*'30雇用誘発係数'!$D52</f>
        <v>0</v>
      </c>
      <c r="AN55" s="78">
        <f t="shared" ca="1" si="21"/>
        <v>0</v>
      </c>
      <c r="AO55" s="25" t="s">
        <v>94</v>
      </c>
    </row>
    <row r="56" spans="1:41" x14ac:dyDescent="0.2">
      <c r="A56" s="34" t="s">
        <v>284</v>
      </c>
      <c r="B56" s="35" t="s">
        <v>507</v>
      </c>
      <c r="C56" s="296"/>
      <c r="D56" s="269">
        <v>0</v>
      </c>
      <c r="E56" s="269">
        <v>-0.48777117852180762</v>
      </c>
      <c r="F56" s="330">
        <f t="shared" si="14"/>
        <v>0</v>
      </c>
      <c r="G56" s="342">
        <f t="shared" si="15"/>
        <v>0</v>
      </c>
      <c r="H56" s="283">
        <f>C56-F56+G72</f>
        <v>0</v>
      </c>
      <c r="I56" s="279">
        <f>1-(-'11取引基本表'!CQ54/('11取引基本表'!BW54))</f>
        <v>0.56779117241222665</v>
      </c>
      <c r="J56" s="73">
        <f t="shared" si="16"/>
        <v>0</v>
      </c>
      <c r="K56" s="74">
        <v>0.55198433013555326</v>
      </c>
      <c r="L56" s="73">
        <f t="shared" si="22"/>
        <v>0</v>
      </c>
      <c r="M56" s="74">
        <v>0.31952389431744832</v>
      </c>
      <c r="N56" s="75">
        <f t="shared" si="23"/>
        <v>0</v>
      </c>
      <c r="O56" s="76">
        <v>0</v>
      </c>
      <c r="P56" s="77">
        <f>1-(-'11取引基本表'!CQ54/('11取引基本表'!BW54))</f>
        <v>0.56779117241222665</v>
      </c>
      <c r="Q56" s="75">
        <f t="shared" si="17"/>
        <v>0</v>
      </c>
      <c r="R56" s="75">
        <v>0</v>
      </c>
      <c r="S56" s="73">
        <f t="shared" si="24"/>
        <v>0</v>
      </c>
      <c r="T56" s="78">
        <f t="shared" si="25"/>
        <v>0</v>
      </c>
      <c r="U56" s="79"/>
      <c r="V56" s="75">
        <f t="shared" ca="1" si="26"/>
        <v>0</v>
      </c>
      <c r="W56" s="74">
        <f>'11取引基本表'!BQ54/'11取引基本表'!$BQ$70</f>
        <v>4.8326133316349051E-2</v>
      </c>
      <c r="X56" s="75">
        <f t="shared" ca="1" si="27"/>
        <v>0</v>
      </c>
      <c r="Y56" s="77">
        <f t="shared" si="18"/>
        <v>0.56779117241222665</v>
      </c>
      <c r="Z56" s="75">
        <f t="shared" ca="1" si="19"/>
        <v>0</v>
      </c>
      <c r="AA56" s="75">
        <f ca="1"/>
        <v>0</v>
      </c>
      <c r="AB56" s="75">
        <f t="shared" ca="1" si="28"/>
        <v>0</v>
      </c>
      <c r="AC56" s="78">
        <f t="shared" ca="1" si="29"/>
        <v>0</v>
      </c>
      <c r="AD56" s="76">
        <f t="shared" ca="1" si="30"/>
        <v>0</v>
      </c>
      <c r="AE56" s="75">
        <f t="shared" ca="1" si="31"/>
        <v>0</v>
      </c>
      <c r="AF56" s="78">
        <f t="shared" ca="1" si="32"/>
        <v>0</v>
      </c>
      <c r="AG56" s="76">
        <f>J56*'20就業誘発係数'!$D53</f>
        <v>0</v>
      </c>
      <c r="AH56" s="75">
        <f>R56*'20就業誘発係数'!$D53</f>
        <v>0</v>
      </c>
      <c r="AI56" s="75">
        <f ca="1">AA56*'20就業誘発係数'!$D53</f>
        <v>0</v>
      </c>
      <c r="AJ56" s="78">
        <f t="shared" ca="1" si="20"/>
        <v>0</v>
      </c>
      <c r="AK56" s="76">
        <f>J56*'30雇用誘発係数'!$D53</f>
        <v>0</v>
      </c>
      <c r="AL56" s="75">
        <f>R56*'30雇用誘発係数'!$D53</f>
        <v>0</v>
      </c>
      <c r="AM56" s="75">
        <f ca="1">AA56*'30雇用誘発係数'!$D53</f>
        <v>0</v>
      </c>
      <c r="AN56" s="78">
        <f t="shared" ca="1" si="21"/>
        <v>0</v>
      </c>
      <c r="AO56" s="25" t="s">
        <v>95</v>
      </c>
    </row>
    <row r="57" spans="1:41" x14ac:dyDescent="0.2">
      <c r="A57" s="34" t="s">
        <v>285</v>
      </c>
      <c r="B57" s="35" t="s">
        <v>508</v>
      </c>
      <c r="C57" s="297"/>
      <c r="D57" s="270">
        <v>0</v>
      </c>
      <c r="E57" s="270">
        <v>0</v>
      </c>
      <c r="F57" s="275">
        <f t="shared" si="14"/>
        <v>0</v>
      </c>
      <c r="G57" s="338">
        <f t="shared" si="15"/>
        <v>0</v>
      </c>
      <c r="H57" s="284">
        <f t="shared" ref="H57:H71" si="33">C57-F57-G57</f>
        <v>0</v>
      </c>
      <c r="I57" s="280">
        <f>1-(-'11取引基本表'!CQ55/('11取引基本表'!BW55))</f>
        <v>0.79990714948932218</v>
      </c>
      <c r="J57" s="73">
        <f t="shared" si="16"/>
        <v>0</v>
      </c>
      <c r="K57" s="81">
        <v>0.81312309257375381</v>
      </c>
      <c r="L57" s="73">
        <f t="shared" si="22"/>
        <v>0</v>
      </c>
      <c r="M57" s="81">
        <v>0.7019328585961343</v>
      </c>
      <c r="N57" s="75">
        <f t="shared" si="23"/>
        <v>0</v>
      </c>
      <c r="O57" s="76">
        <v>0</v>
      </c>
      <c r="P57" s="77">
        <f>1-(-'11取引基本表'!CQ55/('11取引基本表'!BW55))</f>
        <v>0.79990714948932218</v>
      </c>
      <c r="Q57" s="75">
        <f t="shared" si="17"/>
        <v>0</v>
      </c>
      <c r="R57" s="75">
        <v>0</v>
      </c>
      <c r="S57" s="73">
        <f t="shared" si="24"/>
        <v>0</v>
      </c>
      <c r="T57" s="78">
        <f t="shared" si="25"/>
        <v>0</v>
      </c>
      <c r="U57" s="79"/>
      <c r="V57" s="75">
        <f t="shared" ca="1" si="26"/>
        <v>0</v>
      </c>
      <c r="W57" s="81">
        <f>'11取引基本表'!BQ55/'11取引基本表'!$BQ$70</f>
        <v>1.1420464154018137E-3</v>
      </c>
      <c r="X57" s="75">
        <f t="shared" ca="1" si="27"/>
        <v>0</v>
      </c>
      <c r="Y57" s="77">
        <f t="shared" si="18"/>
        <v>0.79990714948932218</v>
      </c>
      <c r="Z57" s="75">
        <f t="shared" ca="1" si="19"/>
        <v>0</v>
      </c>
      <c r="AA57" s="75">
        <f ca="1"/>
        <v>0</v>
      </c>
      <c r="AB57" s="75">
        <f t="shared" ca="1" si="28"/>
        <v>0</v>
      </c>
      <c r="AC57" s="78">
        <f t="shared" ca="1" si="29"/>
        <v>0</v>
      </c>
      <c r="AD57" s="76">
        <f t="shared" ca="1" si="30"/>
        <v>0</v>
      </c>
      <c r="AE57" s="75">
        <f t="shared" ca="1" si="31"/>
        <v>0</v>
      </c>
      <c r="AF57" s="78">
        <f t="shared" ca="1" si="32"/>
        <v>0</v>
      </c>
      <c r="AG57" s="76">
        <f>J57*'20就業誘発係数'!$D54</f>
        <v>0</v>
      </c>
      <c r="AH57" s="75">
        <f>R57*'20就業誘発係数'!$D54</f>
        <v>0</v>
      </c>
      <c r="AI57" s="75">
        <f ca="1">AA57*'20就業誘発係数'!$D54</f>
        <v>0</v>
      </c>
      <c r="AJ57" s="78">
        <f t="shared" ca="1" si="20"/>
        <v>0</v>
      </c>
      <c r="AK57" s="76">
        <f>J57*'30雇用誘発係数'!$D54</f>
        <v>0</v>
      </c>
      <c r="AL57" s="75">
        <f>R57*'30雇用誘発係数'!$D54</f>
        <v>0</v>
      </c>
      <c r="AM57" s="75">
        <f ca="1">AA57*'30雇用誘発係数'!$D54</f>
        <v>0</v>
      </c>
      <c r="AN57" s="78">
        <f t="shared" ca="1" si="21"/>
        <v>0</v>
      </c>
      <c r="AO57" s="25" t="s">
        <v>95</v>
      </c>
    </row>
    <row r="58" spans="1:41" x14ac:dyDescent="0.2">
      <c r="A58" s="38" t="s">
        <v>286</v>
      </c>
      <c r="B58" s="39" t="s">
        <v>509</v>
      </c>
      <c r="C58" s="294"/>
      <c r="D58" s="272">
        <v>0</v>
      </c>
      <c r="E58" s="272">
        <v>0</v>
      </c>
      <c r="F58" s="277">
        <f t="shared" si="14"/>
        <v>0</v>
      </c>
      <c r="G58" s="339">
        <f t="shared" si="15"/>
        <v>0</v>
      </c>
      <c r="H58" s="285">
        <f t="shared" si="33"/>
        <v>0</v>
      </c>
      <c r="I58" s="281">
        <f>1-(-'11取引基本表'!CQ56/('11取引基本表'!BW56))</f>
        <v>0.77291957088308383</v>
      </c>
      <c r="J58" s="87">
        <f t="shared" si="16"/>
        <v>0</v>
      </c>
      <c r="K58" s="88">
        <v>0.55838184920355827</v>
      </c>
      <c r="L58" s="87">
        <f t="shared" si="22"/>
        <v>0</v>
      </c>
      <c r="M58" s="88">
        <v>6.9133487021190695E-2</v>
      </c>
      <c r="N58" s="89">
        <f t="shared" si="23"/>
        <v>0</v>
      </c>
      <c r="O58" s="90">
        <v>0</v>
      </c>
      <c r="P58" s="91">
        <f>1-(-'11取引基本表'!CQ56/('11取引基本表'!BW56))</f>
        <v>0.77291957088308383</v>
      </c>
      <c r="Q58" s="89">
        <f t="shared" si="17"/>
        <v>0</v>
      </c>
      <c r="R58" s="89">
        <v>0</v>
      </c>
      <c r="S58" s="87">
        <f t="shared" si="24"/>
        <v>0</v>
      </c>
      <c r="T58" s="92">
        <f t="shared" si="25"/>
        <v>0</v>
      </c>
      <c r="U58" s="93"/>
      <c r="V58" s="89">
        <f t="shared" ca="1" si="26"/>
        <v>0</v>
      </c>
      <c r="W58" s="88">
        <f>'11取引基本表'!BQ56/'11取引基本表'!$BQ$70</f>
        <v>3.6800249493216905E-2</v>
      </c>
      <c r="X58" s="89">
        <f t="shared" ca="1" si="27"/>
        <v>0</v>
      </c>
      <c r="Y58" s="91">
        <f t="shared" si="18"/>
        <v>0.77291957088308383</v>
      </c>
      <c r="Z58" s="89">
        <f t="shared" ca="1" si="19"/>
        <v>0</v>
      </c>
      <c r="AA58" s="89">
        <f ca="1"/>
        <v>0</v>
      </c>
      <c r="AB58" s="89">
        <f t="shared" ca="1" si="28"/>
        <v>0</v>
      </c>
      <c r="AC58" s="92">
        <f t="shared" ca="1" si="29"/>
        <v>0</v>
      </c>
      <c r="AD58" s="90">
        <f t="shared" ca="1" si="30"/>
        <v>0</v>
      </c>
      <c r="AE58" s="89">
        <f t="shared" ca="1" si="31"/>
        <v>0</v>
      </c>
      <c r="AF58" s="92">
        <f t="shared" ca="1" si="32"/>
        <v>0</v>
      </c>
      <c r="AG58" s="90">
        <f>J58*'20就業誘発係数'!$D55</f>
        <v>0</v>
      </c>
      <c r="AH58" s="89">
        <f>R58*'20就業誘発係数'!$D55</f>
        <v>0</v>
      </c>
      <c r="AI58" s="89">
        <f ca="1">AA58*'20就業誘発係数'!$D55</f>
        <v>0</v>
      </c>
      <c r="AJ58" s="92">
        <f t="shared" ca="1" si="20"/>
        <v>0</v>
      </c>
      <c r="AK58" s="90">
        <f>J58*'30雇用誘発係数'!$D55</f>
        <v>0</v>
      </c>
      <c r="AL58" s="89">
        <f>R58*'30雇用誘発係数'!$D55</f>
        <v>0</v>
      </c>
      <c r="AM58" s="89">
        <f ca="1">AA58*'30雇用誘発係数'!$D55</f>
        <v>0</v>
      </c>
      <c r="AN58" s="92">
        <f t="shared" ca="1" si="21"/>
        <v>0</v>
      </c>
      <c r="AO58" s="25" t="s">
        <v>95</v>
      </c>
    </row>
    <row r="59" spans="1:41" x14ac:dyDescent="0.2">
      <c r="A59" s="34" t="s">
        <v>288</v>
      </c>
      <c r="B59" s="35" t="s">
        <v>510</v>
      </c>
      <c r="C59" s="294"/>
      <c r="D59" s="272">
        <v>7.2884594666801819E-2</v>
      </c>
      <c r="E59" s="272">
        <v>7.1688679694589452E-3</v>
      </c>
      <c r="F59" s="277">
        <f t="shared" si="14"/>
        <v>0</v>
      </c>
      <c r="G59" s="339">
        <f t="shared" si="15"/>
        <v>0</v>
      </c>
      <c r="H59" s="283">
        <f t="shared" si="33"/>
        <v>0</v>
      </c>
      <c r="I59" s="279">
        <f>1-(-'11取引基本表'!CQ57/('11取引基本表'!BW57))</f>
        <v>0.13645438898450946</v>
      </c>
      <c r="J59" s="73">
        <f t="shared" si="16"/>
        <v>0</v>
      </c>
      <c r="K59" s="74">
        <v>0.58762261655461256</v>
      </c>
      <c r="L59" s="73">
        <f t="shared" si="22"/>
        <v>0</v>
      </c>
      <c r="M59" s="74">
        <v>0.32850214923399096</v>
      </c>
      <c r="N59" s="75">
        <f t="shared" si="23"/>
        <v>0</v>
      </c>
      <c r="O59" s="76">
        <v>0</v>
      </c>
      <c r="P59" s="77">
        <f>1-(-'11取引基本表'!CQ57/('11取引基本表'!BW57))</f>
        <v>0.13645438898450946</v>
      </c>
      <c r="Q59" s="75">
        <f t="shared" si="17"/>
        <v>0</v>
      </c>
      <c r="R59" s="75">
        <v>0</v>
      </c>
      <c r="S59" s="73">
        <f t="shared" si="24"/>
        <v>0</v>
      </c>
      <c r="T59" s="78">
        <f t="shared" si="25"/>
        <v>0</v>
      </c>
      <c r="U59" s="79"/>
      <c r="V59" s="75">
        <f t="shared" ca="1" si="26"/>
        <v>0</v>
      </c>
      <c r="W59" s="74">
        <f>'11取引基本表'!BQ57/'11取引基本表'!$BQ$70</f>
        <v>1.0835531406642463E-2</v>
      </c>
      <c r="X59" s="75">
        <f t="shared" ca="1" si="27"/>
        <v>0</v>
      </c>
      <c r="Y59" s="77">
        <f t="shared" si="18"/>
        <v>0.13645438898450946</v>
      </c>
      <c r="Z59" s="75">
        <f t="shared" ca="1" si="19"/>
        <v>0</v>
      </c>
      <c r="AA59" s="75">
        <f ca="1"/>
        <v>0</v>
      </c>
      <c r="AB59" s="75">
        <f t="shared" ca="1" si="28"/>
        <v>0</v>
      </c>
      <c r="AC59" s="78">
        <f t="shared" ca="1" si="29"/>
        <v>0</v>
      </c>
      <c r="AD59" s="76">
        <f t="shared" ca="1" si="30"/>
        <v>0</v>
      </c>
      <c r="AE59" s="75">
        <f t="shared" ca="1" si="31"/>
        <v>0</v>
      </c>
      <c r="AF59" s="78">
        <f t="shared" ca="1" si="32"/>
        <v>0</v>
      </c>
      <c r="AG59" s="76">
        <f>J59*'20就業誘発係数'!$D56</f>
        <v>0</v>
      </c>
      <c r="AH59" s="75">
        <f>R59*'20就業誘発係数'!$D56</f>
        <v>0</v>
      </c>
      <c r="AI59" s="75">
        <f ca="1">AA59*'20就業誘発係数'!$D56</f>
        <v>0</v>
      </c>
      <c r="AJ59" s="78">
        <f t="shared" ca="1" si="20"/>
        <v>0</v>
      </c>
      <c r="AK59" s="76">
        <f>J59*'30雇用誘発係数'!$D56</f>
        <v>0</v>
      </c>
      <c r="AL59" s="75">
        <f>R59*'30雇用誘発係数'!$D56</f>
        <v>0</v>
      </c>
      <c r="AM59" s="75">
        <f ca="1">AA59*'30雇用誘発係数'!$D56</f>
        <v>0</v>
      </c>
      <c r="AN59" s="78">
        <f t="shared" ca="1" si="21"/>
        <v>0</v>
      </c>
      <c r="AO59" s="25" t="s">
        <v>95</v>
      </c>
    </row>
    <row r="60" spans="1:41" x14ac:dyDescent="0.2">
      <c r="A60" s="34" t="s">
        <v>289</v>
      </c>
      <c r="B60" s="35" t="s">
        <v>511</v>
      </c>
      <c r="C60" s="294"/>
      <c r="D60" s="272">
        <v>0</v>
      </c>
      <c r="E60" s="272">
        <v>0</v>
      </c>
      <c r="F60" s="277">
        <f t="shared" si="14"/>
        <v>0</v>
      </c>
      <c r="G60" s="339">
        <f t="shared" si="15"/>
        <v>0</v>
      </c>
      <c r="H60" s="283">
        <f t="shared" si="33"/>
        <v>0</v>
      </c>
      <c r="I60" s="279">
        <f>1-(-'11取引基本表'!CQ58/('11取引基本表'!BW58))</f>
        <v>1</v>
      </c>
      <c r="J60" s="73">
        <f t="shared" si="16"/>
        <v>0</v>
      </c>
      <c r="K60" s="74">
        <v>0.73668536422481434</v>
      </c>
      <c r="L60" s="73">
        <f t="shared" si="22"/>
        <v>0</v>
      </c>
      <c r="M60" s="74">
        <v>0.40270622966139091</v>
      </c>
      <c r="N60" s="75">
        <f t="shared" si="23"/>
        <v>0</v>
      </c>
      <c r="O60" s="76">
        <v>0</v>
      </c>
      <c r="P60" s="77">
        <f>1-(-'11取引基本表'!CQ58/('11取引基本表'!BW58))</f>
        <v>1</v>
      </c>
      <c r="Q60" s="75">
        <f t="shared" si="17"/>
        <v>0</v>
      </c>
      <c r="R60" s="75">
        <v>0</v>
      </c>
      <c r="S60" s="73">
        <f t="shared" si="24"/>
        <v>0</v>
      </c>
      <c r="T60" s="78">
        <f t="shared" si="25"/>
        <v>0</v>
      </c>
      <c r="U60" s="79"/>
      <c r="V60" s="75">
        <f t="shared" ca="1" si="26"/>
        <v>0</v>
      </c>
      <c r="W60" s="74">
        <f>'11取引基本表'!BQ58/'11取引基本表'!$BQ$70</f>
        <v>4.5301174477605276E-3</v>
      </c>
      <c r="X60" s="75">
        <f t="shared" ca="1" si="27"/>
        <v>0</v>
      </c>
      <c r="Y60" s="77">
        <f t="shared" si="18"/>
        <v>1</v>
      </c>
      <c r="Z60" s="75">
        <f t="shared" ca="1" si="19"/>
        <v>0</v>
      </c>
      <c r="AA60" s="75">
        <f ca="1"/>
        <v>0</v>
      </c>
      <c r="AB60" s="75">
        <f t="shared" ca="1" si="28"/>
        <v>0</v>
      </c>
      <c r="AC60" s="78">
        <f t="shared" ca="1" si="29"/>
        <v>0</v>
      </c>
      <c r="AD60" s="76">
        <f t="shared" ca="1" si="30"/>
        <v>0</v>
      </c>
      <c r="AE60" s="75">
        <f t="shared" ca="1" si="31"/>
        <v>0</v>
      </c>
      <c r="AF60" s="78">
        <f t="shared" ca="1" si="32"/>
        <v>0</v>
      </c>
      <c r="AG60" s="76">
        <f>J60*'20就業誘発係数'!$D57</f>
        <v>0</v>
      </c>
      <c r="AH60" s="75">
        <f>R60*'20就業誘発係数'!$D57</f>
        <v>0</v>
      </c>
      <c r="AI60" s="75">
        <f ca="1">AA60*'20就業誘発係数'!$D57</f>
        <v>0</v>
      </c>
      <c r="AJ60" s="78">
        <f t="shared" ca="1" si="20"/>
        <v>0</v>
      </c>
      <c r="AK60" s="76">
        <f>J60*'30雇用誘発係数'!$D57</f>
        <v>0</v>
      </c>
      <c r="AL60" s="75">
        <f>R60*'30雇用誘発係数'!$D57</f>
        <v>0</v>
      </c>
      <c r="AM60" s="75">
        <f ca="1">AA60*'30雇用誘発係数'!$D57</f>
        <v>0</v>
      </c>
      <c r="AN60" s="78">
        <f t="shared" ca="1" si="21"/>
        <v>0</v>
      </c>
      <c r="AO60" s="25" t="s">
        <v>96</v>
      </c>
    </row>
    <row r="61" spans="1:41" x14ac:dyDescent="0.2">
      <c r="A61" s="34" t="s">
        <v>291</v>
      </c>
      <c r="B61" s="35" t="s">
        <v>512</v>
      </c>
      <c r="C61" s="294"/>
      <c r="D61" s="272">
        <v>0</v>
      </c>
      <c r="E61" s="272">
        <v>1.4445592028322518E-5</v>
      </c>
      <c r="F61" s="277">
        <f t="shared" si="14"/>
        <v>0</v>
      </c>
      <c r="G61" s="339">
        <f t="shared" si="15"/>
        <v>0</v>
      </c>
      <c r="H61" s="283">
        <f t="shared" si="33"/>
        <v>0</v>
      </c>
      <c r="I61" s="279">
        <f>1-(-'11取引基本表'!CQ59/('11取引基本表'!BW59))</f>
        <v>0.76233095231372994</v>
      </c>
      <c r="J61" s="73">
        <f t="shared" si="16"/>
        <v>0</v>
      </c>
      <c r="K61" s="74">
        <v>0.77414871438498956</v>
      </c>
      <c r="L61" s="73">
        <f t="shared" si="22"/>
        <v>0</v>
      </c>
      <c r="M61" s="74">
        <v>0.62001530243364855</v>
      </c>
      <c r="N61" s="75">
        <f t="shared" si="23"/>
        <v>0</v>
      </c>
      <c r="O61" s="76">
        <v>0</v>
      </c>
      <c r="P61" s="77">
        <f>1-(-'11取引基本表'!CQ59/('11取引基本表'!BW59))</f>
        <v>0.76233095231372994</v>
      </c>
      <c r="Q61" s="75">
        <f t="shared" si="17"/>
        <v>0</v>
      </c>
      <c r="R61" s="75">
        <v>0</v>
      </c>
      <c r="S61" s="73">
        <f t="shared" si="24"/>
        <v>0</v>
      </c>
      <c r="T61" s="78">
        <f t="shared" si="25"/>
        <v>0</v>
      </c>
      <c r="U61" s="79"/>
      <c r="V61" s="75">
        <f t="shared" ca="1" si="26"/>
        <v>0</v>
      </c>
      <c r="W61" s="74">
        <f>'11取引基本表'!BQ59/'11取引基本表'!$BQ$70</f>
        <v>2.0946302588126086E-2</v>
      </c>
      <c r="X61" s="75">
        <f t="shared" ca="1" si="27"/>
        <v>0</v>
      </c>
      <c r="Y61" s="77">
        <f t="shared" si="18"/>
        <v>0.76233095231372994</v>
      </c>
      <c r="Z61" s="75">
        <f t="shared" ca="1" si="19"/>
        <v>0</v>
      </c>
      <c r="AA61" s="75">
        <f ca="1"/>
        <v>0</v>
      </c>
      <c r="AB61" s="75">
        <f t="shared" ca="1" si="28"/>
        <v>0</v>
      </c>
      <c r="AC61" s="78">
        <f t="shared" ca="1" si="29"/>
        <v>0</v>
      </c>
      <c r="AD61" s="76">
        <f t="shared" ca="1" si="30"/>
        <v>0</v>
      </c>
      <c r="AE61" s="75">
        <f t="shared" ca="1" si="31"/>
        <v>0</v>
      </c>
      <c r="AF61" s="78">
        <f t="shared" ca="1" si="32"/>
        <v>0</v>
      </c>
      <c r="AG61" s="76">
        <f>J61*'20就業誘発係数'!$D58</f>
        <v>0</v>
      </c>
      <c r="AH61" s="75">
        <f>R61*'20就業誘発係数'!$D58</f>
        <v>0</v>
      </c>
      <c r="AI61" s="75">
        <f ca="1">AA61*'20就業誘発係数'!$D58</f>
        <v>0</v>
      </c>
      <c r="AJ61" s="78">
        <f t="shared" ca="1" si="20"/>
        <v>0</v>
      </c>
      <c r="AK61" s="76">
        <f>J61*'30雇用誘発係数'!$D58</f>
        <v>0</v>
      </c>
      <c r="AL61" s="75">
        <f>R61*'30雇用誘発係数'!$D58</f>
        <v>0</v>
      </c>
      <c r="AM61" s="75">
        <f ca="1">AA61*'30雇用誘発係数'!$D58</f>
        <v>0</v>
      </c>
      <c r="AN61" s="78">
        <f t="shared" ca="1" si="21"/>
        <v>0</v>
      </c>
      <c r="AO61" s="25" t="s">
        <v>97</v>
      </c>
    </row>
    <row r="62" spans="1:41" x14ac:dyDescent="0.2">
      <c r="A62" s="36" t="s">
        <v>292</v>
      </c>
      <c r="B62" s="37" t="s">
        <v>513</v>
      </c>
      <c r="C62" s="294"/>
      <c r="D62" s="272">
        <v>0</v>
      </c>
      <c r="E62" s="272">
        <v>0</v>
      </c>
      <c r="F62" s="277">
        <f t="shared" si="14"/>
        <v>0</v>
      </c>
      <c r="G62" s="339">
        <f t="shared" si="15"/>
        <v>0</v>
      </c>
      <c r="H62" s="284">
        <f t="shared" si="33"/>
        <v>0</v>
      </c>
      <c r="I62" s="280">
        <f>1-(-'11取引基本表'!CQ60/('11取引基本表'!BW60))</f>
        <v>0.99997209023227906</v>
      </c>
      <c r="J62" s="80">
        <f t="shared" si="16"/>
        <v>0</v>
      </c>
      <c r="K62" s="81">
        <v>0.61311581789827341</v>
      </c>
      <c r="L62" s="80">
        <f t="shared" si="22"/>
        <v>0</v>
      </c>
      <c r="M62" s="81">
        <v>0.49291249027495282</v>
      </c>
      <c r="N62" s="82">
        <f t="shared" si="23"/>
        <v>0</v>
      </c>
      <c r="O62" s="83">
        <v>0</v>
      </c>
      <c r="P62" s="84">
        <f>1-(-'11取引基本表'!CQ60/('11取引基本表'!BW60))</f>
        <v>0.99997209023227906</v>
      </c>
      <c r="Q62" s="82">
        <f t="shared" si="17"/>
        <v>0</v>
      </c>
      <c r="R62" s="82">
        <v>0</v>
      </c>
      <c r="S62" s="80">
        <f t="shared" si="24"/>
        <v>0</v>
      </c>
      <c r="T62" s="85">
        <f t="shared" si="25"/>
        <v>0</v>
      </c>
      <c r="U62" s="86"/>
      <c r="V62" s="82">
        <f t="shared" ca="1" si="26"/>
        <v>0</v>
      </c>
      <c r="W62" s="81">
        <f>'11取引基本表'!BQ60/'11取引基本表'!$BQ$70</f>
        <v>3.6728505551736533E-2</v>
      </c>
      <c r="X62" s="82">
        <f t="shared" ca="1" si="27"/>
        <v>0</v>
      </c>
      <c r="Y62" s="84">
        <f t="shared" si="18"/>
        <v>0.99997209023227906</v>
      </c>
      <c r="Z62" s="82">
        <f t="shared" ca="1" si="19"/>
        <v>0</v>
      </c>
      <c r="AA62" s="82">
        <f ca="1"/>
        <v>0</v>
      </c>
      <c r="AB62" s="82">
        <f t="shared" ca="1" si="28"/>
        <v>0</v>
      </c>
      <c r="AC62" s="85">
        <f t="shared" ca="1" si="29"/>
        <v>0</v>
      </c>
      <c r="AD62" s="83">
        <f t="shared" ca="1" si="30"/>
        <v>0</v>
      </c>
      <c r="AE62" s="82">
        <f t="shared" ca="1" si="31"/>
        <v>0</v>
      </c>
      <c r="AF62" s="85">
        <f t="shared" ca="1" si="32"/>
        <v>0</v>
      </c>
      <c r="AG62" s="83">
        <f>J62*'20就業誘発係数'!$D59</f>
        <v>0</v>
      </c>
      <c r="AH62" s="82">
        <f>R62*'20就業誘発係数'!$D59</f>
        <v>0</v>
      </c>
      <c r="AI62" s="82">
        <f ca="1">AA62*'20就業誘発係数'!$D59</f>
        <v>0</v>
      </c>
      <c r="AJ62" s="85">
        <f t="shared" ca="1" si="20"/>
        <v>0</v>
      </c>
      <c r="AK62" s="83">
        <f>J62*'30雇用誘発係数'!$D59</f>
        <v>0</v>
      </c>
      <c r="AL62" s="82">
        <f>R62*'30雇用誘発係数'!$D59</f>
        <v>0</v>
      </c>
      <c r="AM62" s="82">
        <f ca="1">AA62*'30雇用誘発係数'!$D59</f>
        <v>0</v>
      </c>
      <c r="AN62" s="85">
        <f t="shared" ca="1" si="21"/>
        <v>0</v>
      </c>
      <c r="AO62" s="25" t="s">
        <v>97</v>
      </c>
    </row>
    <row r="63" spans="1:41" x14ac:dyDescent="0.2">
      <c r="A63" s="38" t="s">
        <v>293</v>
      </c>
      <c r="B63" s="39" t="s">
        <v>514</v>
      </c>
      <c r="C63" s="295"/>
      <c r="D63" s="271">
        <v>0</v>
      </c>
      <c r="E63" s="271">
        <v>0</v>
      </c>
      <c r="F63" s="276">
        <f t="shared" si="14"/>
        <v>0</v>
      </c>
      <c r="G63" s="337">
        <f t="shared" si="15"/>
        <v>0</v>
      </c>
      <c r="H63" s="285">
        <f t="shared" si="33"/>
        <v>0</v>
      </c>
      <c r="I63" s="281">
        <f>1-(-'11取引基本表'!CQ61/('11取引基本表'!BW61))</f>
        <v>1</v>
      </c>
      <c r="J63" s="87">
        <f t="shared" si="16"/>
        <v>0</v>
      </c>
      <c r="K63" s="88">
        <v>0.79214354035423329</v>
      </c>
      <c r="L63" s="87">
        <f t="shared" si="22"/>
        <v>0</v>
      </c>
      <c r="M63" s="88">
        <v>0.66438536891058408</v>
      </c>
      <c r="N63" s="89">
        <f t="shared" si="23"/>
        <v>0</v>
      </c>
      <c r="O63" s="90">
        <v>0</v>
      </c>
      <c r="P63" s="91">
        <f>1-(-'11取引基本表'!CQ61/('11取引基本表'!BW61))</f>
        <v>1</v>
      </c>
      <c r="Q63" s="89">
        <f t="shared" si="17"/>
        <v>0</v>
      </c>
      <c r="R63" s="89">
        <v>0</v>
      </c>
      <c r="S63" s="87">
        <f t="shared" si="24"/>
        <v>0</v>
      </c>
      <c r="T63" s="92">
        <f t="shared" si="25"/>
        <v>0</v>
      </c>
      <c r="U63" s="93"/>
      <c r="V63" s="89">
        <f t="shared" ca="1" si="26"/>
        <v>0</v>
      </c>
      <c r="W63" s="88">
        <f>'11取引基本表'!BQ61/'11取引基本表'!$BQ$70</f>
        <v>3.0256909197792924E-3</v>
      </c>
      <c r="X63" s="89">
        <f t="shared" ca="1" si="27"/>
        <v>0</v>
      </c>
      <c r="Y63" s="91">
        <f t="shared" si="18"/>
        <v>1</v>
      </c>
      <c r="Z63" s="89">
        <f t="shared" ca="1" si="19"/>
        <v>0</v>
      </c>
      <c r="AA63" s="89">
        <f ca="1"/>
        <v>0</v>
      </c>
      <c r="AB63" s="89">
        <f t="shared" ca="1" si="28"/>
        <v>0</v>
      </c>
      <c r="AC63" s="92">
        <f t="shared" ca="1" si="29"/>
        <v>0</v>
      </c>
      <c r="AD63" s="90">
        <f t="shared" ca="1" si="30"/>
        <v>0</v>
      </c>
      <c r="AE63" s="89">
        <f t="shared" ca="1" si="31"/>
        <v>0</v>
      </c>
      <c r="AF63" s="92">
        <f t="shared" ca="1" si="32"/>
        <v>0</v>
      </c>
      <c r="AG63" s="90">
        <f>J63*'20就業誘発係数'!$D60</f>
        <v>0</v>
      </c>
      <c r="AH63" s="89">
        <f>R63*'20就業誘発係数'!$D60</f>
        <v>0</v>
      </c>
      <c r="AI63" s="89">
        <f ca="1">AA63*'20就業誘発係数'!$D60</f>
        <v>0</v>
      </c>
      <c r="AJ63" s="92">
        <f t="shared" ca="1" si="20"/>
        <v>0</v>
      </c>
      <c r="AK63" s="90">
        <f>J63*'30雇用誘発係数'!$D60</f>
        <v>0</v>
      </c>
      <c r="AL63" s="89">
        <f>R63*'30雇用誘発係数'!$D60</f>
        <v>0</v>
      </c>
      <c r="AM63" s="89">
        <f ca="1">AA63*'30雇用誘発係数'!$D60</f>
        <v>0</v>
      </c>
      <c r="AN63" s="92">
        <f t="shared" ca="1" si="21"/>
        <v>0</v>
      </c>
      <c r="AO63" s="25" t="s">
        <v>303</v>
      </c>
    </row>
    <row r="64" spans="1:41" x14ac:dyDescent="0.2">
      <c r="A64" s="34" t="s">
        <v>295</v>
      </c>
      <c r="B64" s="35" t="s">
        <v>515</v>
      </c>
      <c r="C64" s="296"/>
      <c r="D64" s="269">
        <v>0</v>
      </c>
      <c r="E64" s="269">
        <v>0</v>
      </c>
      <c r="F64" s="274">
        <f t="shared" si="14"/>
        <v>0</v>
      </c>
      <c r="G64" s="336">
        <f t="shared" si="15"/>
        <v>0</v>
      </c>
      <c r="H64" s="283">
        <f t="shared" si="33"/>
        <v>0</v>
      </c>
      <c r="I64" s="279">
        <f>1-(-'11取引基本表'!CQ62/('11取引基本表'!BW62))</f>
        <v>0.99706443563775138</v>
      </c>
      <c r="J64" s="73">
        <f t="shared" si="16"/>
        <v>0</v>
      </c>
      <c r="K64" s="74">
        <v>0.61662622251636146</v>
      </c>
      <c r="L64" s="73">
        <f t="shared" si="22"/>
        <v>0</v>
      </c>
      <c r="M64" s="74">
        <v>0.51959702919332307</v>
      </c>
      <c r="N64" s="75">
        <f t="shared" si="23"/>
        <v>0</v>
      </c>
      <c r="O64" s="76">
        <v>0</v>
      </c>
      <c r="P64" s="77">
        <f>1-(-'11取引基本表'!CQ62/('11取引基本表'!BW62))</f>
        <v>0.99706443563775138</v>
      </c>
      <c r="Q64" s="75">
        <f t="shared" si="17"/>
        <v>0</v>
      </c>
      <c r="R64" s="75">
        <v>0</v>
      </c>
      <c r="S64" s="73">
        <f t="shared" si="24"/>
        <v>0</v>
      </c>
      <c r="T64" s="78">
        <f t="shared" si="25"/>
        <v>0</v>
      </c>
      <c r="U64" s="79"/>
      <c r="V64" s="75">
        <f t="shared" ca="1" si="26"/>
        <v>0</v>
      </c>
      <c r="W64" s="74">
        <f>'11取引基本表'!BQ62/'11取引基本表'!$BQ$70</f>
        <v>1.5055246495345063E-2</v>
      </c>
      <c r="X64" s="75">
        <f t="shared" ca="1" si="27"/>
        <v>0</v>
      </c>
      <c r="Y64" s="77">
        <f t="shared" si="18"/>
        <v>0.99706443563775138</v>
      </c>
      <c r="Z64" s="75">
        <f t="shared" ca="1" si="19"/>
        <v>0</v>
      </c>
      <c r="AA64" s="75">
        <f ca="1"/>
        <v>0</v>
      </c>
      <c r="AB64" s="75">
        <f t="shared" ca="1" si="28"/>
        <v>0</v>
      </c>
      <c r="AC64" s="78">
        <f t="shared" ca="1" si="29"/>
        <v>0</v>
      </c>
      <c r="AD64" s="76">
        <f t="shared" ca="1" si="30"/>
        <v>0</v>
      </c>
      <c r="AE64" s="75">
        <f t="shared" ca="1" si="31"/>
        <v>0</v>
      </c>
      <c r="AF64" s="78">
        <f t="shared" ca="1" si="32"/>
        <v>0</v>
      </c>
      <c r="AG64" s="76">
        <f>J64*'20就業誘発係数'!$D61</f>
        <v>0</v>
      </c>
      <c r="AH64" s="75">
        <f>R64*'20就業誘発係数'!$D61</f>
        <v>0</v>
      </c>
      <c r="AI64" s="75">
        <f ca="1">AA64*'20就業誘発係数'!$D61</f>
        <v>0</v>
      </c>
      <c r="AJ64" s="78">
        <f t="shared" ca="1" si="20"/>
        <v>0</v>
      </c>
      <c r="AK64" s="76">
        <f>J64*'30雇用誘発係数'!$D61</f>
        <v>0</v>
      </c>
      <c r="AL64" s="75">
        <f>R64*'30雇用誘発係数'!$D61</f>
        <v>0</v>
      </c>
      <c r="AM64" s="75">
        <f ca="1">AA64*'30雇用誘発係数'!$D61</f>
        <v>0</v>
      </c>
      <c r="AN64" s="78">
        <f t="shared" ca="1" si="21"/>
        <v>0</v>
      </c>
      <c r="AO64" s="25" t="s">
        <v>303</v>
      </c>
    </row>
    <row r="65" spans="1:41" x14ac:dyDescent="0.2">
      <c r="A65" s="34" t="s">
        <v>296</v>
      </c>
      <c r="B65" s="35" t="s">
        <v>516</v>
      </c>
      <c r="C65" s="296"/>
      <c r="D65" s="269">
        <v>0</v>
      </c>
      <c r="E65" s="269">
        <v>0</v>
      </c>
      <c r="F65" s="274">
        <f t="shared" si="14"/>
        <v>0</v>
      </c>
      <c r="G65" s="336">
        <f t="shared" si="15"/>
        <v>0</v>
      </c>
      <c r="H65" s="283">
        <f t="shared" si="33"/>
        <v>0</v>
      </c>
      <c r="I65" s="279">
        <f>1-(-'11取引基本表'!CQ63/('11取引基本表'!BW63))</f>
        <v>0.73517509173168039</v>
      </c>
      <c r="J65" s="73">
        <f t="shared" si="16"/>
        <v>0</v>
      </c>
      <c r="K65" s="74">
        <v>0.63833952347112533</v>
      </c>
      <c r="L65" s="73">
        <f t="shared" si="22"/>
        <v>0</v>
      </c>
      <c r="M65" s="74">
        <v>0.34523091225200342</v>
      </c>
      <c r="N65" s="75">
        <f t="shared" si="23"/>
        <v>0</v>
      </c>
      <c r="O65" s="76">
        <v>0</v>
      </c>
      <c r="P65" s="77">
        <f>1-(-'11取引基本表'!CQ63/('11取引基本表'!BW63))</f>
        <v>0.73517509173168039</v>
      </c>
      <c r="Q65" s="75">
        <f t="shared" si="17"/>
        <v>0</v>
      </c>
      <c r="R65" s="75">
        <v>0</v>
      </c>
      <c r="S65" s="73">
        <f t="shared" si="24"/>
        <v>0</v>
      </c>
      <c r="T65" s="78">
        <f t="shared" si="25"/>
        <v>0</v>
      </c>
      <c r="U65" s="79"/>
      <c r="V65" s="75">
        <f t="shared" ca="1" si="26"/>
        <v>0</v>
      </c>
      <c r="W65" s="74">
        <f>'11取引基本表'!BQ63/'11取引基本表'!$BQ$70</f>
        <v>1.9174666482182245E-2</v>
      </c>
      <c r="X65" s="75">
        <f t="shared" ca="1" si="27"/>
        <v>0</v>
      </c>
      <c r="Y65" s="77">
        <f t="shared" si="18"/>
        <v>0.73517509173168039</v>
      </c>
      <c r="Z65" s="75">
        <f t="shared" ca="1" si="19"/>
        <v>0</v>
      </c>
      <c r="AA65" s="75">
        <f ca="1"/>
        <v>0</v>
      </c>
      <c r="AB65" s="75">
        <f t="shared" ca="1" si="28"/>
        <v>0</v>
      </c>
      <c r="AC65" s="78">
        <f t="shared" ca="1" si="29"/>
        <v>0</v>
      </c>
      <c r="AD65" s="76">
        <f t="shared" ca="1" si="30"/>
        <v>0</v>
      </c>
      <c r="AE65" s="75">
        <f t="shared" ca="1" si="31"/>
        <v>0</v>
      </c>
      <c r="AF65" s="78">
        <f t="shared" ca="1" si="32"/>
        <v>0</v>
      </c>
      <c r="AG65" s="76">
        <f>J65*'20就業誘発係数'!$D62</f>
        <v>0</v>
      </c>
      <c r="AH65" s="75">
        <f>R65*'20就業誘発係数'!$D62</f>
        <v>0</v>
      </c>
      <c r="AI65" s="75">
        <f ca="1">AA65*'20就業誘発係数'!$D62</f>
        <v>0</v>
      </c>
      <c r="AJ65" s="78">
        <f t="shared" ca="1" si="20"/>
        <v>0</v>
      </c>
      <c r="AK65" s="76">
        <f>J65*'30雇用誘発係数'!$D62</f>
        <v>0</v>
      </c>
      <c r="AL65" s="75">
        <f>R65*'30雇用誘発係数'!$D62</f>
        <v>0</v>
      </c>
      <c r="AM65" s="75">
        <f ca="1">AA65*'30雇用誘発係数'!$D62</f>
        <v>0</v>
      </c>
      <c r="AN65" s="78">
        <f t="shared" ca="1" si="21"/>
        <v>0</v>
      </c>
      <c r="AO65" s="25" t="s">
        <v>303</v>
      </c>
    </row>
    <row r="66" spans="1:41" x14ac:dyDescent="0.2">
      <c r="A66" s="34" t="s">
        <v>297</v>
      </c>
      <c r="B66" s="35" t="s">
        <v>517</v>
      </c>
      <c r="C66" s="296"/>
      <c r="D66" s="269">
        <v>0</v>
      </c>
      <c r="E66" s="269">
        <v>0</v>
      </c>
      <c r="F66" s="274">
        <f t="shared" si="14"/>
        <v>0</v>
      </c>
      <c r="G66" s="336">
        <f t="shared" si="15"/>
        <v>0</v>
      </c>
      <c r="H66" s="283">
        <f t="shared" si="33"/>
        <v>0</v>
      </c>
      <c r="I66" s="279">
        <f>1-(-'11取引基本表'!CQ64/('11取引基本表'!BW64))</f>
        <v>0.65751341303704958</v>
      </c>
      <c r="J66" s="73">
        <f t="shared" si="16"/>
        <v>0</v>
      </c>
      <c r="K66" s="74">
        <v>0.46914040185778505</v>
      </c>
      <c r="L66" s="73">
        <f t="shared" si="22"/>
        <v>0</v>
      </c>
      <c r="M66" s="74">
        <v>0.25072647343715071</v>
      </c>
      <c r="N66" s="75">
        <f t="shared" si="23"/>
        <v>0</v>
      </c>
      <c r="O66" s="76">
        <v>0</v>
      </c>
      <c r="P66" s="77">
        <f>1-(-'11取引基本表'!CQ64/('11取引基本表'!BW64))</f>
        <v>0.65751341303704958</v>
      </c>
      <c r="Q66" s="75">
        <f t="shared" si="17"/>
        <v>0</v>
      </c>
      <c r="R66" s="75">
        <v>0</v>
      </c>
      <c r="S66" s="73">
        <f t="shared" si="24"/>
        <v>0</v>
      </c>
      <c r="T66" s="78">
        <f t="shared" si="25"/>
        <v>0</v>
      </c>
      <c r="U66" s="79"/>
      <c r="V66" s="75">
        <f t="shared" ca="1" si="26"/>
        <v>0</v>
      </c>
      <c r="W66" s="74">
        <f>'11取引基本表'!BQ64/'11取引基本表'!$BQ$70</f>
        <v>1.308082394256385E-2</v>
      </c>
      <c r="X66" s="75">
        <f t="shared" ca="1" si="27"/>
        <v>0</v>
      </c>
      <c r="Y66" s="77">
        <f t="shared" si="18"/>
        <v>0.65751341303704958</v>
      </c>
      <c r="Z66" s="75">
        <f t="shared" ca="1" si="19"/>
        <v>0</v>
      </c>
      <c r="AA66" s="75">
        <f ca="1"/>
        <v>0</v>
      </c>
      <c r="AB66" s="75">
        <f t="shared" ca="1" si="28"/>
        <v>0</v>
      </c>
      <c r="AC66" s="78">
        <f t="shared" ca="1" si="29"/>
        <v>0</v>
      </c>
      <c r="AD66" s="76">
        <f t="shared" ca="1" si="30"/>
        <v>0</v>
      </c>
      <c r="AE66" s="75">
        <f t="shared" ca="1" si="31"/>
        <v>0</v>
      </c>
      <c r="AF66" s="78">
        <f t="shared" ca="1" si="32"/>
        <v>0</v>
      </c>
      <c r="AG66" s="76">
        <f>J66*'20就業誘発係数'!$D63</f>
        <v>0</v>
      </c>
      <c r="AH66" s="75">
        <f>R66*'20就業誘発係数'!$D63</f>
        <v>0</v>
      </c>
      <c r="AI66" s="75">
        <f ca="1">AA66*'20就業誘発係数'!$D63</f>
        <v>0</v>
      </c>
      <c r="AJ66" s="78">
        <f t="shared" ca="1" si="20"/>
        <v>0</v>
      </c>
      <c r="AK66" s="76">
        <f>J66*'30雇用誘発係数'!$D63</f>
        <v>0</v>
      </c>
      <c r="AL66" s="75">
        <f>R66*'30雇用誘発係数'!$D63</f>
        <v>0</v>
      </c>
      <c r="AM66" s="75">
        <f ca="1">AA66*'30雇用誘発係数'!$D63</f>
        <v>0</v>
      </c>
      <c r="AN66" s="78">
        <f t="shared" ca="1" si="21"/>
        <v>0</v>
      </c>
      <c r="AO66" s="25" t="s">
        <v>303</v>
      </c>
    </row>
    <row r="67" spans="1:41" x14ac:dyDescent="0.2">
      <c r="A67" s="36" t="s">
        <v>298</v>
      </c>
      <c r="B67" s="37" t="s">
        <v>518</v>
      </c>
      <c r="C67" s="297"/>
      <c r="D67" s="270">
        <v>0</v>
      </c>
      <c r="E67" s="270">
        <v>0</v>
      </c>
      <c r="F67" s="275">
        <f t="shared" si="14"/>
        <v>0</v>
      </c>
      <c r="G67" s="338">
        <f t="shared" si="15"/>
        <v>0</v>
      </c>
      <c r="H67" s="284">
        <f t="shared" si="33"/>
        <v>0</v>
      </c>
      <c r="I67" s="280">
        <f>1-(-'11取引基本表'!CQ65/('11取引基本表'!BW65))</f>
        <v>0.82154653454797288</v>
      </c>
      <c r="J67" s="80">
        <f t="shared" si="16"/>
        <v>0</v>
      </c>
      <c r="K67" s="81">
        <v>0.38234556898568484</v>
      </c>
      <c r="L67" s="80">
        <f t="shared" si="22"/>
        <v>0</v>
      </c>
      <c r="M67" s="81">
        <v>0.26955104996379436</v>
      </c>
      <c r="N67" s="82">
        <f t="shared" si="23"/>
        <v>0</v>
      </c>
      <c r="O67" s="83">
        <v>0</v>
      </c>
      <c r="P67" s="84">
        <f>1-(-'11取引基本表'!CQ65/('11取引基本表'!BW65))</f>
        <v>0.82154653454797288</v>
      </c>
      <c r="Q67" s="82">
        <f t="shared" si="17"/>
        <v>0</v>
      </c>
      <c r="R67" s="82">
        <v>0</v>
      </c>
      <c r="S67" s="80">
        <f t="shared" si="24"/>
        <v>0</v>
      </c>
      <c r="T67" s="85">
        <f t="shared" si="25"/>
        <v>0</v>
      </c>
      <c r="U67" s="86"/>
      <c r="V67" s="82">
        <f t="shared" ca="1" si="26"/>
        <v>0</v>
      </c>
      <c r="W67" s="81">
        <f>'11取引基本表'!BQ65/'11取引基本表'!$BQ$70</f>
        <v>3.607036470080946E-2</v>
      </c>
      <c r="X67" s="82">
        <f t="shared" ca="1" si="27"/>
        <v>0</v>
      </c>
      <c r="Y67" s="84">
        <f t="shared" si="18"/>
        <v>0.82154653454797288</v>
      </c>
      <c r="Z67" s="82">
        <f t="shared" ca="1" si="19"/>
        <v>0</v>
      </c>
      <c r="AA67" s="82">
        <f ca="1"/>
        <v>0</v>
      </c>
      <c r="AB67" s="82">
        <f t="shared" ca="1" si="28"/>
        <v>0</v>
      </c>
      <c r="AC67" s="85">
        <f t="shared" ca="1" si="29"/>
        <v>0</v>
      </c>
      <c r="AD67" s="83">
        <f t="shared" ca="1" si="30"/>
        <v>0</v>
      </c>
      <c r="AE67" s="82">
        <f t="shared" ca="1" si="31"/>
        <v>0</v>
      </c>
      <c r="AF67" s="85">
        <f t="shared" ca="1" si="32"/>
        <v>0</v>
      </c>
      <c r="AG67" s="83">
        <f>J67*'20就業誘発係数'!$D64</f>
        <v>0</v>
      </c>
      <c r="AH67" s="82">
        <f>R67*'20就業誘発係数'!$D64</f>
        <v>0</v>
      </c>
      <c r="AI67" s="82">
        <f ca="1">AA67*'20就業誘発係数'!$D64</f>
        <v>0</v>
      </c>
      <c r="AJ67" s="85">
        <f t="shared" ca="1" si="20"/>
        <v>0</v>
      </c>
      <c r="AK67" s="83">
        <f>J67*'30雇用誘発係数'!$D64</f>
        <v>0</v>
      </c>
      <c r="AL67" s="82">
        <f>R67*'30雇用誘発係数'!$D64</f>
        <v>0</v>
      </c>
      <c r="AM67" s="82">
        <f ca="1">AA67*'30雇用誘発係数'!$D64</f>
        <v>0</v>
      </c>
      <c r="AN67" s="85">
        <f t="shared" ca="1" si="21"/>
        <v>0</v>
      </c>
      <c r="AO67" s="25" t="s">
        <v>303</v>
      </c>
    </row>
    <row r="68" spans="1:41" x14ac:dyDescent="0.2">
      <c r="A68" s="38" t="s">
        <v>299</v>
      </c>
      <c r="B68" s="39" t="s">
        <v>519</v>
      </c>
      <c r="C68" s="294"/>
      <c r="D68" s="272">
        <v>0</v>
      </c>
      <c r="E68" s="272">
        <v>0</v>
      </c>
      <c r="F68" s="277">
        <f t="shared" si="14"/>
        <v>0</v>
      </c>
      <c r="G68" s="339">
        <f t="shared" si="15"/>
        <v>0</v>
      </c>
      <c r="H68" s="285">
        <f t="shared" si="33"/>
        <v>0</v>
      </c>
      <c r="I68" s="281">
        <f>1-(-'11取引基本表'!CQ66/('11取引基本表'!BW66))</f>
        <v>0.65362817283472197</v>
      </c>
      <c r="J68" s="87">
        <f t="shared" si="16"/>
        <v>0</v>
      </c>
      <c r="K68" s="88">
        <v>0.69344870210135967</v>
      </c>
      <c r="L68" s="87">
        <f t="shared" si="22"/>
        <v>0</v>
      </c>
      <c r="M68" s="88">
        <v>0.21547069156203238</v>
      </c>
      <c r="N68" s="89">
        <f t="shared" si="23"/>
        <v>0</v>
      </c>
      <c r="O68" s="90">
        <v>0</v>
      </c>
      <c r="P68" s="91">
        <f>1-(-'11取引基本表'!CQ66/('11取引基本表'!BW66))</f>
        <v>0.65362817283472197</v>
      </c>
      <c r="Q68" s="89">
        <f t="shared" si="17"/>
        <v>0</v>
      </c>
      <c r="R68" s="89">
        <v>0</v>
      </c>
      <c r="S68" s="87">
        <f t="shared" si="24"/>
        <v>0</v>
      </c>
      <c r="T68" s="92">
        <f t="shared" si="25"/>
        <v>0</v>
      </c>
      <c r="U68" s="93"/>
      <c r="V68" s="89">
        <f t="shared" ca="1" si="26"/>
        <v>0</v>
      </c>
      <c r="W68" s="88">
        <f>'11取引基本表'!BQ66/'11取引基本表'!$BQ$70</f>
        <v>2.7652164873434169E-2</v>
      </c>
      <c r="X68" s="89">
        <f t="shared" ca="1" si="27"/>
        <v>0</v>
      </c>
      <c r="Y68" s="91">
        <f t="shared" si="18"/>
        <v>0.65362817283472197</v>
      </c>
      <c r="Z68" s="89">
        <f t="shared" ca="1" si="19"/>
        <v>0</v>
      </c>
      <c r="AA68" s="89">
        <f ca="1"/>
        <v>0</v>
      </c>
      <c r="AB68" s="89">
        <f t="shared" ca="1" si="28"/>
        <v>0</v>
      </c>
      <c r="AC68" s="92">
        <f t="shared" ca="1" si="29"/>
        <v>0</v>
      </c>
      <c r="AD68" s="90">
        <f t="shared" ca="1" si="30"/>
        <v>0</v>
      </c>
      <c r="AE68" s="89">
        <f t="shared" ca="1" si="31"/>
        <v>0</v>
      </c>
      <c r="AF68" s="92">
        <f t="shared" ca="1" si="32"/>
        <v>0</v>
      </c>
      <c r="AG68" s="90">
        <f>J68*'20就業誘発係数'!$D65</f>
        <v>0</v>
      </c>
      <c r="AH68" s="89">
        <f>R68*'20就業誘発係数'!$D65</f>
        <v>0</v>
      </c>
      <c r="AI68" s="89">
        <f ca="1">AA68*'20就業誘発係数'!$D65</f>
        <v>0</v>
      </c>
      <c r="AJ68" s="92">
        <f t="shared" ca="1" si="20"/>
        <v>0</v>
      </c>
      <c r="AK68" s="90">
        <f>J68*'30雇用誘発係数'!$D65</f>
        <v>0</v>
      </c>
      <c r="AL68" s="89">
        <f>R68*'30雇用誘発係数'!$D65</f>
        <v>0</v>
      </c>
      <c r="AM68" s="89">
        <f ca="1">AA68*'30雇用誘発係数'!$D65</f>
        <v>0</v>
      </c>
      <c r="AN68" s="92">
        <f t="shared" ca="1" si="21"/>
        <v>0</v>
      </c>
      <c r="AO68" s="25" t="s">
        <v>303</v>
      </c>
    </row>
    <row r="69" spans="1:41" x14ac:dyDescent="0.2">
      <c r="A69" s="34" t="s">
        <v>300</v>
      </c>
      <c r="B69" s="35" t="s">
        <v>520</v>
      </c>
      <c r="C69" s="294"/>
      <c r="D69" s="272">
        <v>7.8959306765999065E-5</v>
      </c>
      <c r="E69" s="272">
        <v>2.7994663307945123E-5</v>
      </c>
      <c r="F69" s="277">
        <f t="shared" si="14"/>
        <v>0</v>
      </c>
      <c r="G69" s="339">
        <f t="shared" si="15"/>
        <v>0</v>
      </c>
      <c r="H69" s="283">
        <f t="shared" si="33"/>
        <v>0</v>
      </c>
      <c r="I69" s="279">
        <f>1-(-'11取引基本表'!CQ67/('11取引基本表'!BW67))</f>
        <v>0.88113742342507084</v>
      </c>
      <c r="J69" s="73">
        <f t="shared" si="16"/>
        <v>0</v>
      </c>
      <c r="K69" s="74">
        <v>0.68140623443880088</v>
      </c>
      <c r="L69" s="73">
        <f t="shared" si="22"/>
        <v>0</v>
      </c>
      <c r="M69" s="74">
        <v>0.26852405138930385</v>
      </c>
      <c r="N69" s="75">
        <f t="shared" si="23"/>
        <v>0</v>
      </c>
      <c r="O69" s="76">
        <v>0</v>
      </c>
      <c r="P69" s="77">
        <f>1-(-'11取引基本表'!CQ67/('11取引基本表'!BW67))</f>
        <v>0.88113742342507084</v>
      </c>
      <c r="Q69" s="75">
        <f t="shared" si="17"/>
        <v>0</v>
      </c>
      <c r="R69" s="75">
        <v>0</v>
      </c>
      <c r="S69" s="73">
        <f t="shared" si="24"/>
        <v>0</v>
      </c>
      <c r="T69" s="78">
        <f t="shared" si="25"/>
        <v>0</v>
      </c>
      <c r="U69" s="79"/>
      <c r="V69" s="75">
        <f t="shared" ca="1" si="26"/>
        <v>0</v>
      </c>
      <c r="W69" s="74">
        <f>'11取引基本表'!BQ67/'11取引基本表'!$BQ$70</f>
        <v>2.6842483248155705E-2</v>
      </c>
      <c r="X69" s="75">
        <f t="shared" ca="1" si="27"/>
        <v>0</v>
      </c>
      <c r="Y69" s="77">
        <f t="shared" si="18"/>
        <v>0.88113742342507084</v>
      </c>
      <c r="Z69" s="75">
        <f t="shared" ca="1" si="19"/>
        <v>0</v>
      </c>
      <c r="AA69" s="75">
        <f ca="1"/>
        <v>0</v>
      </c>
      <c r="AB69" s="75">
        <f t="shared" ca="1" si="28"/>
        <v>0</v>
      </c>
      <c r="AC69" s="78">
        <f t="shared" ca="1" si="29"/>
        <v>0</v>
      </c>
      <c r="AD69" s="76">
        <f t="shared" ca="1" si="30"/>
        <v>0</v>
      </c>
      <c r="AE69" s="75">
        <f t="shared" ca="1" si="31"/>
        <v>0</v>
      </c>
      <c r="AF69" s="78">
        <f t="shared" ca="1" si="32"/>
        <v>0</v>
      </c>
      <c r="AG69" s="76">
        <f>J69*'20就業誘発係数'!$D67</f>
        <v>0</v>
      </c>
      <c r="AH69" s="75">
        <f>R69*'20就業誘発係数'!$D67</f>
        <v>0</v>
      </c>
      <c r="AI69" s="75">
        <f ca="1">AA69*'20就業誘発係数'!$D67</f>
        <v>0</v>
      </c>
      <c r="AJ69" s="78">
        <f t="shared" ca="1" si="20"/>
        <v>0</v>
      </c>
      <c r="AK69" s="76">
        <f>J69*'30雇用誘発係数'!$D67</f>
        <v>0</v>
      </c>
      <c r="AL69" s="75">
        <f>R69*'30雇用誘発係数'!$D67</f>
        <v>0</v>
      </c>
      <c r="AM69" s="75">
        <f ca="1">AA69*'30雇用誘発係数'!$D67</f>
        <v>0</v>
      </c>
      <c r="AN69" s="78">
        <f t="shared" ca="1" si="21"/>
        <v>0</v>
      </c>
      <c r="AO69" s="25" t="s">
        <v>97</v>
      </c>
    </row>
    <row r="70" spans="1:41" x14ac:dyDescent="0.2">
      <c r="A70" s="34" t="s">
        <v>301</v>
      </c>
      <c r="B70" s="35" t="s">
        <v>521</v>
      </c>
      <c r="C70" s="294"/>
      <c r="D70" s="272">
        <v>0</v>
      </c>
      <c r="E70" s="272">
        <v>0</v>
      </c>
      <c r="F70" s="277">
        <f t="shared" si="14"/>
        <v>0</v>
      </c>
      <c r="G70" s="339">
        <f t="shared" si="15"/>
        <v>0</v>
      </c>
      <c r="H70" s="327">
        <f t="shared" si="33"/>
        <v>0</v>
      </c>
      <c r="I70" s="279">
        <f>1-(-'11取引基本表'!CQ68/('11取引基本表'!BW68))</f>
        <v>1</v>
      </c>
      <c r="J70" s="73">
        <f t="shared" si="16"/>
        <v>0</v>
      </c>
      <c r="K70" s="74">
        <v>0</v>
      </c>
      <c r="L70" s="73">
        <f t="shared" si="22"/>
        <v>0</v>
      </c>
      <c r="M70" s="74">
        <v>0</v>
      </c>
      <c r="N70" s="75">
        <f t="shared" si="23"/>
        <v>0</v>
      </c>
      <c r="O70" s="76">
        <v>0</v>
      </c>
      <c r="P70" s="77">
        <f>1-(-'11取引基本表'!CQ68/('11取引基本表'!BW68))</f>
        <v>1</v>
      </c>
      <c r="Q70" s="75">
        <f t="shared" ref="Q70" si="34">O70*P70</f>
        <v>0</v>
      </c>
      <c r="R70" s="75">
        <v>0</v>
      </c>
      <c r="S70" s="73">
        <f t="shared" ref="S70" si="35">R70*K70</f>
        <v>0</v>
      </c>
      <c r="T70" s="78">
        <f t="shared" ref="T70" si="36">R70*M70</f>
        <v>0</v>
      </c>
      <c r="U70" s="79"/>
      <c r="V70" s="75">
        <f t="shared" ca="1" si="26"/>
        <v>0</v>
      </c>
      <c r="W70" s="74">
        <f>'11取引基本表'!BQ68/'11取引基本表'!$BQ$70</f>
        <v>0</v>
      </c>
      <c r="X70" s="75">
        <f t="shared" ca="1" si="27"/>
        <v>0</v>
      </c>
      <c r="Y70" s="77">
        <f t="shared" ref="Y70" si="37">P70</f>
        <v>1</v>
      </c>
      <c r="Z70" s="75">
        <f t="shared" ca="1" si="19"/>
        <v>0</v>
      </c>
      <c r="AA70" s="75">
        <f ca="1"/>
        <v>0</v>
      </c>
      <c r="AB70" s="75">
        <f t="shared" ref="AB70" ca="1" si="38">K70*AA70</f>
        <v>0</v>
      </c>
      <c r="AC70" s="78">
        <f t="shared" ref="AC70" ca="1" si="39">M70*AA70</f>
        <v>0</v>
      </c>
      <c r="AD70" s="76">
        <f t="shared" ref="AD70" ca="1" si="40">J70+R70+AA70</f>
        <v>0</v>
      </c>
      <c r="AE70" s="75">
        <f t="shared" ref="AE70" ca="1" si="41">L70+S70+AB70</f>
        <v>0</v>
      </c>
      <c r="AF70" s="78">
        <f t="shared" ref="AF70" ca="1" si="42">N70+T70+AC70</f>
        <v>0</v>
      </c>
      <c r="AG70" s="76">
        <f>J70*'20就業誘発係数'!$D68</f>
        <v>0</v>
      </c>
      <c r="AH70" s="75">
        <f>R70*'20就業誘発係数'!$D68</f>
        <v>0</v>
      </c>
      <c r="AI70" s="75">
        <f ca="1">AA70*'20就業誘発係数'!$D68</f>
        <v>0</v>
      </c>
      <c r="AJ70" s="78">
        <f t="shared" ref="AJ70" ca="1" si="43">SUM(AG70:AI70)</f>
        <v>0</v>
      </c>
      <c r="AK70" s="76">
        <f>J70*'30雇用誘発係数'!$D68</f>
        <v>0</v>
      </c>
      <c r="AL70" s="75">
        <f>R70*'30雇用誘発係数'!$D68</f>
        <v>0</v>
      </c>
      <c r="AM70" s="75">
        <f ca="1">AA70*'30雇用誘発係数'!$D68</f>
        <v>0</v>
      </c>
      <c r="AN70" s="78">
        <f t="shared" ref="AN70" ca="1" si="44">SUM(AK70:AM70)</f>
        <v>0</v>
      </c>
      <c r="AO70" s="25" t="s">
        <v>90</v>
      </c>
    </row>
    <row r="71" spans="1:41" ht="12.5" thickBot="1" x14ac:dyDescent="0.25">
      <c r="A71" s="34" t="s">
        <v>459</v>
      </c>
      <c r="B71" s="35" t="s">
        <v>522</v>
      </c>
      <c r="C71" s="294"/>
      <c r="D71" s="272">
        <v>2.3745062895242985E-2</v>
      </c>
      <c r="E71" s="272">
        <v>3.0405128280578508E-2</v>
      </c>
      <c r="F71" s="277">
        <f t="shared" si="14"/>
        <v>0</v>
      </c>
      <c r="G71" s="339">
        <f t="shared" si="15"/>
        <v>0</v>
      </c>
      <c r="H71" s="286">
        <f t="shared" si="33"/>
        <v>0</v>
      </c>
      <c r="I71" s="279">
        <f>1-(-'11取引基本表'!CQ69/('11取引基本表'!BW69))</f>
        <v>0.93501209588739831</v>
      </c>
      <c r="J71" s="73">
        <f t="shared" si="16"/>
        <v>0</v>
      </c>
      <c r="K71" s="74">
        <v>0.47509346822080495</v>
      </c>
      <c r="L71" s="73">
        <f t="shared" si="22"/>
        <v>0</v>
      </c>
      <c r="M71" s="74">
        <v>1.2865625687266329E-2</v>
      </c>
      <c r="N71" s="75">
        <f t="shared" si="23"/>
        <v>0</v>
      </c>
      <c r="O71" s="76">
        <v>0</v>
      </c>
      <c r="P71" s="77">
        <f>1-(-'11取引基本表'!CQ69/('11取引基本表'!BW69))</f>
        <v>0.93501209588739831</v>
      </c>
      <c r="Q71" s="75">
        <f t="shared" si="17"/>
        <v>0</v>
      </c>
      <c r="R71" s="75">
        <v>0</v>
      </c>
      <c r="S71" s="73">
        <f t="shared" si="24"/>
        <v>0</v>
      </c>
      <c r="T71" s="78">
        <f t="shared" si="25"/>
        <v>0</v>
      </c>
      <c r="U71" s="79"/>
      <c r="V71" s="75">
        <f t="shared" ca="1" si="26"/>
        <v>0</v>
      </c>
      <c r="W71" s="74">
        <f>'11取引基本表'!BQ69/'11取引基本表'!$BQ$70</f>
        <v>3.8068213846727119E-5</v>
      </c>
      <c r="X71" s="75">
        <f t="shared" ca="1" si="27"/>
        <v>0</v>
      </c>
      <c r="Y71" s="77">
        <f t="shared" si="18"/>
        <v>0.93501209588739831</v>
      </c>
      <c r="Z71" s="75">
        <f t="shared" ca="1" si="19"/>
        <v>0</v>
      </c>
      <c r="AA71" s="75">
        <f ca="1"/>
        <v>0</v>
      </c>
      <c r="AB71" s="75">
        <f t="shared" ca="1" si="28"/>
        <v>0</v>
      </c>
      <c r="AC71" s="78">
        <f t="shared" ca="1" si="29"/>
        <v>0</v>
      </c>
      <c r="AD71" s="76">
        <f t="shared" ca="1" si="30"/>
        <v>0</v>
      </c>
      <c r="AE71" s="75">
        <f t="shared" ca="1" si="31"/>
        <v>0</v>
      </c>
      <c r="AF71" s="78">
        <f t="shared" ca="1" si="32"/>
        <v>0</v>
      </c>
      <c r="AG71" s="76">
        <f>J71*'20就業誘発係数'!$D69</f>
        <v>0</v>
      </c>
      <c r="AH71" s="75">
        <f>R71*'20就業誘発係数'!$D69</f>
        <v>0</v>
      </c>
      <c r="AI71" s="75">
        <f ca="1">AA71*'20就業誘発係数'!$D69</f>
        <v>0</v>
      </c>
      <c r="AJ71" s="78">
        <f t="shared" ca="1" si="20"/>
        <v>0</v>
      </c>
      <c r="AK71" s="76">
        <f>J71*'30雇用誘発係数'!$D69</f>
        <v>0</v>
      </c>
      <c r="AL71" s="75">
        <f>R71*'30雇用誘発係数'!$D69</f>
        <v>0</v>
      </c>
      <c r="AM71" s="75">
        <f ca="1">AA71*'30雇用誘発係数'!$D69</f>
        <v>0</v>
      </c>
      <c r="AN71" s="78">
        <f t="shared" ca="1" si="21"/>
        <v>0</v>
      </c>
      <c r="AO71" s="25" t="s">
        <v>350</v>
      </c>
    </row>
    <row r="72" spans="1:41" ht="13" thickTop="1" thickBot="1" x14ac:dyDescent="0.25">
      <c r="A72" s="40"/>
      <c r="B72" s="41" t="s">
        <v>8</v>
      </c>
      <c r="C72" s="266">
        <f>SUM(C8:C71)</f>
        <v>0</v>
      </c>
      <c r="D72" s="265"/>
      <c r="E72" s="265"/>
      <c r="F72" s="326">
        <f>SUM(F8:F71)</f>
        <v>0</v>
      </c>
      <c r="G72" s="266">
        <f t="shared" ref="G72" si="45">SUM(G8:G71)</f>
        <v>0</v>
      </c>
      <c r="H72" s="97">
        <f>SUM(H8:H71)</f>
        <v>0</v>
      </c>
      <c r="I72" s="94"/>
      <c r="J72" s="95">
        <f>SUM(J8:J71)</f>
        <v>0</v>
      </c>
      <c r="K72" s="94"/>
      <c r="L72" s="95">
        <f>SUM(L8:L71)</f>
        <v>0</v>
      </c>
      <c r="M72" s="94"/>
      <c r="N72" s="96">
        <f>SUM(N8:N71)</f>
        <v>0</v>
      </c>
      <c r="O72" s="97">
        <v>0</v>
      </c>
      <c r="P72" s="98"/>
      <c r="Q72" s="96">
        <f>SUM(Q8:Q71)</f>
        <v>0</v>
      </c>
      <c r="R72" s="96">
        <f>SUM(R8:R71)</f>
        <v>0</v>
      </c>
      <c r="S72" s="95">
        <f>SUM(S8:S71)</f>
        <v>0</v>
      </c>
      <c r="T72" s="99">
        <f>SUM(T8:T71)</f>
        <v>0</v>
      </c>
      <c r="U72" s="100">
        <f ca="1">'13消費性向'!D2</f>
        <v>0.65816824510667427</v>
      </c>
      <c r="V72" s="96">
        <f ca="1">(T72+N72)*U72</f>
        <v>0</v>
      </c>
      <c r="W72" s="101">
        <v>1</v>
      </c>
      <c r="X72" s="96">
        <f ca="1">SUM(X8:X71)</f>
        <v>0</v>
      </c>
      <c r="Y72" s="102"/>
      <c r="Z72" s="96">
        <f t="shared" ref="Z72:AN72" ca="1" si="46">SUM(Z8:Z71)</f>
        <v>0</v>
      </c>
      <c r="AA72" s="96">
        <f t="shared" ca="1" si="46"/>
        <v>0</v>
      </c>
      <c r="AB72" s="96">
        <f t="shared" ca="1" si="46"/>
        <v>0</v>
      </c>
      <c r="AC72" s="99">
        <f t="shared" ca="1" si="46"/>
        <v>0</v>
      </c>
      <c r="AD72" s="97">
        <f t="shared" ca="1" si="46"/>
        <v>0</v>
      </c>
      <c r="AE72" s="96">
        <f t="shared" ca="1" si="46"/>
        <v>0</v>
      </c>
      <c r="AF72" s="124">
        <f t="shared" ca="1" si="46"/>
        <v>0</v>
      </c>
      <c r="AG72" s="97">
        <f t="shared" si="46"/>
        <v>0</v>
      </c>
      <c r="AH72" s="96">
        <f t="shared" si="46"/>
        <v>0</v>
      </c>
      <c r="AI72" s="96">
        <f t="shared" ca="1" si="46"/>
        <v>0</v>
      </c>
      <c r="AJ72" s="124">
        <f t="shared" ca="1" si="46"/>
        <v>0</v>
      </c>
      <c r="AK72" s="97">
        <f t="shared" si="46"/>
        <v>0</v>
      </c>
      <c r="AL72" s="96">
        <f t="shared" si="46"/>
        <v>0</v>
      </c>
      <c r="AM72" s="96">
        <f t="shared" ca="1" si="46"/>
        <v>0</v>
      </c>
      <c r="AN72" s="124">
        <f t="shared" ca="1" si="46"/>
        <v>0</v>
      </c>
    </row>
    <row r="73" spans="1:41" ht="12.5" thickTop="1" x14ac:dyDescent="0.2">
      <c r="A73" s="42"/>
      <c r="B73" s="35" t="s">
        <v>9</v>
      </c>
      <c r="H73" s="103"/>
      <c r="I73" s="104"/>
      <c r="J73" s="105"/>
      <c r="K73" s="106"/>
      <c r="L73" s="106"/>
      <c r="M73" s="104" t="s">
        <v>197</v>
      </c>
      <c r="N73" s="135">
        <f>O74-N72</f>
        <v>0</v>
      </c>
      <c r="O73" s="79">
        <v>0</v>
      </c>
      <c r="P73" s="103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</row>
    <row r="74" spans="1:41" x14ac:dyDescent="0.2">
      <c r="A74" s="42"/>
      <c r="B74" s="35" t="s">
        <v>10</v>
      </c>
      <c r="H74" s="103"/>
      <c r="I74" s="104"/>
      <c r="J74" s="105"/>
      <c r="K74" s="106"/>
      <c r="L74" s="106"/>
      <c r="M74" s="106"/>
      <c r="N74" s="106"/>
      <c r="O74" s="75">
        <v>0</v>
      </c>
      <c r="P74" s="103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</row>
    <row r="75" spans="1:41" x14ac:dyDescent="0.2">
      <c r="A75" s="42"/>
      <c r="B75" s="35" t="s">
        <v>11</v>
      </c>
      <c r="H75" s="103"/>
      <c r="I75" s="104"/>
      <c r="J75" s="105"/>
      <c r="K75" s="106"/>
      <c r="L75" s="106"/>
      <c r="M75" s="106"/>
      <c r="N75" s="106"/>
      <c r="O75" s="75">
        <v>0</v>
      </c>
      <c r="P75" s="103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</row>
    <row r="76" spans="1:41" x14ac:dyDescent="0.2">
      <c r="A76" s="42"/>
      <c r="B76" s="35" t="s">
        <v>12</v>
      </c>
      <c r="H76" s="103"/>
      <c r="I76" s="104"/>
      <c r="J76" s="105"/>
      <c r="K76" s="106"/>
      <c r="L76" s="106"/>
      <c r="M76" s="106"/>
      <c r="N76" s="106"/>
      <c r="O76" s="75">
        <v>0</v>
      </c>
      <c r="P76" s="103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</row>
    <row r="77" spans="1:41" x14ac:dyDescent="0.2">
      <c r="A77" s="42"/>
      <c r="B77" s="35" t="s">
        <v>13</v>
      </c>
      <c r="H77" s="103"/>
      <c r="I77" s="104"/>
      <c r="J77" s="105"/>
      <c r="K77" s="106"/>
      <c r="L77" s="106"/>
      <c r="M77" s="106"/>
      <c r="N77" s="106"/>
      <c r="O77" s="75">
        <v>0</v>
      </c>
      <c r="P77" s="103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</row>
    <row r="78" spans="1:41" x14ac:dyDescent="0.2">
      <c r="A78" s="42"/>
      <c r="B78" s="35" t="s">
        <v>14</v>
      </c>
      <c r="H78" s="103"/>
      <c r="I78" s="104"/>
      <c r="J78" s="105"/>
      <c r="K78" s="106"/>
      <c r="L78" s="106"/>
      <c r="M78" s="106"/>
      <c r="N78" s="106"/>
      <c r="O78" s="75">
        <v>0</v>
      </c>
      <c r="P78" s="103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</row>
    <row r="79" spans="1:41" s="43" customFormat="1" x14ac:dyDescent="0.2">
      <c r="A79" s="42"/>
      <c r="B79" s="35" t="s">
        <v>15</v>
      </c>
      <c r="C79" s="25"/>
      <c r="D79" s="25"/>
      <c r="E79" s="25"/>
      <c r="F79" s="25"/>
      <c r="G79" s="331"/>
      <c r="H79" s="103"/>
      <c r="I79" s="104"/>
      <c r="J79" s="105"/>
      <c r="K79" s="106"/>
      <c r="L79" s="106"/>
      <c r="M79" s="106"/>
      <c r="N79" s="106"/>
      <c r="O79" s="75">
        <v>0</v>
      </c>
      <c r="P79" s="103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</row>
    <row r="80" spans="1:41" s="43" customFormat="1" ht="12.5" thickBot="1" x14ac:dyDescent="0.25">
      <c r="A80" s="44"/>
      <c r="B80" s="45" t="s">
        <v>302</v>
      </c>
      <c r="C80" s="25"/>
      <c r="D80" s="25"/>
      <c r="E80" s="25"/>
      <c r="F80" s="25"/>
      <c r="G80" s="331"/>
      <c r="H80" s="103"/>
      <c r="I80" s="104"/>
      <c r="J80" s="105"/>
      <c r="K80" s="106"/>
      <c r="L80" s="106"/>
      <c r="M80" s="106"/>
      <c r="N80" s="106"/>
      <c r="O80" s="82">
        <v>0</v>
      </c>
      <c r="P80" s="103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</row>
    <row r="81" spans="1:40" ht="12.5" thickTop="1" x14ac:dyDescent="0.2">
      <c r="AG81" s="104"/>
      <c r="AH81" s="104"/>
      <c r="AI81" s="104"/>
      <c r="AJ81" s="104"/>
      <c r="AK81" s="104"/>
      <c r="AL81" s="104"/>
      <c r="AM81" s="104"/>
      <c r="AN81" s="104"/>
    </row>
    <row r="82" spans="1:40" x14ac:dyDescent="0.2">
      <c r="A82" s="17" t="s">
        <v>200</v>
      </c>
    </row>
    <row r="83" spans="1:40" x14ac:dyDescent="0.2">
      <c r="A83" s="17" t="s">
        <v>433</v>
      </c>
    </row>
    <row r="86" spans="1:40" ht="12.5" thickBot="1" x14ac:dyDescent="0.25"/>
    <row r="87" spans="1:40" ht="12.5" thickTop="1" x14ac:dyDescent="0.2">
      <c r="A87" s="603"/>
      <c r="B87" s="49" t="s">
        <v>0</v>
      </c>
      <c r="C87" s="605" t="s">
        <v>417</v>
      </c>
      <c r="H87" s="605" t="s">
        <v>16</v>
      </c>
      <c r="I87" s="597" t="s">
        <v>78</v>
      </c>
      <c r="J87" s="598"/>
      <c r="K87" s="598"/>
      <c r="L87" s="599"/>
      <c r="M87" s="597" t="s">
        <v>82</v>
      </c>
      <c r="N87" s="598"/>
      <c r="O87" s="598"/>
      <c r="P87" s="599"/>
      <c r="Q87" s="597" t="s">
        <v>83</v>
      </c>
      <c r="R87" s="598"/>
      <c r="S87" s="598"/>
      <c r="T87" s="599"/>
      <c r="U87" s="597" t="s">
        <v>102</v>
      </c>
      <c r="V87" s="598"/>
      <c r="W87" s="598"/>
      <c r="X87" s="599"/>
      <c r="Y87" s="597" t="s">
        <v>426</v>
      </c>
      <c r="Z87" s="598"/>
      <c r="AA87" s="598"/>
      <c r="AB87" s="599"/>
    </row>
    <row r="88" spans="1:40" x14ac:dyDescent="0.2">
      <c r="A88" s="604"/>
      <c r="B88" s="48" t="s">
        <v>77</v>
      </c>
      <c r="C88" s="606"/>
      <c r="H88" s="606"/>
      <c r="I88" s="47" t="s">
        <v>18</v>
      </c>
      <c r="J88" s="46" t="s">
        <v>79</v>
      </c>
      <c r="K88" s="46" t="s">
        <v>80</v>
      </c>
      <c r="L88" s="48" t="s">
        <v>81</v>
      </c>
      <c r="M88" s="47" t="s">
        <v>18</v>
      </c>
      <c r="N88" s="46" t="s">
        <v>79</v>
      </c>
      <c r="O88" s="46" t="s">
        <v>80</v>
      </c>
      <c r="P88" s="48" t="s">
        <v>81</v>
      </c>
      <c r="Q88" s="47" t="s">
        <v>18</v>
      </c>
      <c r="R88" s="46" t="s">
        <v>79</v>
      </c>
      <c r="S88" s="46" t="s">
        <v>80</v>
      </c>
      <c r="T88" s="48" t="s">
        <v>81</v>
      </c>
      <c r="U88" s="46" t="s">
        <v>18</v>
      </c>
      <c r="V88" s="46" t="s">
        <v>79</v>
      </c>
      <c r="W88" s="46" t="s">
        <v>80</v>
      </c>
      <c r="X88" s="48" t="s">
        <v>81</v>
      </c>
      <c r="Y88" s="46" t="s">
        <v>18</v>
      </c>
      <c r="Z88" s="46" t="s">
        <v>79</v>
      </c>
      <c r="AA88" s="46" t="s">
        <v>80</v>
      </c>
      <c r="AB88" s="48" t="s">
        <v>81</v>
      </c>
    </row>
    <row r="89" spans="1:40" x14ac:dyDescent="0.2">
      <c r="A89" s="604"/>
      <c r="B89" s="48" t="s">
        <v>84</v>
      </c>
      <c r="C89" s="287"/>
      <c r="H89" s="50"/>
      <c r="I89" s="51"/>
      <c r="J89" s="52"/>
      <c r="K89" s="52"/>
      <c r="L89" s="53"/>
      <c r="M89" s="54"/>
      <c r="N89" s="55"/>
      <c r="O89" s="55"/>
      <c r="P89" s="56"/>
      <c r="Q89" s="54"/>
      <c r="R89" s="55"/>
      <c r="S89" s="55"/>
      <c r="T89" s="56"/>
      <c r="U89" s="55"/>
      <c r="V89" s="55"/>
      <c r="W89" s="55"/>
      <c r="X89" s="56"/>
      <c r="Y89" s="55"/>
      <c r="Z89" s="55"/>
      <c r="AA89" s="55"/>
      <c r="AB89" s="56"/>
    </row>
    <row r="90" spans="1:40" x14ac:dyDescent="0.2">
      <c r="A90" s="54" t="s">
        <v>86</v>
      </c>
      <c r="B90" s="56" t="s">
        <v>65</v>
      </c>
      <c r="C90" s="107">
        <f t="shared" ref="C90:C102" si="47">ROUND(SUMIF($AO$8:$AO$71,$A90,$C$8:$C$71),)</f>
        <v>0</v>
      </c>
      <c r="H90" s="107">
        <f t="shared" ref="H90:H102" si="48">ROUND(SUMIF($AO$8:$AO$71,$A90,$H$8:$H$71),)</f>
        <v>0</v>
      </c>
      <c r="I90" s="51">
        <f t="shared" ref="I90:I102" si="49">ROUND(SUMIF($AO$8:$AO$71,$A90,$J$8:$J$71),)</f>
        <v>0</v>
      </c>
      <c r="J90" s="52">
        <f t="shared" ref="J90:J102" si="50">ROUND(SUMIF($AO$8:$AO$71,$A90,$R$8:$R$71),)</f>
        <v>0</v>
      </c>
      <c r="K90" s="52">
        <f t="shared" ref="K90:K102" ca="1" si="51">ROUND(SUMIF($AO$8:$AO$71,$A90,$AA$8:$AA$71),)</f>
        <v>0</v>
      </c>
      <c r="L90" s="53">
        <f t="shared" ref="L90:L102" ca="1" si="52">SUM(I90:K90)</f>
        <v>0</v>
      </c>
      <c r="M90" s="51">
        <f t="shared" ref="M90:M102" si="53">ROUND(SUMIF($AO$8:$AO$71,$A90,$L$8:$L$71),)</f>
        <v>0</v>
      </c>
      <c r="N90" s="52">
        <f t="shared" ref="N90:N102" si="54">ROUND(SUMIF($AO$8:$AO$71,$A90,$S$8:$S$71),)</f>
        <v>0</v>
      </c>
      <c r="O90" s="52">
        <f t="shared" ref="O90:O102" ca="1" si="55">ROUND(SUMIF($AO$8:$AO$71,$A90,$AB$8:$AB$71),)</f>
        <v>0</v>
      </c>
      <c r="P90" s="53">
        <f ca="1">SUM(M90:O90)</f>
        <v>0</v>
      </c>
      <c r="Q90" s="108">
        <f t="shared" ref="Q90:Q102" si="56">ROUND(SUMIF($AO$8:$AO$71,$A90,$N$8:$N$71),)</f>
        <v>0</v>
      </c>
      <c r="R90" s="52">
        <f t="shared" ref="R90:R102" si="57">ROUND(SUMIF($AO$8:$AO$71,$A90,$T$8:$T$71),)</f>
        <v>0</v>
      </c>
      <c r="S90" s="52">
        <f t="shared" ref="S90:S102" ca="1" si="58">ROUND(SUMIF($AO$8:$AO$71,$A90,$AC$8:$AC$71),)</f>
        <v>0</v>
      </c>
      <c r="T90" s="53">
        <f ca="1">SUM(Q90:S90)</f>
        <v>0</v>
      </c>
      <c r="U90" s="52">
        <f t="shared" ref="U90:U102" si="59">ROUND(SUMIF($AO$8:$AO$71,$A90,$AG$8:$AG$71),)</f>
        <v>0</v>
      </c>
      <c r="V90" s="52">
        <f t="shared" ref="V90:V102" si="60">ROUND(SUMIF($AO$8:$AO$71,$A90,$AH$8:$AH$71),)</f>
        <v>0</v>
      </c>
      <c r="W90" s="52">
        <f t="shared" ref="W90:W102" ca="1" si="61">ROUND(SUMIF($AO$8:$AO$71,$A90,$AI$8:$AI$71),)</f>
        <v>0</v>
      </c>
      <c r="X90" s="53">
        <f ca="1">SUM(U90:W90)</f>
        <v>0</v>
      </c>
      <c r="Y90" s="52">
        <f t="shared" ref="Y90:Y102" si="62">ROUND(SUMIF($AO$8:$AO$71,$A90,$AK$8:$AK$71),)</f>
        <v>0</v>
      </c>
      <c r="Z90" s="52">
        <f t="shared" ref="Z90:Z102" si="63">ROUND(SUMIF($AO$8:$AO$71,$A90,$AL$8:$AL$71),)</f>
        <v>0</v>
      </c>
      <c r="AA90" s="52">
        <f t="shared" ref="AA90:AA102" ca="1" si="64">ROUND(SUMIF($AO$8:$AO$71,$A90,$AM$8:$AM$71),)</f>
        <v>0</v>
      </c>
      <c r="AB90" s="53">
        <f ca="1">SUM(Y90:AA90)</f>
        <v>0</v>
      </c>
    </row>
    <row r="91" spans="1:40" x14ac:dyDescent="0.2">
      <c r="A91" s="54" t="s">
        <v>87</v>
      </c>
      <c r="B91" s="56" t="s">
        <v>66</v>
      </c>
      <c r="C91" s="107">
        <f t="shared" si="47"/>
        <v>0</v>
      </c>
      <c r="H91" s="107">
        <f t="shared" si="48"/>
        <v>0</v>
      </c>
      <c r="I91" s="51">
        <f t="shared" si="49"/>
        <v>0</v>
      </c>
      <c r="J91" s="52">
        <f t="shared" si="50"/>
        <v>0</v>
      </c>
      <c r="K91" s="52">
        <f t="shared" ca="1" si="51"/>
        <v>0</v>
      </c>
      <c r="L91" s="53">
        <f t="shared" ca="1" si="52"/>
        <v>0</v>
      </c>
      <c r="M91" s="51">
        <f t="shared" si="53"/>
        <v>0</v>
      </c>
      <c r="N91" s="52">
        <f t="shared" si="54"/>
        <v>0</v>
      </c>
      <c r="O91" s="52">
        <f t="shared" ca="1" si="55"/>
        <v>0</v>
      </c>
      <c r="P91" s="53">
        <f t="shared" ref="P91:P102" ca="1" si="65">SUM(M91:O91)</f>
        <v>0</v>
      </c>
      <c r="Q91" s="108">
        <f t="shared" si="56"/>
        <v>0</v>
      </c>
      <c r="R91" s="52">
        <f t="shared" si="57"/>
        <v>0</v>
      </c>
      <c r="S91" s="52">
        <f t="shared" ca="1" si="58"/>
        <v>0</v>
      </c>
      <c r="T91" s="53">
        <f t="shared" ref="T91:T101" ca="1" si="66">SUM(Q91:S91)</f>
        <v>0</v>
      </c>
      <c r="U91" s="52">
        <f t="shared" si="59"/>
        <v>0</v>
      </c>
      <c r="V91" s="52">
        <f t="shared" si="60"/>
        <v>0</v>
      </c>
      <c r="W91" s="52">
        <f t="shared" ca="1" si="61"/>
        <v>0</v>
      </c>
      <c r="X91" s="53">
        <f t="shared" ref="X91:X102" ca="1" si="67">SUM(U91:W91)</f>
        <v>0</v>
      </c>
      <c r="Y91" s="52">
        <f t="shared" si="62"/>
        <v>0</v>
      </c>
      <c r="Z91" s="52">
        <f t="shared" si="63"/>
        <v>0</v>
      </c>
      <c r="AA91" s="52">
        <f t="shared" ca="1" si="64"/>
        <v>0</v>
      </c>
      <c r="AB91" s="53">
        <f t="shared" ref="AB91:AB102" ca="1" si="68">SUM(Y91:AA91)</f>
        <v>0</v>
      </c>
    </row>
    <row r="92" spans="1:40" x14ac:dyDescent="0.2">
      <c r="A92" s="54" t="s">
        <v>99</v>
      </c>
      <c r="B92" s="56" t="s">
        <v>67</v>
      </c>
      <c r="C92" s="107">
        <f t="shared" si="47"/>
        <v>0</v>
      </c>
      <c r="H92" s="107">
        <f t="shared" si="48"/>
        <v>0</v>
      </c>
      <c r="I92" s="51">
        <f t="shared" si="49"/>
        <v>0</v>
      </c>
      <c r="J92" s="52">
        <f t="shared" si="50"/>
        <v>0</v>
      </c>
      <c r="K92" s="52">
        <f t="shared" ca="1" si="51"/>
        <v>0</v>
      </c>
      <c r="L92" s="53">
        <f t="shared" ca="1" si="52"/>
        <v>0</v>
      </c>
      <c r="M92" s="51">
        <f t="shared" si="53"/>
        <v>0</v>
      </c>
      <c r="N92" s="52">
        <f t="shared" si="54"/>
        <v>0</v>
      </c>
      <c r="O92" s="52">
        <f t="shared" ca="1" si="55"/>
        <v>0</v>
      </c>
      <c r="P92" s="53">
        <f t="shared" ca="1" si="65"/>
        <v>0</v>
      </c>
      <c r="Q92" s="108">
        <f t="shared" si="56"/>
        <v>0</v>
      </c>
      <c r="R92" s="52">
        <f t="shared" si="57"/>
        <v>0</v>
      </c>
      <c r="S92" s="52">
        <f t="shared" ca="1" si="58"/>
        <v>0</v>
      </c>
      <c r="T92" s="53">
        <f t="shared" ca="1" si="66"/>
        <v>0</v>
      </c>
      <c r="U92" s="52">
        <f t="shared" si="59"/>
        <v>0</v>
      </c>
      <c r="V92" s="52">
        <f t="shared" si="60"/>
        <v>0</v>
      </c>
      <c r="W92" s="52">
        <f t="shared" ca="1" si="61"/>
        <v>0</v>
      </c>
      <c r="X92" s="53">
        <f t="shared" ca="1" si="67"/>
        <v>0</v>
      </c>
      <c r="Y92" s="52">
        <f t="shared" si="62"/>
        <v>0</v>
      </c>
      <c r="Z92" s="52">
        <f t="shared" si="63"/>
        <v>0</v>
      </c>
      <c r="AA92" s="52">
        <f t="shared" ca="1" si="64"/>
        <v>0</v>
      </c>
      <c r="AB92" s="53">
        <f t="shared" ca="1" si="68"/>
        <v>0</v>
      </c>
    </row>
    <row r="93" spans="1:40" x14ac:dyDescent="0.2">
      <c r="A93" s="54" t="s">
        <v>89</v>
      </c>
      <c r="B93" s="56" t="s">
        <v>68</v>
      </c>
      <c r="C93" s="107">
        <f t="shared" si="47"/>
        <v>0</v>
      </c>
      <c r="H93" s="107">
        <f t="shared" si="48"/>
        <v>0</v>
      </c>
      <c r="I93" s="51">
        <f t="shared" si="49"/>
        <v>0</v>
      </c>
      <c r="J93" s="52">
        <f t="shared" si="50"/>
        <v>0</v>
      </c>
      <c r="K93" s="52">
        <f t="shared" ca="1" si="51"/>
        <v>0</v>
      </c>
      <c r="L93" s="53">
        <f t="shared" ca="1" si="52"/>
        <v>0</v>
      </c>
      <c r="M93" s="51">
        <f t="shared" si="53"/>
        <v>0</v>
      </c>
      <c r="N93" s="52">
        <f t="shared" si="54"/>
        <v>0</v>
      </c>
      <c r="O93" s="52">
        <f t="shared" ca="1" si="55"/>
        <v>0</v>
      </c>
      <c r="P93" s="53">
        <f t="shared" ca="1" si="65"/>
        <v>0</v>
      </c>
      <c r="Q93" s="108">
        <f t="shared" si="56"/>
        <v>0</v>
      </c>
      <c r="R93" s="52">
        <f t="shared" si="57"/>
        <v>0</v>
      </c>
      <c r="S93" s="52">
        <f t="shared" ca="1" si="58"/>
        <v>0</v>
      </c>
      <c r="T93" s="53">
        <f t="shared" ca="1" si="66"/>
        <v>0</v>
      </c>
      <c r="U93" s="52">
        <f t="shared" si="59"/>
        <v>0</v>
      </c>
      <c r="V93" s="52">
        <f t="shared" si="60"/>
        <v>0</v>
      </c>
      <c r="W93" s="52">
        <f t="shared" ca="1" si="61"/>
        <v>0</v>
      </c>
      <c r="X93" s="53">
        <f t="shared" ca="1" si="67"/>
        <v>0</v>
      </c>
      <c r="Y93" s="52">
        <f t="shared" si="62"/>
        <v>0</v>
      </c>
      <c r="Z93" s="52">
        <f t="shared" si="63"/>
        <v>0</v>
      </c>
      <c r="AA93" s="52">
        <f t="shared" ca="1" si="64"/>
        <v>0</v>
      </c>
      <c r="AB93" s="53">
        <f t="shared" ca="1" si="68"/>
        <v>0</v>
      </c>
    </row>
    <row r="94" spans="1:40" x14ac:dyDescent="0.2">
      <c r="A94" s="54" t="s">
        <v>90</v>
      </c>
      <c r="B94" s="56" t="s">
        <v>69</v>
      </c>
      <c r="C94" s="107">
        <f t="shared" si="47"/>
        <v>0</v>
      </c>
      <c r="H94" s="107">
        <f t="shared" si="48"/>
        <v>0</v>
      </c>
      <c r="I94" s="51">
        <f t="shared" si="49"/>
        <v>0</v>
      </c>
      <c r="J94" s="52">
        <f t="shared" si="50"/>
        <v>0</v>
      </c>
      <c r="K94" s="52">
        <f t="shared" ca="1" si="51"/>
        <v>0</v>
      </c>
      <c r="L94" s="53">
        <f t="shared" ca="1" si="52"/>
        <v>0</v>
      </c>
      <c r="M94" s="51">
        <f t="shared" si="53"/>
        <v>0</v>
      </c>
      <c r="N94" s="52">
        <f t="shared" si="54"/>
        <v>0</v>
      </c>
      <c r="O94" s="52">
        <f t="shared" ca="1" si="55"/>
        <v>0</v>
      </c>
      <c r="P94" s="53">
        <f t="shared" ca="1" si="65"/>
        <v>0</v>
      </c>
      <c r="Q94" s="108">
        <f t="shared" si="56"/>
        <v>0</v>
      </c>
      <c r="R94" s="52">
        <f t="shared" si="57"/>
        <v>0</v>
      </c>
      <c r="S94" s="52">
        <f t="shared" ca="1" si="58"/>
        <v>0</v>
      </c>
      <c r="T94" s="53">
        <f t="shared" ca="1" si="66"/>
        <v>0</v>
      </c>
      <c r="U94" s="52">
        <f t="shared" si="59"/>
        <v>0</v>
      </c>
      <c r="V94" s="52">
        <f t="shared" si="60"/>
        <v>0</v>
      </c>
      <c r="W94" s="52">
        <f t="shared" ca="1" si="61"/>
        <v>0</v>
      </c>
      <c r="X94" s="53">
        <f t="shared" ca="1" si="67"/>
        <v>0</v>
      </c>
      <c r="Y94" s="52">
        <f t="shared" si="62"/>
        <v>0</v>
      </c>
      <c r="Z94" s="52">
        <f t="shared" si="63"/>
        <v>0</v>
      </c>
      <c r="AA94" s="52">
        <f t="shared" ca="1" si="64"/>
        <v>0</v>
      </c>
      <c r="AB94" s="53">
        <f t="shared" ca="1" si="68"/>
        <v>0</v>
      </c>
    </row>
    <row r="95" spans="1:40" x14ac:dyDescent="0.2">
      <c r="A95" s="54" t="s">
        <v>91</v>
      </c>
      <c r="B95" s="56" t="s">
        <v>605</v>
      </c>
      <c r="C95" s="107">
        <f t="shared" si="47"/>
        <v>0</v>
      </c>
      <c r="H95" s="107">
        <f t="shared" si="48"/>
        <v>0</v>
      </c>
      <c r="I95" s="51">
        <f t="shared" si="49"/>
        <v>0</v>
      </c>
      <c r="J95" s="52">
        <f t="shared" si="50"/>
        <v>0</v>
      </c>
      <c r="K95" s="52">
        <f t="shared" ca="1" si="51"/>
        <v>0</v>
      </c>
      <c r="L95" s="53">
        <f t="shared" ca="1" si="52"/>
        <v>0</v>
      </c>
      <c r="M95" s="51">
        <f t="shared" si="53"/>
        <v>0</v>
      </c>
      <c r="N95" s="52">
        <f t="shared" si="54"/>
        <v>0</v>
      </c>
      <c r="O95" s="52">
        <f t="shared" ca="1" si="55"/>
        <v>0</v>
      </c>
      <c r="P95" s="53">
        <f t="shared" ca="1" si="65"/>
        <v>0</v>
      </c>
      <c r="Q95" s="108">
        <f t="shared" si="56"/>
        <v>0</v>
      </c>
      <c r="R95" s="52">
        <f t="shared" si="57"/>
        <v>0</v>
      </c>
      <c r="S95" s="52">
        <f t="shared" ca="1" si="58"/>
        <v>0</v>
      </c>
      <c r="T95" s="53">
        <f t="shared" ca="1" si="66"/>
        <v>0</v>
      </c>
      <c r="U95" s="52">
        <f t="shared" si="59"/>
        <v>0</v>
      </c>
      <c r="V95" s="52">
        <f t="shared" si="60"/>
        <v>0</v>
      </c>
      <c r="W95" s="52">
        <f t="shared" ca="1" si="61"/>
        <v>0</v>
      </c>
      <c r="X95" s="53">
        <f t="shared" ca="1" si="67"/>
        <v>0</v>
      </c>
      <c r="Y95" s="52">
        <f t="shared" si="62"/>
        <v>0</v>
      </c>
      <c r="Z95" s="52">
        <f t="shared" si="63"/>
        <v>0</v>
      </c>
      <c r="AA95" s="52">
        <f t="shared" ca="1" si="64"/>
        <v>0</v>
      </c>
      <c r="AB95" s="53">
        <f t="shared" ca="1" si="68"/>
        <v>0</v>
      </c>
    </row>
    <row r="96" spans="1:40" x14ac:dyDescent="0.2">
      <c r="A96" s="54" t="s">
        <v>92</v>
      </c>
      <c r="B96" s="56" t="s">
        <v>604</v>
      </c>
      <c r="C96" s="107">
        <f t="shared" si="47"/>
        <v>0</v>
      </c>
      <c r="H96" s="107">
        <f t="shared" si="48"/>
        <v>0</v>
      </c>
      <c r="I96" s="51">
        <f t="shared" si="49"/>
        <v>0</v>
      </c>
      <c r="J96" s="52">
        <f t="shared" si="50"/>
        <v>0</v>
      </c>
      <c r="K96" s="52">
        <f t="shared" ca="1" si="51"/>
        <v>0</v>
      </c>
      <c r="L96" s="53">
        <f t="shared" ca="1" si="52"/>
        <v>0</v>
      </c>
      <c r="M96" s="51">
        <f t="shared" si="53"/>
        <v>0</v>
      </c>
      <c r="N96" s="52">
        <f t="shared" si="54"/>
        <v>0</v>
      </c>
      <c r="O96" s="52">
        <f t="shared" ca="1" si="55"/>
        <v>0</v>
      </c>
      <c r="P96" s="53">
        <f t="shared" ca="1" si="65"/>
        <v>0</v>
      </c>
      <c r="Q96" s="108">
        <f t="shared" si="56"/>
        <v>0</v>
      </c>
      <c r="R96" s="52">
        <f t="shared" si="57"/>
        <v>0</v>
      </c>
      <c r="S96" s="52">
        <f t="shared" ca="1" si="58"/>
        <v>0</v>
      </c>
      <c r="T96" s="53">
        <f t="shared" ca="1" si="66"/>
        <v>0</v>
      </c>
      <c r="U96" s="52">
        <f t="shared" si="59"/>
        <v>0</v>
      </c>
      <c r="V96" s="52">
        <f t="shared" si="60"/>
        <v>0</v>
      </c>
      <c r="W96" s="52">
        <f t="shared" ca="1" si="61"/>
        <v>0</v>
      </c>
      <c r="X96" s="53">
        <f t="shared" ca="1" si="67"/>
        <v>0</v>
      </c>
      <c r="Y96" s="52">
        <f t="shared" si="62"/>
        <v>0</v>
      </c>
      <c r="Z96" s="52">
        <f t="shared" si="63"/>
        <v>0</v>
      </c>
      <c r="AA96" s="52">
        <f t="shared" ca="1" si="64"/>
        <v>0</v>
      </c>
      <c r="AB96" s="53">
        <f t="shared" ca="1" si="68"/>
        <v>0</v>
      </c>
    </row>
    <row r="97" spans="1:28" x14ac:dyDescent="0.2">
      <c r="A97" s="54" t="s">
        <v>93</v>
      </c>
      <c r="B97" s="56" t="s">
        <v>70</v>
      </c>
      <c r="C97" s="107">
        <f t="shared" si="47"/>
        <v>0</v>
      </c>
      <c r="H97" s="107">
        <f t="shared" si="48"/>
        <v>0</v>
      </c>
      <c r="I97" s="51">
        <f t="shared" si="49"/>
        <v>0</v>
      </c>
      <c r="J97" s="52">
        <f t="shared" si="50"/>
        <v>0</v>
      </c>
      <c r="K97" s="52">
        <f t="shared" ca="1" si="51"/>
        <v>0</v>
      </c>
      <c r="L97" s="53">
        <f t="shared" ca="1" si="52"/>
        <v>0</v>
      </c>
      <c r="M97" s="51">
        <f t="shared" si="53"/>
        <v>0</v>
      </c>
      <c r="N97" s="52">
        <f t="shared" si="54"/>
        <v>0</v>
      </c>
      <c r="O97" s="52">
        <f t="shared" ca="1" si="55"/>
        <v>0</v>
      </c>
      <c r="P97" s="53">
        <f t="shared" ca="1" si="65"/>
        <v>0</v>
      </c>
      <c r="Q97" s="108">
        <f t="shared" si="56"/>
        <v>0</v>
      </c>
      <c r="R97" s="52">
        <f t="shared" si="57"/>
        <v>0</v>
      </c>
      <c r="S97" s="52">
        <f t="shared" ca="1" si="58"/>
        <v>0</v>
      </c>
      <c r="T97" s="53">
        <f t="shared" ca="1" si="66"/>
        <v>0</v>
      </c>
      <c r="U97" s="52">
        <f t="shared" si="59"/>
        <v>0</v>
      </c>
      <c r="V97" s="52">
        <f t="shared" si="60"/>
        <v>0</v>
      </c>
      <c r="W97" s="52">
        <f t="shared" ca="1" si="61"/>
        <v>0</v>
      </c>
      <c r="X97" s="53">
        <f t="shared" ca="1" si="67"/>
        <v>0</v>
      </c>
      <c r="Y97" s="52">
        <f t="shared" si="62"/>
        <v>0</v>
      </c>
      <c r="Z97" s="52">
        <f t="shared" si="63"/>
        <v>0</v>
      </c>
      <c r="AA97" s="52">
        <f t="shared" ca="1" si="64"/>
        <v>0</v>
      </c>
      <c r="AB97" s="53">
        <f t="shared" ca="1" si="68"/>
        <v>0</v>
      </c>
    </row>
    <row r="98" spans="1:28" x14ac:dyDescent="0.2">
      <c r="A98" s="54" t="s">
        <v>94</v>
      </c>
      <c r="B98" s="56" t="s">
        <v>71</v>
      </c>
      <c r="C98" s="107">
        <f t="shared" si="47"/>
        <v>0</v>
      </c>
      <c r="H98" s="107">
        <f t="shared" si="48"/>
        <v>0</v>
      </c>
      <c r="I98" s="51">
        <f t="shared" si="49"/>
        <v>0</v>
      </c>
      <c r="J98" s="52">
        <f t="shared" si="50"/>
        <v>0</v>
      </c>
      <c r="K98" s="52">
        <f t="shared" ca="1" si="51"/>
        <v>0</v>
      </c>
      <c r="L98" s="53">
        <f t="shared" ca="1" si="52"/>
        <v>0</v>
      </c>
      <c r="M98" s="51">
        <f t="shared" si="53"/>
        <v>0</v>
      </c>
      <c r="N98" s="52">
        <f t="shared" si="54"/>
        <v>0</v>
      </c>
      <c r="O98" s="52">
        <f t="shared" ca="1" si="55"/>
        <v>0</v>
      </c>
      <c r="P98" s="53">
        <f t="shared" ca="1" si="65"/>
        <v>0</v>
      </c>
      <c r="Q98" s="108">
        <f t="shared" si="56"/>
        <v>0</v>
      </c>
      <c r="R98" s="52">
        <f t="shared" si="57"/>
        <v>0</v>
      </c>
      <c r="S98" s="52">
        <f t="shared" ca="1" si="58"/>
        <v>0</v>
      </c>
      <c r="T98" s="53">
        <f t="shared" ca="1" si="66"/>
        <v>0</v>
      </c>
      <c r="U98" s="52">
        <f t="shared" si="59"/>
        <v>0</v>
      </c>
      <c r="V98" s="52">
        <f t="shared" si="60"/>
        <v>0</v>
      </c>
      <c r="W98" s="52">
        <f t="shared" ca="1" si="61"/>
        <v>0</v>
      </c>
      <c r="X98" s="53">
        <f t="shared" ca="1" si="67"/>
        <v>0</v>
      </c>
      <c r="Y98" s="52">
        <f t="shared" si="62"/>
        <v>0</v>
      </c>
      <c r="Z98" s="52">
        <f t="shared" si="63"/>
        <v>0</v>
      </c>
      <c r="AA98" s="52">
        <f t="shared" ca="1" si="64"/>
        <v>0</v>
      </c>
      <c r="AB98" s="53">
        <f t="shared" ca="1" si="68"/>
        <v>0</v>
      </c>
    </row>
    <row r="99" spans="1:28" x14ac:dyDescent="0.2">
      <c r="A99" s="54" t="s">
        <v>95</v>
      </c>
      <c r="B99" s="56" t="s">
        <v>72</v>
      </c>
      <c r="C99" s="107">
        <f t="shared" si="47"/>
        <v>0</v>
      </c>
      <c r="H99" s="107">
        <f t="shared" si="48"/>
        <v>0</v>
      </c>
      <c r="I99" s="51">
        <f t="shared" si="49"/>
        <v>0</v>
      </c>
      <c r="J99" s="52">
        <f t="shared" si="50"/>
        <v>0</v>
      </c>
      <c r="K99" s="52">
        <f t="shared" ca="1" si="51"/>
        <v>0</v>
      </c>
      <c r="L99" s="53">
        <f t="shared" ca="1" si="52"/>
        <v>0</v>
      </c>
      <c r="M99" s="51">
        <f t="shared" si="53"/>
        <v>0</v>
      </c>
      <c r="N99" s="52">
        <f t="shared" si="54"/>
        <v>0</v>
      </c>
      <c r="O99" s="52">
        <f t="shared" ca="1" si="55"/>
        <v>0</v>
      </c>
      <c r="P99" s="53">
        <f t="shared" ca="1" si="65"/>
        <v>0</v>
      </c>
      <c r="Q99" s="108">
        <f t="shared" si="56"/>
        <v>0</v>
      </c>
      <c r="R99" s="52">
        <f t="shared" si="57"/>
        <v>0</v>
      </c>
      <c r="S99" s="52">
        <f t="shared" ca="1" si="58"/>
        <v>0</v>
      </c>
      <c r="T99" s="53">
        <f t="shared" ca="1" si="66"/>
        <v>0</v>
      </c>
      <c r="U99" s="52">
        <f t="shared" si="59"/>
        <v>0</v>
      </c>
      <c r="V99" s="52">
        <f t="shared" si="60"/>
        <v>0</v>
      </c>
      <c r="W99" s="52">
        <f t="shared" ca="1" si="61"/>
        <v>0</v>
      </c>
      <c r="X99" s="53">
        <f t="shared" ca="1" si="67"/>
        <v>0</v>
      </c>
      <c r="Y99" s="52">
        <f t="shared" si="62"/>
        <v>0</v>
      </c>
      <c r="Z99" s="52">
        <f t="shared" si="63"/>
        <v>0</v>
      </c>
      <c r="AA99" s="52">
        <f t="shared" ca="1" si="64"/>
        <v>0</v>
      </c>
      <c r="AB99" s="53">
        <f t="shared" ca="1" si="68"/>
        <v>0</v>
      </c>
    </row>
    <row r="100" spans="1:28" x14ac:dyDescent="0.2">
      <c r="A100" s="54" t="s">
        <v>96</v>
      </c>
      <c r="B100" s="56" t="s">
        <v>73</v>
      </c>
      <c r="C100" s="107">
        <f t="shared" si="47"/>
        <v>0</v>
      </c>
      <c r="H100" s="107">
        <f t="shared" si="48"/>
        <v>0</v>
      </c>
      <c r="I100" s="51">
        <f t="shared" si="49"/>
        <v>0</v>
      </c>
      <c r="J100" s="52">
        <f t="shared" si="50"/>
        <v>0</v>
      </c>
      <c r="K100" s="52">
        <f t="shared" ca="1" si="51"/>
        <v>0</v>
      </c>
      <c r="L100" s="53">
        <f t="shared" ca="1" si="52"/>
        <v>0</v>
      </c>
      <c r="M100" s="51">
        <f t="shared" si="53"/>
        <v>0</v>
      </c>
      <c r="N100" s="52">
        <f t="shared" si="54"/>
        <v>0</v>
      </c>
      <c r="O100" s="52">
        <f t="shared" ca="1" si="55"/>
        <v>0</v>
      </c>
      <c r="P100" s="53">
        <f t="shared" ca="1" si="65"/>
        <v>0</v>
      </c>
      <c r="Q100" s="108">
        <f t="shared" si="56"/>
        <v>0</v>
      </c>
      <c r="R100" s="52">
        <f t="shared" si="57"/>
        <v>0</v>
      </c>
      <c r="S100" s="52">
        <f t="shared" ca="1" si="58"/>
        <v>0</v>
      </c>
      <c r="T100" s="53">
        <f t="shared" ca="1" si="66"/>
        <v>0</v>
      </c>
      <c r="U100" s="52">
        <f t="shared" si="59"/>
        <v>0</v>
      </c>
      <c r="V100" s="52">
        <f t="shared" si="60"/>
        <v>0</v>
      </c>
      <c r="W100" s="52">
        <f t="shared" ca="1" si="61"/>
        <v>0</v>
      </c>
      <c r="X100" s="53">
        <f t="shared" ca="1" si="67"/>
        <v>0</v>
      </c>
      <c r="Y100" s="52">
        <f t="shared" si="62"/>
        <v>0</v>
      </c>
      <c r="Z100" s="52">
        <f t="shared" si="63"/>
        <v>0</v>
      </c>
      <c r="AA100" s="52">
        <f t="shared" ca="1" si="64"/>
        <v>0</v>
      </c>
      <c r="AB100" s="53">
        <f t="shared" ca="1" si="68"/>
        <v>0</v>
      </c>
    </row>
    <row r="101" spans="1:28" x14ac:dyDescent="0.2">
      <c r="A101" s="54" t="s">
        <v>198</v>
      </c>
      <c r="B101" s="56" t="s">
        <v>74</v>
      </c>
      <c r="C101" s="107">
        <f t="shared" si="47"/>
        <v>0</v>
      </c>
      <c r="H101" s="107">
        <f t="shared" si="48"/>
        <v>0</v>
      </c>
      <c r="I101" s="51">
        <f t="shared" si="49"/>
        <v>0</v>
      </c>
      <c r="J101" s="52">
        <f t="shared" si="50"/>
        <v>0</v>
      </c>
      <c r="K101" s="52">
        <f t="shared" ca="1" si="51"/>
        <v>0</v>
      </c>
      <c r="L101" s="53">
        <f t="shared" ca="1" si="52"/>
        <v>0</v>
      </c>
      <c r="M101" s="51">
        <f t="shared" si="53"/>
        <v>0</v>
      </c>
      <c r="N101" s="52">
        <f t="shared" si="54"/>
        <v>0</v>
      </c>
      <c r="O101" s="52">
        <f t="shared" ca="1" si="55"/>
        <v>0</v>
      </c>
      <c r="P101" s="53">
        <f t="shared" ca="1" si="65"/>
        <v>0</v>
      </c>
      <c r="Q101" s="108">
        <f t="shared" si="56"/>
        <v>0</v>
      </c>
      <c r="R101" s="52">
        <f t="shared" si="57"/>
        <v>0</v>
      </c>
      <c r="S101" s="52">
        <f t="shared" ca="1" si="58"/>
        <v>0</v>
      </c>
      <c r="T101" s="53">
        <f t="shared" ca="1" si="66"/>
        <v>0</v>
      </c>
      <c r="U101" s="52">
        <f t="shared" si="59"/>
        <v>0</v>
      </c>
      <c r="V101" s="52">
        <f t="shared" si="60"/>
        <v>0</v>
      </c>
      <c r="W101" s="52">
        <f t="shared" ca="1" si="61"/>
        <v>0</v>
      </c>
      <c r="X101" s="53">
        <f t="shared" ca="1" si="67"/>
        <v>0</v>
      </c>
      <c r="Y101" s="52">
        <f t="shared" si="62"/>
        <v>0</v>
      </c>
      <c r="Z101" s="52">
        <f t="shared" si="63"/>
        <v>0</v>
      </c>
      <c r="AA101" s="52">
        <f t="shared" ca="1" si="64"/>
        <v>0</v>
      </c>
      <c r="AB101" s="53">
        <f t="shared" ca="1" si="68"/>
        <v>0</v>
      </c>
    </row>
    <row r="102" spans="1:28" x14ac:dyDescent="0.2">
      <c r="A102" s="54" t="s">
        <v>98</v>
      </c>
      <c r="B102" s="56" t="s">
        <v>75</v>
      </c>
      <c r="C102" s="107">
        <f t="shared" si="47"/>
        <v>0</v>
      </c>
      <c r="H102" s="107">
        <f t="shared" si="48"/>
        <v>0</v>
      </c>
      <c r="I102" s="51">
        <f t="shared" si="49"/>
        <v>0</v>
      </c>
      <c r="J102" s="52">
        <f t="shared" si="50"/>
        <v>0</v>
      </c>
      <c r="K102" s="52">
        <f t="shared" ca="1" si="51"/>
        <v>0</v>
      </c>
      <c r="L102" s="53">
        <f t="shared" ca="1" si="52"/>
        <v>0</v>
      </c>
      <c r="M102" s="51">
        <f t="shared" si="53"/>
        <v>0</v>
      </c>
      <c r="N102" s="52">
        <f t="shared" si="54"/>
        <v>0</v>
      </c>
      <c r="O102" s="52">
        <f t="shared" ca="1" si="55"/>
        <v>0</v>
      </c>
      <c r="P102" s="53">
        <f t="shared" ca="1" si="65"/>
        <v>0</v>
      </c>
      <c r="Q102" s="108">
        <f t="shared" si="56"/>
        <v>0</v>
      </c>
      <c r="R102" s="52">
        <f t="shared" si="57"/>
        <v>0</v>
      </c>
      <c r="S102" s="52">
        <f t="shared" ca="1" si="58"/>
        <v>0</v>
      </c>
      <c r="T102" s="53">
        <f ca="1">SUM(Q102:S102)</f>
        <v>0</v>
      </c>
      <c r="U102" s="52">
        <f t="shared" si="59"/>
        <v>0</v>
      </c>
      <c r="V102" s="52">
        <f t="shared" si="60"/>
        <v>0</v>
      </c>
      <c r="W102" s="52">
        <f t="shared" ca="1" si="61"/>
        <v>0</v>
      </c>
      <c r="X102" s="53">
        <f t="shared" ca="1" si="67"/>
        <v>0</v>
      </c>
      <c r="Y102" s="52">
        <f t="shared" si="62"/>
        <v>0</v>
      </c>
      <c r="Z102" s="52">
        <f t="shared" si="63"/>
        <v>0</v>
      </c>
      <c r="AA102" s="52">
        <f t="shared" ca="1" si="64"/>
        <v>0</v>
      </c>
      <c r="AB102" s="53">
        <f t="shared" ca="1" si="68"/>
        <v>0</v>
      </c>
    </row>
    <row r="103" spans="1:28" x14ac:dyDescent="0.2">
      <c r="A103" s="109"/>
      <c r="B103" s="110" t="s">
        <v>76</v>
      </c>
      <c r="C103" s="111">
        <f>SUM(C90:C102)</f>
        <v>0</v>
      </c>
      <c r="H103" s="111">
        <f>SUM(H90:H102)</f>
        <v>0</v>
      </c>
      <c r="I103" s="112">
        <f>SUM(I90:I102)</f>
        <v>0</v>
      </c>
      <c r="J103" s="113">
        <f t="shared" ref="J103" si="69">SUM(J90:J102)</f>
        <v>0</v>
      </c>
      <c r="K103" s="113">
        <f ca="1">SUM(K90:K102)</f>
        <v>0</v>
      </c>
      <c r="L103" s="114">
        <f ca="1">SUM(L90:L102)</f>
        <v>0</v>
      </c>
      <c r="M103" s="112">
        <f t="shared" ref="M103" si="70">SUM(M90:M102)</f>
        <v>0</v>
      </c>
      <c r="N103" s="113">
        <f t="shared" ref="N103" si="71">SUM(N90:N102)</f>
        <v>0</v>
      </c>
      <c r="O103" s="113">
        <f ca="1">SUM(O90:O102)</f>
        <v>0</v>
      </c>
      <c r="P103" s="114">
        <f ca="1">SUM(M103:O103)</f>
        <v>0</v>
      </c>
      <c r="Q103" s="115">
        <f>SUM(Q90:Q102)</f>
        <v>0</v>
      </c>
      <c r="R103" s="113">
        <f>SUM(R90:R102)</f>
        <v>0</v>
      </c>
      <c r="S103" s="113">
        <f ca="1">SUM(S90:S102)</f>
        <v>0</v>
      </c>
      <c r="T103" s="114">
        <f ca="1">SUM(Q103:S103)</f>
        <v>0</v>
      </c>
      <c r="U103" s="113">
        <f>SUM(U90:U102)</f>
        <v>0</v>
      </c>
      <c r="V103" s="113">
        <f t="shared" ref="V103:X103" si="72">SUM(V90:V102)</f>
        <v>0</v>
      </c>
      <c r="W103" s="113">
        <f t="shared" ca="1" si="72"/>
        <v>0</v>
      </c>
      <c r="X103" s="114">
        <f t="shared" ca="1" si="72"/>
        <v>0</v>
      </c>
      <c r="Y103" s="52">
        <f>SUM(Y90:Y102)</f>
        <v>0</v>
      </c>
      <c r="Z103" s="52">
        <f t="shared" ref="Z103:AB103" si="73">SUM(Z90:Z102)</f>
        <v>0</v>
      </c>
      <c r="AA103" s="52">
        <f t="shared" ca="1" si="73"/>
        <v>0</v>
      </c>
      <c r="AB103" s="114">
        <f t="shared" ca="1" si="73"/>
        <v>0</v>
      </c>
    </row>
    <row r="104" spans="1:28" ht="12.5" thickBot="1" x14ac:dyDescent="0.25">
      <c r="A104" s="116"/>
      <c r="B104" s="117" t="s">
        <v>199</v>
      </c>
      <c r="C104" s="118">
        <f>ROUND(C71,)</f>
        <v>0</v>
      </c>
      <c r="H104" s="118">
        <f>ROUND(H72,)</f>
        <v>0</v>
      </c>
      <c r="I104" s="119">
        <f>ROUND(J72,)</f>
        <v>0</v>
      </c>
      <c r="J104" s="120">
        <f>ROUND(R72,)</f>
        <v>0</v>
      </c>
      <c r="K104" s="120">
        <f ca="1">ROUND(AA72,)</f>
        <v>0</v>
      </c>
      <c r="L104" s="121">
        <f ca="1">ROUND(AD72,)</f>
        <v>0</v>
      </c>
      <c r="M104" s="119">
        <f>ROUND(L72,)</f>
        <v>0</v>
      </c>
      <c r="N104" s="120">
        <f>ROUND(S72,)</f>
        <v>0</v>
      </c>
      <c r="O104" s="120">
        <f ca="1">ROUND(AB72,)</f>
        <v>0</v>
      </c>
      <c r="P104" s="121">
        <f ca="1">ROUND(AE72,)</f>
        <v>0</v>
      </c>
      <c r="Q104" s="119">
        <f>ROUND(N72,)</f>
        <v>0</v>
      </c>
      <c r="R104" s="120">
        <f>ROUND(T72,)</f>
        <v>0</v>
      </c>
      <c r="S104" s="120">
        <f ca="1">ROUND(AC72,)</f>
        <v>0</v>
      </c>
      <c r="T104" s="121">
        <f ca="1">ROUND(AF72,)</f>
        <v>0</v>
      </c>
      <c r="U104" s="120"/>
      <c r="V104" s="120"/>
      <c r="W104" s="120"/>
      <c r="X104" s="121">
        <f ca="1">U103+V103+W103</f>
        <v>0</v>
      </c>
      <c r="Y104" s="120"/>
      <c r="Z104" s="120"/>
      <c r="AA104" s="120"/>
      <c r="AB104" s="121">
        <f ca="1">Y103+Z103+AA103</f>
        <v>0</v>
      </c>
    </row>
    <row r="105" spans="1:28" ht="12.5" thickTop="1" x14ac:dyDescent="0.2"/>
  </sheetData>
  <mergeCells count="19">
    <mergeCell ref="A1:B3"/>
    <mergeCell ref="U4:AC4"/>
    <mergeCell ref="AG4:AJ4"/>
    <mergeCell ref="AK4:AN4"/>
    <mergeCell ref="U87:X87"/>
    <mergeCell ref="Y87:AB87"/>
    <mergeCell ref="AD4:AF4"/>
    <mergeCell ref="I87:L87"/>
    <mergeCell ref="M87:P87"/>
    <mergeCell ref="Q87:T87"/>
    <mergeCell ref="O4:T4"/>
    <mergeCell ref="A87:A89"/>
    <mergeCell ref="H87:H88"/>
    <mergeCell ref="A7:B7"/>
    <mergeCell ref="C87:C88"/>
    <mergeCell ref="A6:B6"/>
    <mergeCell ref="A5:B5"/>
    <mergeCell ref="A4:B4"/>
    <mergeCell ref="H4:N4"/>
  </mergeCells>
  <phoneticPr fontId="4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8"/>
  <sheetViews>
    <sheetView zoomScale="115" zoomScaleNormal="115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CM82" sqref="CM82"/>
    </sheetView>
  </sheetViews>
  <sheetFormatPr defaultColWidth="7" defaultRowHeight="10.9" customHeight="1" x14ac:dyDescent="0.15"/>
  <cols>
    <col min="1" max="1" width="3.26953125" style="260" customWidth="1"/>
    <col min="2" max="2" width="17" style="261" customWidth="1"/>
    <col min="3" max="67" width="8.453125" style="261" customWidth="1"/>
    <col min="68" max="68" width="8.453125" style="262" customWidth="1"/>
    <col min="69" max="97" width="8.453125" style="261" customWidth="1"/>
    <col min="98" max="256" width="7" style="261"/>
    <col min="257" max="257" width="3.26953125" style="261" customWidth="1"/>
    <col min="258" max="258" width="17" style="261" customWidth="1"/>
    <col min="259" max="353" width="8.453125" style="261" customWidth="1"/>
    <col min="354" max="512" width="7" style="261"/>
    <col min="513" max="513" width="3.26953125" style="261" customWidth="1"/>
    <col min="514" max="514" width="17" style="261" customWidth="1"/>
    <col min="515" max="609" width="8.453125" style="261" customWidth="1"/>
    <col min="610" max="768" width="7" style="261"/>
    <col min="769" max="769" width="3.26953125" style="261" customWidth="1"/>
    <col min="770" max="770" width="17" style="261" customWidth="1"/>
    <col min="771" max="865" width="8.453125" style="261" customWidth="1"/>
    <col min="866" max="1024" width="7" style="261"/>
    <col min="1025" max="1025" width="3.26953125" style="261" customWidth="1"/>
    <col min="1026" max="1026" width="17" style="261" customWidth="1"/>
    <col min="1027" max="1121" width="8.453125" style="261" customWidth="1"/>
    <col min="1122" max="1280" width="7" style="261"/>
    <col min="1281" max="1281" width="3.26953125" style="261" customWidth="1"/>
    <col min="1282" max="1282" width="17" style="261" customWidth="1"/>
    <col min="1283" max="1377" width="8.453125" style="261" customWidth="1"/>
    <col min="1378" max="1536" width="7" style="261"/>
    <col min="1537" max="1537" width="3.26953125" style="261" customWidth="1"/>
    <col min="1538" max="1538" width="17" style="261" customWidth="1"/>
    <col min="1539" max="1633" width="8.453125" style="261" customWidth="1"/>
    <col min="1634" max="1792" width="7" style="261"/>
    <col min="1793" max="1793" width="3.26953125" style="261" customWidth="1"/>
    <col min="1794" max="1794" width="17" style="261" customWidth="1"/>
    <col min="1795" max="1889" width="8.453125" style="261" customWidth="1"/>
    <col min="1890" max="2048" width="7" style="261"/>
    <col min="2049" max="2049" width="3.26953125" style="261" customWidth="1"/>
    <col min="2050" max="2050" width="17" style="261" customWidth="1"/>
    <col min="2051" max="2145" width="8.453125" style="261" customWidth="1"/>
    <col min="2146" max="2304" width="7" style="261"/>
    <col min="2305" max="2305" width="3.26953125" style="261" customWidth="1"/>
    <col min="2306" max="2306" width="17" style="261" customWidth="1"/>
    <col min="2307" max="2401" width="8.453125" style="261" customWidth="1"/>
    <col min="2402" max="2560" width="7" style="261"/>
    <col min="2561" max="2561" width="3.26953125" style="261" customWidth="1"/>
    <col min="2562" max="2562" width="17" style="261" customWidth="1"/>
    <col min="2563" max="2657" width="8.453125" style="261" customWidth="1"/>
    <col min="2658" max="2816" width="7" style="261"/>
    <col min="2817" max="2817" width="3.26953125" style="261" customWidth="1"/>
    <col min="2818" max="2818" width="17" style="261" customWidth="1"/>
    <col min="2819" max="2913" width="8.453125" style="261" customWidth="1"/>
    <col min="2914" max="3072" width="7" style="261"/>
    <col min="3073" max="3073" width="3.26953125" style="261" customWidth="1"/>
    <col min="3074" max="3074" width="17" style="261" customWidth="1"/>
    <col min="3075" max="3169" width="8.453125" style="261" customWidth="1"/>
    <col min="3170" max="3328" width="7" style="261"/>
    <col min="3329" max="3329" width="3.26953125" style="261" customWidth="1"/>
    <col min="3330" max="3330" width="17" style="261" customWidth="1"/>
    <col min="3331" max="3425" width="8.453125" style="261" customWidth="1"/>
    <col min="3426" max="3584" width="7" style="261"/>
    <col min="3585" max="3585" width="3.26953125" style="261" customWidth="1"/>
    <col min="3586" max="3586" width="17" style="261" customWidth="1"/>
    <col min="3587" max="3681" width="8.453125" style="261" customWidth="1"/>
    <col min="3682" max="3840" width="7" style="261"/>
    <col min="3841" max="3841" width="3.26953125" style="261" customWidth="1"/>
    <col min="3842" max="3842" width="17" style="261" customWidth="1"/>
    <col min="3843" max="3937" width="8.453125" style="261" customWidth="1"/>
    <col min="3938" max="4096" width="7" style="261"/>
    <col min="4097" max="4097" width="3.26953125" style="261" customWidth="1"/>
    <col min="4098" max="4098" width="17" style="261" customWidth="1"/>
    <col min="4099" max="4193" width="8.453125" style="261" customWidth="1"/>
    <col min="4194" max="4352" width="7" style="261"/>
    <col min="4353" max="4353" width="3.26953125" style="261" customWidth="1"/>
    <col min="4354" max="4354" width="17" style="261" customWidth="1"/>
    <col min="4355" max="4449" width="8.453125" style="261" customWidth="1"/>
    <col min="4450" max="4608" width="7" style="261"/>
    <col min="4609" max="4609" width="3.26953125" style="261" customWidth="1"/>
    <col min="4610" max="4610" width="17" style="261" customWidth="1"/>
    <col min="4611" max="4705" width="8.453125" style="261" customWidth="1"/>
    <col min="4706" max="4864" width="7" style="261"/>
    <col min="4865" max="4865" width="3.26953125" style="261" customWidth="1"/>
    <col min="4866" max="4866" width="17" style="261" customWidth="1"/>
    <col min="4867" max="4961" width="8.453125" style="261" customWidth="1"/>
    <col min="4962" max="5120" width="7" style="261"/>
    <col min="5121" max="5121" width="3.26953125" style="261" customWidth="1"/>
    <col min="5122" max="5122" width="17" style="261" customWidth="1"/>
    <col min="5123" max="5217" width="8.453125" style="261" customWidth="1"/>
    <col min="5218" max="5376" width="7" style="261"/>
    <col min="5377" max="5377" width="3.26953125" style="261" customWidth="1"/>
    <col min="5378" max="5378" width="17" style="261" customWidth="1"/>
    <col min="5379" max="5473" width="8.453125" style="261" customWidth="1"/>
    <col min="5474" max="5632" width="7" style="261"/>
    <col min="5633" max="5633" width="3.26953125" style="261" customWidth="1"/>
    <col min="5634" max="5634" width="17" style="261" customWidth="1"/>
    <col min="5635" max="5729" width="8.453125" style="261" customWidth="1"/>
    <col min="5730" max="5888" width="7" style="261"/>
    <col min="5889" max="5889" width="3.26953125" style="261" customWidth="1"/>
    <col min="5890" max="5890" width="17" style="261" customWidth="1"/>
    <col min="5891" max="5985" width="8.453125" style="261" customWidth="1"/>
    <col min="5986" max="6144" width="7" style="261"/>
    <col min="6145" max="6145" width="3.26953125" style="261" customWidth="1"/>
    <col min="6146" max="6146" width="17" style="261" customWidth="1"/>
    <col min="6147" max="6241" width="8.453125" style="261" customWidth="1"/>
    <col min="6242" max="6400" width="7" style="261"/>
    <col min="6401" max="6401" width="3.26953125" style="261" customWidth="1"/>
    <col min="6402" max="6402" width="17" style="261" customWidth="1"/>
    <col min="6403" max="6497" width="8.453125" style="261" customWidth="1"/>
    <col min="6498" max="6656" width="7" style="261"/>
    <col min="6657" max="6657" width="3.26953125" style="261" customWidth="1"/>
    <col min="6658" max="6658" width="17" style="261" customWidth="1"/>
    <col min="6659" max="6753" width="8.453125" style="261" customWidth="1"/>
    <col min="6754" max="6912" width="7" style="261"/>
    <col min="6913" max="6913" width="3.26953125" style="261" customWidth="1"/>
    <col min="6914" max="6914" width="17" style="261" customWidth="1"/>
    <col min="6915" max="7009" width="8.453125" style="261" customWidth="1"/>
    <col min="7010" max="7168" width="7" style="261"/>
    <col min="7169" max="7169" width="3.26953125" style="261" customWidth="1"/>
    <col min="7170" max="7170" width="17" style="261" customWidth="1"/>
    <col min="7171" max="7265" width="8.453125" style="261" customWidth="1"/>
    <col min="7266" max="7424" width="7" style="261"/>
    <col min="7425" max="7425" width="3.26953125" style="261" customWidth="1"/>
    <col min="7426" max="7426" width="17" style="261" customWidth="1"/>
    <col min="7427" max="7521" width="8.453125" style="261" customWidth="1"/>
    <col min="7522" max="7680" width="7" style="261"/>
    <col min="7681" max="7681" width="3.26953125" style="261" customWidth="1"/>
    <col min="7682" max="7682" width="17" style="261" customWidth="1"/>
    <col min="7683" max="7777" width="8.453125" style="261" customWidth="1"/>
    <col min="7778" max="7936" width="7" style="261"/>
    <col min="7937" max="7937" width="3.26953125" style="261" customWidth="1"/>
    <col min="7938" max="7938" width="17" style="261" customWidth="1"/>
    <col min="7939" max="8033" width="8.453125" style="261" customWidth="1"/>
    <col min="8034" max="8192" width="7" style="261"/>
    <col min="8193" max="8193" width="3.26953125" style="261" customWidth="1"/>
    <col min="8194" max="8194" width="17" style="261" customWidth="1"/>
    <col min="8195" max="8289" width="8.453125" style="261" customWidth="1"/>
    <col min="8290" max="8448" width="7" style="261"/>
    <col min="8449" max="8449" width="3.26953125" style="261" customWidth="1"/>
    <col min="8450" max="8450" width="17" style="261" customWidth="1"/>
    <col min="8451" max="8545" width="8.453125" style="261" customWidth="1"/>
    <col min="8546" max="8704" width="7" style="261"/>
    <col min="8705" max="8705" width="3.26953125" style="261" customWidth="1"/>
    <col min="8706" max="8706" width="17" style="261" customWidth="1"/>
    <col min="8707" max="8801" width="8.453125" style="261" customWidth="1"/>
    <col min="8802" max="8960" width="7" style="261"/>
    <col min="8961" max="8961" width="3.26953125" style="261" customWidth="1"/>
    <col min="8962" max="8962" width="17" style="261" customWidth="1"/>
    <col min="8963" max="9057" width="8.453125" style="261" customWidth="1"/>
    <col min="9058" max="9216" width="7" style="261"/>
    <col min="9217" max="9217" width="3.26953125" style="261" customWidth="1"/>
    <col min="9218" max="9218" width="17" style="261" customWidth="1"/>
    <col min="9219" max="9313" width="8.453125" style="261" customWidth="1"/>
    <col min="9314" max="9472" width="7" style="261"/>
    <col min="9473" max="9473" width="3.26953125" style="261" customWidth="1"/>
    <col min="9474" max="9474" width="17" style="261" customWidth="1"/>
    <col min="9475" max="9569" width="8.453125" style="261" customWidth="1"/>
    <col min="9570" max="9728" width="7" style="261"/>
    <col min="9729" max="9729" width="3.26953125" style="261" customWidth="1"/>
    <col min="9730" max="9730" width="17" style="261" customWidth="1"/>
    <col min="9731" max="9825" width="8.453125" style="261" customWidth="1"/>
    <col min="9826" max="9984" width="7" style="261"/>
    <col min="9985" max="9985" width="3.26953125" style="261" customWidth="1"/>
    <col min="9986" max="9986" width="17" style="261" customWidth="1"/>
    <col min="9987" max="10081" width="8.453125" style="261" customWidth="1"/>
    <col min="10082" max="10240" width="7" style="261"/>
    <col min="10241" max="10241" width="3.26953125" style="261" customWidth="1"/>
    <col min="10242" max="10242" width="17" style="261" customWidth="1"/>
    <col min="10243" max="10337" width="8.453125" style="261" customWidth="1"/>
    <col min="10338" max="10496" width="7" style="261"/>
    <col min="10497" max="10497" width="3.26953125" style="261" customWidth="1"/>
    <col min="10498" max="10498" width="17" style="261" customWidth="1"/>
    <col min="10499" max="10593" width="8.453125" style="261" customWidth="1"/>
    <col min="10594" max="10752" width="7" style="261"/>
    <col min="10753" max="10753" width="3.26953125" style="261" customWidth="1"/>
    <col min="10754" max="10754" width="17" style="261" customWidth="1"/>
    <col min="10755" max="10849" width="8.453125" style="261" customWidth="1"/>
    <col min="10850" max="11008" width="7" style="261"/>
    <col min="11009" max="11009" width="3.26953125" style="261" customWidth="1"/>
    <col min="11010" max="11010" width="17" style="261" customWidth="1"/>
    <col min="11011" max="11105" width="8.453125" style="261" customWidth="1"/>
    <col min="11106" max="11264" width="7" style="261"/>
    <col min="11265" max="11265" width="3.26953125" style="261" customWidth="1"/>
    <col min="11266" max="11266" width="17" style="261" customWidth="1"/>
    <col min="11267" max="11361" width="8.453125" style="261" customWidth="1"/>
    <col min="11362" max="11520" width="7" style="261"/>
    <col min="11521" max="11521" width="3.26953125" style="261" customWidth="1"/>
    <col min="11522" max="11522" width="17" style="261" customWidth="1"/>
    <col min="11523" max="11617" width="8.453125" style="261" customWidth="1"/>
    <col min="11618" max="11776" width="7" style="261"/>
    <col min="11777" max="11777" width="3.26953125" style="261" customWidth="1"/>
    <col min="11778" max="11778" width="17" style="261" customWidth="1"/>
    <col min="11779" max="11873" width="8.453125" style="261" customWidth="1"/>
    <col min="11874" max="12032" width="7" style="261"/>
    <col min="12033" max="12033" width="3.26953125" style="261" customWidth="1"/>
    <col min="12034" max="12034" width="17" style="261" customWidth="1"/>
    <col min="12035" max="12129" width="8.453125" style="261" customWidth="1"/>
    <col min="12130" max="12288" width="7" style="261"/>
    <col min="12289" max="12289" width="3.26953125" style="261" customWidth="1"/>
    <col min="12290" max="12290" width="17" style="261" customWidth="1"/>
    <col min="12291" max="12385" width="8.453125" style="261" customWidth="1"/>
    <col min="12386" max="12544" width="7" style="261"/>
    <col min="12545" max="12545" width="3.26953125" style="261" customWidth="1"/>
    <col min="12546" max="12546" width="17" style="261" customWidth="1"/>
    <col min="12547" max="12641" width="8.453125" style="261" customWidth="1"/>
    <col min="12642" max="12800" width="7" style="261"/>
    <col min="12801" max="12801" width="3.26953125" style="261" customWidth="1"/>
    <col min="12802" max="12802" width="17" style="261" customWidth="1"/>
    <col min="12803" max="12897" width="8.453125" style="261" customWidth="1"/>
    <col min="12898" max="13056" width="7" style="261"/>
    <col min="13057" max="13057" width="3.26953125" style="261" customWidth="1"/>
    <col min="13058" max="13058" width="17" style="261" customWidth="1"/>
    <col min="13059" max="13153" width="8.453125" style="261" customWidth="1"/>
    <col min="13154" max="13312" width="7" style="261"/>
    <col min="13313" max="13313" width="3.26953125" style="261" customWidth="1"/>
    <col min="13314" max="13314" width="17" style="261" customWidth="1"/>
    <col min="13315" max="13409" width="8.453125" style="261" customWidth="1"/>
    <col min="13410" max="13568" width="7" style="261"/>
    <col min="13569" max="13569" width="3.26953125" style="261" customWidth="1"/>
    <col min="13570" max="13570" width="17" style="261" customWidth="1"/>
    <col min="13571" max="13665" width="8.453125" style="261" customWidth="1"/>
    <col min="13666" max="13824" width="7" style="261"/>
    <col min="13825" max="13825" width="3.26953125" style="261" customWidth="1"/>
    <col min="13826" max="13826" width="17" style="261" customWidth="1"/>
    <col min="13827" max="13921" width="8.453125" style="261" customWidth="1"/>
    <col min="13922" max="14080" width="7" style="261"/>
    <col min="14081" max="14081" width="3.26953125" style="261" customWidth="1"/>
    <col min="14082" max="14082" width="17" style="261" customWidth="1"/>
    <col min="14083" max="14177" width="8.453125" style="261" customWidth="1"/>
    <col min="14178" max="14336" width="7" style="261"/>
    <col min="14337" max="14337" width="3.26953125" style="261" customWidth="1"/>
    <col min="14338" max="14338" width="17" style="261" customWidth="1"/>
    <col min="14339" max="14433" width="8.453125" style="261" customWidth="1"/>
    <col min="14434" max="14592" width="7" style="261"/>
    <col min="14593" max="14593" width="3.26953125" style="261" customWidth="1"/>
    <col min="14594" max="14594" width="17" style="261" customWidth="1"/>
    <col min="14595" max="14689" width="8.453125" style="261" customWidth="1"/>
    <col min="14690" max="14848" width="7" style="261"/>
    <col min="14849" max="14849" width="3.26953125" style="261" customWidth="1"/>
    <col min="14850" max="14850" width="17" style="261" customWidth="1"/>
    <col min="14851" max="14945" width="8.453125" style="261" customWidth="1"/>
    <col min="14946" max="15104" width="7" style="261"/>
    <col min="15105" max="15105" width="3.26953125" style="261" customWidth="1"/>
    <col min="15106" max="15106" width="17" style="261" customWidth="1"/>
    <col min="15107" max="15201" width="8.453125" style="261" customWidth="1"/>
    <col min="15202" max="15360" width="7" style="261"/>
    <col min="15361" max="15361" width="3.26953125" style="261" customWidth="1"/>
    <col min="15362" max="15362" width="17" style="261" customWidth="1"/>
    <col min="15363" max="15457" width="8.453125" style="261" customWidth="1"/>
    <col min="15458" max="15616" width="7" style="261"/>
    <col min="15617" max="15617" width="3.26953125" style="261" customWidth="1"/>
    <col min="15618" max="15618" width="17" style="261" customWidth="1"/>
    <col min="15619" max="15713" width="8.453125" style="261" customWidth="1"/>
    <col min="15714" max="15872" width="7" style="261"/>
    <col min="15873" max="15873" width="3.26953125" style="261" customWidth="1"/>
    <col min="15874" max="15874" width="17" style="261" customWidth="1"/>
    <col min="15875" max="15969" width="8.453125" style="261" customWidth="1"/>
    <col min="15970" max="16128" width="7" style="261"/>
    <col min="16129" max="16129" width="3.26953125" style="261" customWidth="1"/>
    <col min="16130" max="16130" width="17" style="261" customWidth="1"/>
    <col min="16131" max="16225" width="8.453125" style="261" customWidth="1"/>
    <col min="16226" max="16384" width="7" style="261"/>
  </cols>
  <sheetData>
    <row r="1" spans="1:97" s="210" customFormat="1" ht="14" x14ac:dyDescent="0.2">
      <c r="A1" s="208"/>
      <c r="B1" s="209" t="s">
        <v>592</v>
      </c>
      <c r="BP1" s="211"/>
    </row>
    <row r="2" spans="1:97" s="210" customFormat="1" ht="10.9" customHeight="1" x14ac:dyDescent="0.2">
      <c r="A2" s="208"/>
      <c r="BP2" s="211"/>
      <c r="CH2" s="212"/>
      <c r="CI2" s="212"/>
      <c r="CJ2" s="212"/>
      <c r="CS2" s="213" t="s">
        <v>351</v>
      </c>
    </row>
    <row r="3" spans="1:97" s="210" customFormat="1" ht="12.75" customHeight="1" x14ac:dyDescent="0.2">
      <c r="A3" s="214"/>
      <c r="B3" s="215"/>
      <c r="C3" s="216" t="s">
        <v>234</v>
      </c>
      <c r="D3" s="216" t="s">
        <v>235</v>
      </c>
      <c r="E3" s="216" t="s">
        <v>236</v>
      </c>
      <c r="F3" s="216" t="s">
        <v>237</v>
      </c>
      <c r="G3" s="216" t="s">
        <v>238</v>
      </c>
      <c r="H3" s="216" t="s">
        <v>239</v>
      </c>
      <c r="I3" s="216" t="s">
        <v>240</v>
      </c>
      <c r="J3" s="216" t="s">
        <v>241</v>
      </c>
      <c r="K3" s="216" t="s">
        <v>242</v>
      </c>
      <c r="L3" s="216" t="s">
        <v>243</v>
      </c>
      <c r="M3" s="216" t="s">
        <v>244</v>
      </c>
      <c r="N3" s="216" t="s">
        <v>245</v>
      </c>
      <c r="O3" s="216" t="s">
        <v>246</v>
      </c>
      <c r="P3" s="216" t="s">
        <v>247</v>
      </c>
      <c r="Q3" s="216" t="s">
        <v>248</v>
      </c>
      <c r="R3" s="216" t="s">
        <v>249</v>
      </c>
      <c r="S3" s="216" t="s">
        <v>250</v>
      </c>
      <c r="T3" s="216" t="s">
        <v>251</v>
      </c>
      <c r="U3" s="216" t="s">
        <v>252</v>
      </c>
      <c r="V3" s="216" t="s">
        <v>253</v>
      </c>
      <c r="W3" s="216" t="s">
        <v>254</v>
      </c>
      <c r="X3" s="216" t="s">
        <v>255</v>
      </c>
      <c r="Y3" s="216" t="s">
        <v>256</v>
      </c>
      <c r="Z3" s="216" t="s">
        <v>257</v>
      </c>
      <c r="AA3" s="216" t="s">
        <v>258</v>
      </c>
      <c r="AB3" s="216" t="s">
        <v>259</v>
      </c>
      <c r="AC3" s="216" t="s">
        <v>260</v>
      </c>
      <c r="AD3" s="216" t="s">
        <v>261</v>
      </c>
      <c r="AE3" s="216" t="s">
        <v>262</v>
      </c>
      <c r="AF3" s="216" t="s">
        <v>263</v>
      </c>
      <c r="AG3" s="216" t="s">
        <v>264</v>
      </c>
      <c r="AH3" s="216" t="s">
        <v>265</v>
      </c>
      <c r="AI3" s="216" t="s">
        <v>266</v>
      </c>
      <c r="AJ3" s="216" t="s">
        <v>267</v>
      </c>
      <c r="AK3" s="216" t="s">
        <v>268</v>
      </c>
      <c r="AL3" s="216" t="s">
        <v>269</v>
      </c>
      <c r="AM3" s="216" t="s">
        <v>270</v>
      </c>
      <c r="AN3" s="216" t="s">
        <v>272</v>
      </c>
      <c r="AO3" s="216" t="s">
        <v>274</v>
      </c>
      <c r="AP3" s="216" t="s">
        <v>275</v>
      </c>
      <c r="AQ3" s="216" t="s">
        <v>276</v>
      </c>
      <c r="AR3" s="216" t="s">
        <v>277</v>
      </c>
      <c r="AS3" s="216" t="s">
        <v>278</v>
      </c>
      <c r="AT3" s="216" t="s">
        <v>279</v>
      </c>
      <c r="AU3" s="216" t="s">
        <v>280</v>
      </c>
      <c r="AV3" s="216" t="s">
        <v>281</v>
      </c>
      <c r="AW3" s="216" t="s">
        <v>282</v>
      </c>
      <c r="AX3" s="216" t="s">
        <v>283</v>
      </c>
      <c r="AY3" s="216" t="s">
        <v>284</v>
      </c>
      <c r="AZ3" s="216" t="s">
        <v>285</v>
      </c>
      <c r="BA3" s="216" t="s">
        <v>286</v>
      </c>
      <c r="BB3" s="216" t="s">
        <v>288</v>
      </c>
      <c r="BC3" s="216" t="s">
        <v>289</v>
      </c>
      <c r="BD3" s="216" t="s">
        <v>291</v>
      </c>
      <c r="BE3" s="216" t="s">
        <v>292</v>
      </c>
      <c r="BF3" s="216" t="s">
        <v>293</v>
      </c>
      <c r="BG3" s="216" t="s">
        <v>295</v>
      </c>
      <c r="BH3" s="216" t="s">
        <v>296</v>
      </c>
      <c r="BI3" s="216" t="s">
        <v>297</v>
      </c>
      <c r="BJ3" s="216" t="s">
        <v>298</v>
      </c>
      <c r="BK3" s="216" t="s">
        <v>299</v>
      </c>
      <c r="BL3" s="216" t="s">
        <v>300</v>
      </c>
      <c r="BM3" s="216" t="s">
        <v>301</v>
      </c>
      <c r="BN3" s="216" t="s">
        <v>459</v>
      </c>
      <c r="BO3" s="217"/>
      <c r="BP3" s="218"/>
      <c r="BQ3" s="218"/>
      <c r="BR3" s="216" t="s">
        <v>352</v>
      </c>
      <c r="BS3" s="216" t="s">
        <v>352</v>
      </c>
      <c r="BT3" s="216"/>
      <c r="BU3" s="218"/>
      <c r="BV3" s="217"/>
      <c r="BW3" s="217"/>
      <c r="BX3" s="219"/>
      <c r="BY3" s="218"/>
      <c r="BZ3" s="218"/>
      <c r="CA3" s="218"/>
      <c r="CB3" s="218"/>
      <c r="CC3" s="218"/>
      <c r="CD3" s="218"/>
      <c r="CE3" s="218"/>
      <c r="CF3" s="217"/>
      <c r="CG3" s="217"/>
      <c r="CH3" s="220"/>
      <c r="CI3" s="216" t="s">
        <v>353</v>
      </c>
      <c r="CJ3" s="216" t="s">
        <v>353</v>
      </c>
      <c r="CK3" s="216" t="s">
        <v>353</v>
      </c>
      <c r="CL3" s="216" t="s">
        <v>353</v>
      </c>
      <c r="CM3" s="216" t="s">
        <v>353</v>
      </c>
      <c r="CN3" s="216" t="s">
        <v>353</v>
      </c>
      <c r="CO3" s="216" t="s">
        <v>353</v>
      </c>
      <c r="CP3" s="216" t="s">
        <v>353</v>
      </c>
      <c r="CQ3" s="220" t="s">
        <v>353</v>
      </c>
      <c r="CR3" s="217"/>
      <c r="CS3" s="220"/>
    </row>
    <row r="4" spans="1:97" s="208" customFormat="1" ht="12.75" customHeight="1" x14ac:dyDescent="0.2">
      <c r="A4" s="221"/>
      <c r="B4" s="222"/>
      <c r="C4" s="223" t="s">
        <v>523</v>
      </c>
      <c r="D4" s="223" t="s">
        <v>524</v>
      </c>
      <c r="E4" s="223"/>
      <c r="F4" s="223" t="s">
        <v>525</v>
      </c>
      <c r="G4" s="223"/>
      <c r="H4" s="223"/>
      <c r="I4" s="223" t="s">
        <v>526</v>
      </c>
      <c r="J4" s="223" t="s">
        <v>527</v>
      </c>
      <c r="K4" s="223" t="s">
        <v>596</v>
      </c>
      <c r="L4" s="223" t="s">
        <v>304</v>
      </c>
      <c r="M4" s="223"/>
      <c r="N4" s="223" t="s">
        <v>305</v>
      </c>
      <c r="O4" s="223"/>
      <c r="P4" s="224" t="s">
        <v>528</v>
      </c>
      <c r="Q4" s="223" t="s">
        <v>529</v>
      </c>
      <c r="R4" s="223" t="s">
        <v>530</v>
      </c>
      <c r="S4" s="223" t="s">
        <v>531</v>
      </c>
      <c r="T4" s="223" t="s">
        <v>532</v>
      </c>
      <c r="U4" s="224" t="s">
        <v>533</v>
      </c>
      <c r="V4" s="223"/>
      <c r="W4" s="223" t="s">
        <v>534</v>
      </c>
      <c r="X4" s="223"/>
      <c r="Y4" s="223" t="s">
        <v>306</v>
      </c>
      <c r="Z4" s="223" t="s">
        <v>306</v>
      </c>
      <c r="AA4" s="223" t="s">
        <v>535</v>
      </c>
      <c r="AB4" s="223" t="s">
        <v>536</v>
      </c>
      <c r="AC4" s="223"/>
      <c r="AD4" s="223" t="s">
        <v>537</v>
      </c>
      <c r="AE4" s="223" t="s">
        <v>538</v>
      </c>
      <c r="AF4" s="223"/>
      <c r="AG4" s="223" t="s">
        <v>539</v>
      </c>
      <c r="AH4" s="223" t="s">
        <v>540</v>
      </c>
      <c r="AI4" s="223"/>
      <c r="AJ4" s="223"/>
      <c r="AK4" s="223"/>
      <c r="AL4" s="223"/>
      <c r="AM4" s="223" t="s">
        <v>527</v>
      </c>
      <c r="AN4" s="224" t="s">
        <v>541</v>
      </c>
      <c r="AO4" s="223"/>
      <c r="AP4" s="223"/>
      <c r="AQ4" s="224"/>
      <c r="AR4" s="223" t="s">
        <v>542</v>
      </c>
      <c r="AS4" s="223"/>
      <c r="AT4" s="223" t="s">
        <v>543</v>
      </c>
      <c r="AU4" s="223"/>
      <c r="AV4" s="223"/>
      <c r="AW4" s="223"/>
      <c r="AX4" s="223"/>
      <c r="AY4" s="224"/>
      <c r="AZ4" s="223" t="s">
        <v>544</v>
      </c>
      <c r="BA4" s="223"/>
      <c r="BB4" s="223" t="s">
        <v>545</v>
      </c>
      <c r="BC4" s="223"/>
      <c r="BD4" s="223"/>
      <c r="BE4" s="223" t="s">
        <v>546</v>
      </c>
      <c r="BF4" s="225"/>
      <c r="BG4" s="343" t="s">
        <v>547</v>
      </c>
      <c r="BH4" s="223" t="s">
        <v>548</v>
      </c>
      <c r="BI4" s="223"/>
      <c r="BJ4" s="223" t="s">
        <v>549</v>
      </c>
      <c r="BK4" s="224" t="s">
        <v>550</v>
      </c>
      <c r="BL4" s="224" t="s">
        <v>527</v>
      </c>
      <c r="BM4" s="223"/>
      <c r="BN4" s="224"/>
      <c r="BO4" s="226" t="s">
        <v>354</v>
      </c>
      <c r="BP4" s="223" t="s">
        <v>355</v>
      </c>
      <c r="BQ4" s="223" t="s">
        <v>356</v>
      </c>
      <c r="BR4" s="223" t="s">
        <v>357</v>
      </c>
      <c r="BS4" s="223" t="s">
        <v>358</v>
      </c>
      <c r="BT4" s="223" t="s">
        <v>358</v>
      </c>
      <c r="BU4" s="223"/>
      <c r="BV4" s="226" t="s">
        <v>359</v>
      </c>
      <c r="BW4" s="222" t="s">
        <v>360</v>
      </c>
      <c r="BX4" s="221"/>
      <c r="BY4" s="223"/>
      <c r="BZ4" s="223" t="s">
        <v>361</v>
      </c>
      <c r="CA4" s="223"/>
      <c r="CB4" s="223"/>
      <c r="CC4" s="223"/>
      <c r="CD4" s="223"/>
      <c r="CE4" s="223"/>
      <c r="CF4" s="226"/>
      <c r="CG4" s="226"/>
      <c r="CH4" s="226"/>
      <c r="CI4" s="223"/>
      <c r="CJ4" s="223"/>
      <c r="CK4" s="223" t="s">
        <v>362</v>
      </c>
      <c r="CL4" s="223"/>
      <c r="CM4" s="223"/>
      <c r="CN4" s="223"/>
      <c r="CO4" s="223"/>
      <c r="CP4" s="223"/>
      <c r="CQ4" s="226"/>
      <c r="CR4" s="226" t="s">
        <v>363</v>
      </c>
      <c r="CS4" s="226" t="s">
        <v>364</v>
      </c>
    </row>
    <row r="5" spans="1:97" s="208" customFormat="1" ht="12.75" customHeight="1" x14ac:dyDescent="0.2">
      <c r="A5" s="227"/>
      <c r="B5" s="228"/>
      <c r="C5" s="229" t="s">
        <v>551</v>
      </c>
      <c r="D5" s="229" t="s">
        <v>551</v>
      </c>
      <c r="E5" s="229" t="s">
        <v>552</v>
      </c>
      <c r="F5" s="229" t="s">
        <v>308</v>
      </c>
      <c r="G5" s="229" t="s">
        <v>553</v>
      </c>
      <c r="H5" s="229" t="s">
        <v>554</v>
      </c>
      <c r="I5" s="229" t="s">
        <v>555</v>
      </c>
      <c r="J5" s="229" t="s">
        <v>556</v>
      </c>
      <c r="K5" s="229" t="s">
        <v>558</v>
      </c>
      <c r="L5" s="229" t="s">
        <v>558</v>
      </c>
      <c r="M5" s="229" t="s">
        <v>1</v>
      </c>
      <c r="N5" s="229" t="s">
        <v>558</v>
      </c>
      <c r="O5" s="229" t="s">
        <v>309</v>
      </c>
      <c r="P5" s="230" t="s">
        <v>559</v>
      </c>
      <c r="Q5" s="229" t="s">
        <v>560</v>
      </c>
      <c r="R5" s="229" t="s">
        <v>561</v>
      </c>
      <c r="S5" s="229" t="s">
        <v>562</v>
      </c>
      <c r="T5" s="229" t="s">
        <v>563</v>
      </c>
      <c r="U5" s="230" t="s">
        <v>564</v>
      </c>
      <c r="V5" s="229" t="s">
        <v>2</v>
      </c>
      <c r="W5" s="229" t="s">
        <v>310</v>
      </c>
      <c r="X5" s="229" t="s">
        <v>3</v>
      </c>
      <c r="Y5" s="229" t="s">
        <v>565</v>
      </c>
      <c r="Z5" s="229" t="s">
        <v>566</v>
      </c>
      <c r="AA5" s="229" t="s">
        <v>567</v>
      </c>
      <c r="AB5" s="229" t="s">
        <v>568</v>
      </c>
      <c r="AC5" s="229" t="s">
        <v>4</v>
      </c>
      <c r="AD5" s="229" t="s">
        <v>569</v>
      </c>
      <c r="AE5" s="229" t="s">
        <v>311</v>
      </c>
      <c r="AF5" s="229" t="s">
        <v>5</v>
      </c>
      <c r="AG5" s="229" t="s">
        <v>312</v>
      </c>
      <c r="AH5" s="229" t="s">
        <v>570</v>
      </c>
      <c r="AI5" s="229" t="s">
        <v>37</v>
      </c>
      <c r="AJ5" s="229" t="s">
        <v>271</v>
      </c>
      <c r="AK5" s="229" t="s">
        <v>273</v>
      </c>
      <c r="AL5" s="229" t="s">
        <v>36</v>
      </c>
      <c r="AM5" s="229" t="s">
        <v>313</v>
      </c>
      <c r="AN5" s="230" t="s">
        <v>571</v>
      </c>
      <c r="AO5" s="229" t="s">
        <v>314</v>
      </c>
      <c r="AP5" s="229" t="s">
        <v>6</v>
      </c>
      <c r="AQ5" s="230" t="s">
        <v>572</v>
      </c>
      <c r="AR5" s="229" t="s">
        <v>573</v>
      </c>
      <c r="AS5" s="229" t="s">
        <v>315</v>
      </c>
      <c r="AT5" s="229" t="s">
        <v>574</v>
      </c>
      <c r="AU5" s="229" t="s">
        <v>316</v>
      </c>
      <c r="AV5" s="229" t="s">
        <v>317</v>
      </c>
      <c r="AW5" s="229" t="s">
        <v>7</v>
      </c>
      <c r="AX5" s="229" t="s">
        <v>287</v>
      </c>
      <c r="AY5" s="230" t="s">
        <v>318</v>
      </c>
      <c r="AZ5" s="229" t="s">
        <v>575</v>
      </c>
      <c r="BA5" s="229" t="s">
        <v>290</v>
      </c>
      <c r="BB5" s="229" t="s">
        <v>308</v>
      </c>
      <c r="BC5" s="229" t="s">
        <v>319</v>
      </c>
      <c r="BD5" s="229" t="s">
        <v>294</v>
      </c>
      <c r="BE5" s="229" t="s">
        <v>320</v>
      </c>
      <c r="BF5" s="230" t="s">
        <v>321</v>
      </c>
      <c r="BG5" s="344" t="s">
        <v>576</v>
      </c>
      <c r="BH5" s="229" t="s">
        <v>308</v>
      </c>
      <c r="BI5" s="229" t="s">
        <v>577</v>
      </c>
      <c r="BJ5" s="229" t="s">
        <v>308</v>
      </c>
      <c r="BK5" s="230" t="s">
        <v>308</v>
      </c>
      <c r="BL5" s="230" t="s">
        <v>578</v>
      </c>
      <c r="BM5" s="229" t="s">
        <v>579</v>
      </c>
      <c r="BN5" s="230" t="s">
        <v>580</v>
      </c>
      <c r="BO5" s="231" t="s">
        <v>365</v>
      </c>
      <c r="BP5" s="229" t="s">
        <v>366</v>
      </c>
      <c r="BQ5" s="229" t="s">
        <v>366</v>
      </c>
      <c r="BR5" s="229" t="s">
        <v>366</v>
      </c>
      <c r="BS5" s="229" t="s">
        <v>367</v>
      </c>
      <c r="BT5" s="229" t="s">
        <v>368</v>
      </c>
      <c r="BU5" s="229" t="s">
        <v>369</v>
      </c>
      <c r="BV5" s="231" t="s">
        <v>370</v>
      </c>
      <c r="BW5" s="228" t="s">
        <v>371</v>
      </c>
      <c r="BX5" s="227" t="s">
        <v>372</v>
      </c>
      <c r="BY5" s="229" t="s">
        <v>373</v>
      </c>
      <c r="BZ5" s="229" t="s">
        <v>374</v>
      </c>
      <c r="CA5" s="229" t="s">
        <v>375</v>
      </c>
      <c r="CB5" s="229" t="s">
        <v>376</v>
      </c>
      <c r="CC5" s="229" t="s">
        <v>377</v>
      </c>
      <c r="CD5" s="229" t="s">
        <v>378</v>
      </c>
      <c r="CE5" s="229" t="s">
        <v>379</v>
      </c>
      <c r="CF5" s="231" t="s">
        <v>380</v>
      </c>
      <c r="CG5" s="231" t="s">
        <v>370</v>
      </c>
      <c r="CH5" s="231" t="s">
        <v>381</v>
      </c>
      <c r="CI5" s="229" t="s">
        <v>382</v>
      </c>
      <c r="CJ5" s="229" t="s">
        <v>383</v>
      </c>
      <c r="CK5" s="229" t="s">
        <v>384</v>
      </c>
      <c r="CL5" s="229" t="s">
        <v>385</v>
      </c>
      <c r="CM5" s="229" t="s">
        <v>386</v>
      </c>
      <c r="CN5" s="229" t="s">
        <v>387</v>
      </c>
      <c r="CO5" s="229" t="s">
        <v>388</v>
      </c>
      <c r="CP5" s="229" t="s">
        <v>389</v>
      </c>
      <c r="CQ5" s="231" t="s">
        <v>390</v>
      </c>
      <c r="CR5" s="231" t="s">
        <v>391</v>
      </c>
      <c r="CS5" s="231" t="s">
        <v>392</v>
      </c>
    </row>
    <row r="6" spans="1:97" s="210" customFormat="1" ht="12.75" customHeight="1" x14ac:dyDescent="0.2">
      <c r="A6" s="221" t="s">
        <v>234</v>
      </c>
      <c r="B6" s="232" t="s">
        <v>460</v>
      </c>
      <c r="C6" s="233">
        <v>4324</v>
      </c>
      <c r="D6" s="233">
        <v>210</v>
      </c>
      <c r="E6" s="233">
        <v>880</v>
      </c>
      <c r="F6" s="233">
        <v>108</v>
      </c>
      <c r="G6" s="233">
        <v>18</v>
      </c>
      <c r="H6" s="233">
        <v>0</v>
      </c>
      <c r="I6" s="233">
        <v>0</v>
      </c>
      <c r="J6" s="233">
        <v>0</v>
      </c>
      <c r="K6" s="233">
        <v>20</v>
      </c>
      <c r="L6" s="233">
        <v>54</v>
      </c>
      <c r="M6" s="233">
        <v>13248</v>
      </c>
      <c r="N6" s="233">
        <v>9302</v>
      </c>
      <c r="O6" s="233">
        <v>254</v>
      </c>
      <c r="P6" s="233">
        <v>1990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0</v>
      </c>
      <c r="X6" s="233">
        <v>0</v>
      </c>
      <c r="Y6" s="233">
        <v>0</v>
      </c>
      <c r="Z6" s="233">
        <v>0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>
        <v>0</v>
      </c>
      <c r="AL6" s="233">
        <v>0</v>
      </c>
      <c r="AM6" s="233">
        <v>8</v>
      </c>
      <c r="AN6" s="233">
        <v>0</v>
      </c>
      <c r="AO6" s="233">
        <v>0</v>
      </c>
      <c r="AP6" s="233">
        <v>1</v>
      </c>
      <c r="AQ6" s="233">
        <v>0</v>
      </c>
      <c r="AR6" s="233">
        <v>0</v>
      </c>
      <c r="AS6" s="233">
        <v>0</v>
      </c>
      <c r="AT6" s="233">
        <v>0</v>
      </c>
      <c r="AU6" s="233">
        <v>0</v>
      </c>
      <c r="AV6" s="233">
        <v>0</v>
      </c>
      <c r="AW6" s="233">
        <v>0</v>
      </c>
      <c r="AX6" s="233">
        <v>0</v>
      </c>
      <c r="AY6" s="233">
        <v>32</v>
      </c>
      <c r="AZ6" s="233">
        <v>0</v>
      </c>
      <c r="BA6" s="233">
        <v>0</v>
      </c>
      <c r="BB6" s="233">
        <v>0</v>
      </c>
      <c r="BC6" s="233">
        <v>35</v>
      </c>
      <c r="BD6" s="233">
        <v>293</v>
      </c>
      <c r="BE6" s="233">
        <v>355</v>
      </c>
      <c r="BF6" s="233">
        <v>464</v>
      </c>
      <c r="BG6" s="233">
        <v>34</v>
      </c>
      <c r="BH6" s="233">
        <v>0</v>
      </c>
      <c r="BI6" s="233">
        <v>681</v>
      </c>
      <c r="BJ6" s="233">
        <v>1678</v>
      </c>
      <c r="BK6" s="233">
        <v>4</v>
      </c>
      <c r="BL6" s="233">
        <v>27</v>
      </c>
      <c r="BM6" s="233">
        <v>0</v>
      </c>
      <c r="BN6" s="233">
        <v>0</v>
      </c>
      <c r="BO6" s="236">
        <v>34020</v>
      </c>
      <c r="BP6" s="235">
        <v>92</v>
      </c>
      <c r="BQ6" s="233">
        <v>11665</v>
      </c>
      <c r="BR6" s="233">
        <v>0</v>
      </c>
      <c r="BS6" s="233">
        <v>0</v>
      </c>
      <c r="BT6" s="233">
        <v>41</v>
      </c>
      <c r="BU6" s="233">
        <v>255</v>
      </c>
      <c r="BV6" s="236">
        <v>12053</v>
      </c>
      <c r="BW6" s="234">
        <v>46073</v>
      </c>
      <c r="BX6" s="237">
        <v>0</v>
      </c>
      <c r="BY6" s="233">
        <v>62802</v>
      </c>
      <c r="BZ6" s="233">
        <v>7769</v>
      </c>
      <c r="CA6" s="233">
        <v>4388</v>
      </c>
      <c r="CB6" s="233">
        <v>0</v>
      </c>
      <c r="CC6" s="233">
        <v>834</v>
      </c>
      <c r="CD6" s="233">
        <v>171</v>
      </c>
      <c r="CE6" s="233">
        <v>183</v>
      </c>
      <c r="CF6" s="236">
        <v>76147</v>
      </c>
      <c r="CG6" s="236">
        <v>88200</v>
      </c>
      <c r="CH6" s="236">
        <v>122220</v>
      </c>
      <c r="CI6" s="233">
        <v>0</v>
      </c>
      <c r="CJ6" s="233">
        <v>-10406</v>
      </c>
      <c r="CK6" s="233">
        <v>-2210</v>
      </c>
      <c r="CL6" s="233">
        <v>0</v>
      </c>
      <c r="CM6" s="233">
        <v>0</v>
      </c>
      <c r="CN6" s="233">
        <v>-404</v>
      </c>
      <c r="CO6" s="233">
        <v>-354</v>
      </c>
      <c r="CP6" s="233">
        <v>0</v>
      </c>
      <c r="CQ6" s="236">
        <v>-13374</v>
      </c>
      <c r="CR6" s="236">
        <v>74826</v>
      </c>
      <c r="CS6" s="236">
        <v>108846</v>
      </c>
    </row>
    <row r="7" spans="1:97" s="210" customFormat="1" ht="12.75" customHeight="1" x14ac:dyDescent="0.2">
      <c r="A7" s="221" t="s">
        <v>235</v>
      </c>
      <c r="B7" s="232" t="s">
        <v>461</v>
      </c>
      <c r="C7" s="233">
        <v>1513</v>
      </c>
      <c r="D7" s="233">
        <v>1367</v>
      </c>
      <c r="E7" s="233">
        <v>12522</v>
      </c>
      <c r="F7" s="233">
        <v>13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5</v>
      </c>
      <c r="O7" s="233">
        <v>0</v>
      </c>
      <c r="P7" s="233">
        <v>248</v>
      </c>
      <c r="Q7" s="233">
        <v>17</v>
      </c>
      <c r="R7" s="233">
        <v>28</v>
      </c>
      <c r="S7" s="233">
        <v>0</v>
      </c>
      <c r="T7" s="233">
        <v>0</v>
      </c>
      <c r="U7" s="233">
        <v>21</v>
      </c>
      <c r="V7" s="233">
        <v>0</v>
      </c>
      <c r="W7" s="233">
        <v>0</v>
      </c>
      <c r="X7" s="233">
        <v>0</v>
      </c>
      <c r="Y7" s="233">
        <v>0</v>
      </c>
      <c r="Z7" s="233">
        <v>9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233">
        <v>0</v>
      </c>
      <c r="AL7" s="233">
        <v>0</v>
      </c>
      <c r="AM7" s="233">
        <v>4</v>
      </c>
      <c r="AN7" s="233">
        <v>0</v>
      </c>
      <c r="AO7" s="233">
        <v>58</v>
      </c>
      <c r="AP7" s="233">
        <v>0</v>
      </c>
      <c r="AQ7" s="233">
        <v>679</v>
      </c>
      <c r="AR7" s="233">
        <v>55</v>
      </c>
      <c r="AS7" s="233">
        <v>0</v>
      </c>
      <c r="AT7" s="233">
        <v>0</v>
      </c>
      <c r="AU7" s="233">
        <v>0</v>
      </c>
      <c r="AV7" s="233">
        <v>47</v>
      </c>
      <c r="AW7" s="233">
        <v>0</v>
      </c>
      <c r="AX7" s="233">
        <v>1</v>
      </c>
      <c r="AY7" s="233">
        <v>0</v>
      </c>
      <c r="AZ7" s="233">
        <v>0</v>
      </c>
      <c r="BA7" s="233">
        <v>0</v>
      </c>
      <c r="BB7" s="233">
        <v>0</v>
      </c>
      <c r="BC7" s="233">
        <v>1</v>
      </c>
      <c r="BD7" s="233">
        <v>15</v>
      </c>
      <c r="BE7" s="233">
        <v>12</v>
      </c>
      <c r="BF7" s="233">
        <v>2</v>
      </c>
      <c r="BG7" s="233">
        <v>23</v>
      </c>
      <c r="BH7" s="233">
        <v>2</v>
      </c>
      <c r="BI7" s="233">
        <v>13</v>
      </c>
      <c r="BJ7" s="233">
        <v>25</v>
      </c>
      <c r="BK7" s="233">
        <v>71</v>
      </c>
      <c r="BL7" s="233">
        <v>82</v>
      </c>
      <c r="BM7" s="233">
        <v>0</v>
      </c>
      <c r="BN7" s="233">
        <v>0</v>
      </c>
      <c r="BO7" s="236">
        <v>16833</v>
      </c>
      <c r="BP7" s="235">
        <v>67</v>
      </c>
      <c r="BQ7" s="233">
        <v>1456</v>
      </c>
      <c r="BR7" s="233">
        <v>0</v>
      </c>
      <c r="BS7" s="233">
        <v>0</v>
      </c>
      <c r="BT7" s="233">
        <v>0</v>
      </c>
      <c r="BU7" s="233">
        <v>1</v>
      </c>
      <c r="BV7" s="236">
        <v>1524</v>
      </c>
      <c r="BW7" s="234">
        <v>18357</v>
      </c>
      <c r="BX7" s="235">
        <v>0</v>
      </c>
      <c r="BY7" s="233">
        <v>11049</v>
      </c>
      <c r="BZ7" s="233">
        <v>7</v>
      </c>
      <c r="CA7" s="233">
        <v>0</v>
      </c>
      <c r="CB7" s="233">
        <v>0</v>
      </c>
      <c r="CC7" s="233">
        <v>325</v>
      </c>
      <c r="CD7" s="233">
        <v>229</v>
      </c>
      <c r="CE7" s="233">
        <v>21</v>
      </c>
      <c r="CF7" s="236">
        <v>11631</v>
      </c>
      <c r="CG7" s="236">
        <v>13155</v>
      </c>
      <c r="CH7" s="236">
        <v>29988</v>
      </c>
      <c r="CI7" s="233">
        <v>0</v>
      </c>
      <c r="CJ7" s="233">
        <v>-2235</v>
      </c>
      <c r="CK7" s="233">
        <v>-2430</v>
      </c>
      <c r="CL7" s="233">
        <v>-134</v>
      </c>
      <c r="CM7" s="233">
        <v>0</v>
      </c>
      <c r="CN7" s="233">
        <v>-71</v>
      </c>
      <c r="CO7" s="233">
        <v>-10</v>
      </c>
      <c r="CP7" s="233">
        <v>-527</v>
      </c>
      <c r="CQ7" s="236">
        <v>-5407</v>
      </c>
      <c r="CR7" s="236">
        <v>7748</v>
      </c>
      <c r="CS7" s="236">
        <v>24581</v>
      </c>
    </row>
    <row r="8" spans="1:97" s="210" customFormat="1" ht="12.75" customHeight="1" x14ac:dyDescent="0.2">
      <c r="A8" s="221" t="s">
        <v>236</v>
      </c>
      <c r="B8" s="232" t="s">
        <v>462</v>
      </c>
      <c r="C8" s="233">
        <v>957</v>
      </c>
      <c r="D8" s="233">
        <v>1025</v>
      </c>
      <c r="E8" s="233">
        <v>6425</v>
      </c>
      <c r="F8" s="233">
        <v>511</v>
      </c>
      <c r="G8" s="233">
        <v>0</v>
      </c>
      <c r="H8" s="233">
        <v>0</v>
      </c>
      <c r="I8" s="233">
        <v>0</v>
      </c>
      <c r="J8" s="233">
        <v>0</v>
      </c>
      <c r="K8" s="233">
        <v>30580</v>
      </c>
      <c r="L8" s="233">
        <v>15</v>
      </c>
      <c r="M8" s="233">
        <v>0</v>
      </c>
      <c r="N8" s="233">
        <v>544</v>
      </c>
      <c r="O8" s="233">
        <v>0</v>
      </c>
      <c r="P8" s="233">
        <v>11</v>
      </c>
      <c r="Q8" s="233">
        <v>6</v>
      </c>
      <c r="R8" s="233">
        <v>18</v>
      </c>
      <c r="S8" s="233">
        <v>0</v>
      </c>
      <c r="T8" s="233">
        <v>0</v>
      </c>
      <c r="U8" s="233">
        <v>0</v>
      </c>
      <c r="V8" s="233">
        <v>0</v>
      </c>
      <c r="W8" s="233">
        <v>0</v>
      </c>
      <c r="X8" s="233">
        <v>2</v>
      </c>
      <c r="Y8" s="233">
        <v>0</v>
      </c>
      <c r="Z8" s="233">
        <v>0</v>
      </c>
      <c r="AA8" s="233">
        <v>0</v>
      </c>
      <c r="AB8" s="233">
        <v>0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233">
        <v>0</v>
      </c>
      <c r="AL8" s="233">
        <v>0</v>
      </c>
      <c r="AM8" s="233">
        <v>0</v>
      </c>
      <c r="AN8" s="233">
        <v>0</v>
      </c>
      <c r="AO8" s="233">
        <v>0</v>
      </c>
      <c r="AP8" s="233">
        <v>0</v>
      </c>
      <c r="AQ8" s="233">
        <v>0</v>
      </c>
      <c r="AR8" s="233">
        <v>0</v>
      </c>
      <c r="AS8" s="233">
        <v>0</v>
      </c>
      <c r="AT8" s="233">
        <v>0</v>
      </c>
      <c r="AU8" s="233">
        <v>0</v>
      </c>
      <c r="AV8" s="233">
        <v>0</v>
      </c>
      <c r="AW8" s="233">
        <v>0</v>
      </c>
      <c r="AX8" s="233">
        <v>0</v>
      </c>
      <c r="AY8" s="233">
        <v>4</v>
      </c>
      <c r="AZ8" s="233">
        <v>0</v>
      </c>
      <c r="BA8" s="233">
        <v>0</v>
      </c>
      <c r="BB8" s="233">
        <v>0</v>
      </c>
      <c r="BC8" s="233">
        <v>3</v>
      </c>
      <c r="BD8" s="233">
        <v>132</v>
      </c>
      <c r="BE8" s="233">
        <v>57</v>
      </c>
      <c r="BF8" s="233">
        <v>75</v>
      </c>
      <c r="BG8" s="233">
        <v>0</v>
      </c>
      <c r="BH8" s="233">
        <v>0</v>
      </c>
      <c r="BI8" s="233">
        <v>119</v>
      </c>
      <c r="BJ8" s="233">
        <v>443</v>
      </c>
      <c r="BK8" s="233">
        <v>0</v>
      </c>
      <c r="BL8" s="233">
        <v>4</v>
      </c>
      <c r="BM8" s="233">
        <v>0</v>
      </c>
      <c r="BN8" s="233">
        <v>0</v>
      </c>
      <c r="BO8" s="236">
        <v>40931</v>
      </c>
      <c r="BP8" s="235">
        <v>0</v>
      </c>
      <c r="BQ8" s="233">
        <v>1054</v>
      </c>
      <c r="BR8" s="233">
        <v>0</v>
      </c>
      <c r="BS8" s="233">
        <v>0</v>
      </c>
      <c r="BT8" s="233">
        <v>5102</v>
      </c>
      <c r="BU8" s="233">
        <v>-51</v>
      </c>
      <c r="BV8" s="236">
        <v>6105</v>
      </c>
      <c r="BW8" s="234">
        <v>47036</v>
      </c>
      <c r="BX8" s="235">
        <v>0</v>
      </c>
      <c r="BY8" s="233">
        <v>33851</v>
      </c>
      <c r="BZ8" s="233">
        <v>9290</v>
      </c>
      <c r="CA8" s="233">
        <v>3159</v>
      </c>
      <c r="CB8" s="233">
        <v>0</v>
      </c>
      <c r="CC8" s="233">
        <v>116</v>
      </c>
      <c r="CD8" s="233">
        <v>72</v>
      </c>
      <c r="CE8" s="233">
        <v>0</v>
      </c>
      <c r="CF8" s="236">
        <v>46488</v>
      </c>
      <c r="CG8" s="236">
        <v>52593</v>
      </c>
      <c r="CH8" s="236">
        <v>93524</v>
      </c>
      <c r="CI8" s="233">
        <v>0</v>
      </c>
      <c r="CJ8" s="233">
        <v>-1516</v>
      </c>
      <c r="CK8" s="233">
        <v>-1591</v>
      </c>
      <c r="CL8" s="233">
        <v>-1</v>
      </c>
      <c r="CM8" s="233">
        <v>0</v>
      </c>
      <c r="CN8" s="233">
        <v>-4147</v>
      </c>
      <c r="CO8" s="233">
        <v>-1787</v>
      </c>
      <c r="CP8" s="233">
        <v>0</v>
      </c>
      <c r="CQ8" s="236">
        <v>-9042</v>
      </c>
      <c r="CR8" s="236">
        <v>43551</v>
      </c>
      <c r="CS8" s="236">
        <v>84482</v>
      </c>
    </row>
    <row r="9" spans="1:97" s="210" customFormat="1" ht="12.75" customHeight="1" x14ac:dyDescent="0.2">
      <c r="A9" s="221" t="s">
        <v>237</v>
      </c>
      <c r="B9" s="232" t="s">
        <v>463</v>
      </c>
      <c r="C9" s="233">
        <v>9655</v>
      </c>
      <c r="D9" s="233">
        <v>1120</v>
      </c>
      <c r="E9" s="233">
        <v>2530</v>
      </c>
      <c r="F9" s="233">
        <v>0</v>
      </c>
      <c r="G9" s="233">
        <v>1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233">
        <v>0</v>
      </c>
      <c r="AN9" s="233">
        <v>0</v>
      </c>
      <c r="AO9" s="233">
        <v>0</v>
      </c>
      <c r="AP9" s="233">
        <v>0</v>
      </c>
      <c r="AQ9" s="233">
        <v>0</v>
      </c>
      <c r="AR9" s="233">
        <v>0</v>
      </c>
      <c r="AS9" s="233">
        <v>0</v>
      </c>
      <c r="AT9" s="233">
        <v>0</v>
      </c>
      <c r="AU9" s="233">
        <v>0</v>
      </c>
      <c r="AV9" s="233">
        <v>0</v>
      </c>
      <c r="AW9" s="233">
        <v>0</v>
      </c>
      <c r="AX9" s="233">
        <v>0</v>
      </c>
      <c r="AY9" s="233">
        <v>0</v>
      </c>
      <c r="AZ9" s="233">
        <v>0</v>
      </c>
      <c r="BA9" s="233">
        <v>0</v>
      </c>
      <c r="BB9" s="233">
        <v>0</v>
      </c>
      <c r="BC9" s="233">
        <v>0</v>
      </c>
      <c r="BD9" s="233">
        <v>23</v>
      </c>
      <c r="BE9" s="233">
        <v>0</v>
      </c>
      <c r="BF9" s="233">
        <v>0</v>
      </c>
      <c r="BG9" s="233">
        <v>0</v>
      </c>
      <c r="BH9" s="233">
        <v>0</v>
      </c>
      <c r="BI9" s="233">
        <v>0</v>
      </c>
      <c r="BJ9" s="233">
        <v>0</v>
      </c>
      <c r="BK9" s="233">
        <v>13</v>
      </c>
      <c r="BL9" s="233">
        <v>0</v>
      </c>
      <c r="BM9" s="233">
        <v>0</v>
      </c>
      <c r="BN9" s="233">
        <v>0</v>
      </c>
      <c r="BO9" s="236">
        <v>13342</v>
      </c>
      <c r="BP9" s="235">
        <v>0</v>
      </c>
      <c r="BQ9" s="233">
        <v>1076</v>
      </c>
      <c r="BR9" s="233">
        <v>0</v>
      </c>
      <c r="BS9" s="233">
        <v>0</v>
      </c>
      <c r="BT9" s="233">
        <v>0</v>
      </c>
      <c r="BU9" s="233">
        <v>0</v>
      </c>
      <c r="BV9" s="236">
        <v>1076</v>
      </c>
      <c r="BW9" s="234">
        <v>14418</v>
      </c>
      <c r="BX9" s="235">
        <v>0</v>
      </c>
      <c r="BY9" s="233">
        <v>0</v>
      </c>
      <c r="BZ9" s="233">
        <v>0</v>
      </c>
      <c r="CA9" s="233">
        <v>0</v>
      </c>
      <c r="CB9" s="233">
        <v>0</v>
      </c>
      <c r="CC9" s="233">
        <v>0</v>
      </c>
      <c r="CD9" s="233">
        <v>0</v>
      </c>
      <c r="CE9" s="233">
        <v>0</v>
      </c>
      <c r="CF9" s="236">
        <v>0</v>
      </c>
      <c r="CG9" s="236">
        <v>1076</v>
      </c>
      <c r="CH9" s="236">
        <v>14418</v>
      </c>
      <c r="CI9" s="233">
        <v>0</v>
      </c>
      <c r="CJ9" s="233">
        <v>0</v>
      </c>
      <c r="CK9" s="233">
        <v>0</v>
      </c>
      <c r="CL9" s="233">
        <v>0</v>
      </c>
      <c r="CM9" s="233">
        <v>0</v>
      </c>
      <c r="CN9" s="233">
        <v>0</v>
      </c>
      <c r="CO9" s="233">
        <v>0</v>
      </c>
      <c r="CP9" s="233">
        <v>0</v>
      </c>
      <c r="CQ9" s="236">
        <v>0</v>
      </c>
      <c r="CR9" s="236">
        <v>1076</v>
      </c>
      <c r="CS9" s="236">
        <v>14418</v>
      </c>
    </row>
    <row r="10" spans="1:97" s="210" customFormat="1" ht="12.75" customHeight="1" x14ac:dyDescent="0.2">
      <c r="A10" s="221" t="s">
        <v>238</v>
      </c>
      <c r="B10" s="232" t="s">
        <v>464</v>
      </c>
      <c r="C10" s="233">
        <v>54</v>
      </c>
      <c r="D10" s="233">
        <v>1</v>
      </c>
      <c r="E10" s="233">
        <v>0</v>
      </c>
      <c r="F10" s="233">
        <v>0</v>
      </c>
      <c r="G10" s="233">
        <v>3873</v>
      </c>
      <c r="H10" s="233">
        <v>7</v>
      </c>
      <c r="I10" s="233">
        <v>0</v>
      </c>
      <c r="J10" s="233">
        <v>0</v>
      </c>
      <c r="K10" s="233">
        <v>0</v>
      </c>
      <c r="L10" s="233">
        <v>8</v>
      </c>
      <c r="M10" s="233">
        <v>0</v>
      </c>
      <c r="N10" s="233">
        <v>104</v>
      </c>
      <c r="O10" s="233">
        <v>0</v>
      </c>
      <c r="P10" s="233">
        <v>1</v>
      </c>
      <c r="Q10" s="233">
        <v>0</v>
      </c>
      <c r="R10" s="233">
        <v>0</v>
      </c>
      <c r="S10" s="233">
        <v>6257</v>
      </c>
      <c r="T10" s="233">
        <v>1</v>
      </c>
      <c r="U10" s="233">
        <v>56</v>
      </c>
      <c r="V10" s="233">
        <v>0</v>
      </c>
      <c r="W10" s="233">
        <v>0</v>
      </c>
      <c r="X10" s="233">
        <v>0</v>
      </c>
      <c r="Y10" s="233">
        <v>0</v>
      </c>
      <c r="Z10" s="233">
        <v>2</v>
      </c>
      <c r="AA10" s="233">
        <v>0</v>
      </c>
      <c r="AB10" s="233">
        <v>0</v>
      </c>
      <c r="AC10" s="233">
        <v>0</v>
      </c>
      <c r="AD10" s="233">
        <v>0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233">
        <v>0</v>
      </c>
      <c r="AL10" s="233">
        <v>0</v>
      </c>
      <c r="AM10" s="233">
        <v>2</v>
      </c>
      <c r="AN10" s="233">
        <v>0</v>
      </c>
      <c r="AO10" s="233">
        <v>2</v>
      </c>
      <c r="AP10" s="233">
        <v>3</v>
      </c>
      <c r="AQ10" s="233">
        <v>34</v>
      </c>
      <c r="AR10" s="233">
        <v>1</v>
      </c>
      <c r="AS10" s="233">
        <v>0</v>
      </c>
      <c r="AT10" s="233">
        <v>0</v>
      </c>
      <c r="AU10" s="233">
        <v>0</v>
      </c>
      <c r="AV10" s="233">
        <v>0</v>
      </c>
      <c r="AW10" s="233">
        <v>0</v>
      </c>
      <c r="AX10" s="233">
        <v>0</v>
      </c>
      <c r="AY10" s="233">
        <v>0</v>
      </c>
      <c r="AZ10" s="233">
        <v>0</v>
      </c>
      <c r="BA10" s="233">
        <v>0</v>
      </c>
      <c r="BB10" s="233">
        <v>0</v>
      </c>
      <c r="BC10" s="233">
        <v>4</v>
      </c>
      <c r="BD10" s="233">
        <v>14</v>
      </c>
      <c r="BE10" s="233">
        <v>6</v>
      </c>
      <c r="BF10" s="233">
        <v>21</v>
      </c>
      <c r="BG10" s="233">
        <v>0</v>
      </c>
      <c r="BH10" s="233">
        <v>0</v>
      </c>
      <c r="BI10" s="233">
        <v>83</v>
      </c>
      <c r="BJ10" s="233">
        <v>206</v>
      </c>
      <c r="BK10" s="233">
        <v>0</v>
      </c>
      <c r="BL10" s="233">
        <v>4</v>
      </c>
      <c r="BM10" s="233">
        <v>0</v>
      </c>
      <c r="BN10" s="233">
        <v>0</v>
      </c>
      <c r="BO10" s="236">
        <v>10744</v>
      </c>
      <c r="BP10" s="235">
        <v>10</v>
      </c>
      <c r="BQ10" s="233">
        <v>842</v>
      </c>
      <c r="BR10" s="233">
        <v>0</v>
      </c>
      <c r="BS10" s="233">
        <v>0</v>
      </c>
      <c r="BT10" s="233">
        <v>0</v>
      </c>
      <c r="BU10" s="233">
        <v>4260</v>
      </c>
      <c r="BV10" s="236">
        <v>5112</v>
      </c>
      <c r="BW10" s="234">
        <v>15856</v>
      </c>
      <c r="BX10" s="235">
        <v>156</v>
      </c>
      <c r="BY10" s="233">
        <v>650</v>
      </c>
      <c r="BZ10" s="233">
        <v>2539</v>
      </c>
      <c r="CA10" s="233">
        <v>0</v>
      </c>
      <c r="CB10" s="233">
        <v>0</v>
      </c>
      <c r="CC10" s="233">
        <v>698</v>
      </c>
      <c r="CD10" s="233">
        <v>1440</v>
      </c>
      <c r="CE10" s="233">
        <v>43</v>
      </c>
      <c r="CF10" s="236">
        <v>5526</v>
      </c>
      <c r="CG10" s="236">
        <v>10638</v>
      </c>
      <c r="CH10" s="236">
        <v>21382</v>
      </c>
      <c r="CI10" s="233">
        <v>-3</v>
      </c>
      <c r="CJ10" s="233">
        <v>-79</v>
      </c>
      <c r="CK10" s="233">
        <v>-204</v>
      </c>
      <c r="CL10" s="233">
        <v>0</v>
      </c>
      <c r="CM10" s="233">
        <v>0</v>
      </c>
      <c r="CN10" s="233">
        <v>-1767</v>
      </c>
      <c r="CO10" s="233">
        <v>-1069</v>
      </c>
      <c r="CP10" s="233">
        <v>-173</v>
      </c>
      <c r="CQ10" s="236">
        <v>-3295</v>
      </c>
      <c r="CR10" s="236">
        <v>7343</v>
      </c>
      <c r="CS10" s="236">
        <v>18087</v>
      </c>
    </row>
    <row r="11" spans="1:97" s="210" customFormat="1" ht="12.75" customHeight="1" x14ac:dyDescent="0.2">
      <c r="A11" s="238" t="s">
        <v>239</v>
      </c>
      <c r="B11" s="239" t="s">
        <v>465</v>
      </c>
      <c r="C11" s="240">
        <v>0</v>
      </c>
      <c r="D11" s="240">
        <v>0</v>
      </c>
      <c r="E11" s="240">
        <v>0</v>
      </c>
      <c r="F11" s="240">
        <v>0</v>
      </c>
      <c r="G11" s="240">
        <v>0</v>
      </c>
      <c r="H11" s="240">
        <v>996</v>
      </c>
      <c r="I11" s="240">
        <v>0</v>
      </c>
      <c r="J11" s="240">
        <v>0</v>
      </c>
      <c r="K11" s="240">
        <v>0</v>
      </c>
      <c r="L11" s="240">
        <v>19480</v>
      </c>
      <c r="M11" s="240">
        <v>0</v>
      </c>
      <c r="N11" s="240">
        <v>150</v>
      </c>
      <c r="O11" s="240">
        <v>0</v>
      </c>
      <c r="P11" s="240">
        <v>14</v>
      </c>
      <c r="Q11" s="240">
        <v>0</v>
      </c>
      <c r="R11" s="240">
        <v>0</v>
      </c>
      <c r="S11" s="240">
        <v>0</v>
      </c>
      <c r="T11" s="240">
        <v>0</v>
      </c>
      <c r="U11" s="240">
        <v>0</v>
      </c>
      <c r="V11" s="240">
        <v>0</v>
      </c>
      <c r="W11" s="240">
        <v>0</v>
      </c>
      <c r="X11" s="240">
        <v>0</v>
      </c>
      <c r="Y11" s="240">
        <v>0</v>
      </c>
      <c r="Z11" s="240">
        <v>0</v>
      </c>
      <c r="AA11" s="240">
        <v>0</v>
      </c>
      <c r="AB11" s="240">
        <v>0</v>
      </c>
      <c r="AC11" s="240">
        <v>0</v>
      </c>
      <c r="AD11" s="240">
        <v>0</v>
      </c>
      <c r="AE11" s="240">
        <v>0</v>
      </c>
      <c r="AF11" s="240">
        <v>0</v>
      </c>
      <c r="AG11" s="240">
        <v>0</v>
      </c>
      <c r="AH11" s="240">
        <v>0</v>
      </c>
      <c r="AI11" s="240">
        <v>0</v>
      </c>
      <c r="AJ11" s="240">
        <v>0</v>
      </c>
      <c r="AK11" s="240">
        <v>0</v>
      </c>
      <c r="AL11" s="240">
        <v>0</v>
      </c>
      <c r="AM11" s="240">
        <v>2</v>
      </c>
      <c r="AN11" s="240">
        <v>0</v>
      </c>
      <c r="AO11" s="240">
        <v>0</v>
      </c>
      <c r="AP11" s="240">
        <v>0</v>
      </c>
      <c r="AQ11" s="240">
        <v>0</v>
      </c>
      <c r="AR11" s="240">
        <v>0</v>
      </c>
      <c r="AS11" s="240">
        <v>0</v>
      </c>
      <c r="AT11" s="240">
        <v>0</v>
      </c>
      <c r="AU11" s="240">
        <v>0</v>
      </c>
      <c r="AV11" s="240">
        <v>0</v>
      </c>
      <c r="AW11" s="240">
        <v>0</v>
      </c>
      <c r="AX11" s="240">
        <v>0</v>
      </c>
      <c r="AY11" s="240">
        <v>4</v>
      </c>
      <c r="AZ11" s="240">
        <v>0</v>
      </c>
      <c r="BA11" s="240">
        <v>0</v>
      </c>
      <c r="BB11" s="240">
        <v>0</v>
      </c>
      <c r="BC11" s="240">
        <v>4</v>
      </c>
      <c r="BD11" s="240">
        <v>11</v>
      </c>
      <c r="BE11" s="240">
        <v>79</v>
      </c>
      <c r="BF11" s="240">
        <v>104</v>
      </c>
      <c r="BG11" s="240">
        <v>0</v>
      </c>
      <c r="BH11" s="240">
        <v>0</v>
      </c>
      <c r="BI11" s="240">
        <v>160</v>
      </c>
      <c r="BJ11" s="240">
        <v>471</v>
      </c>
      <c r="BK11" s="240">
        <v>1</v>
      </c>
      <c r="BL11" s="240">
        <v>8</v>
      </c>
      <c r="BM11" s="240">
        <v>0</v>
      </c>
      <c r="BN11" s="240">
        <v>0</v>
      </c>
      <c r="BO11" s="243">
        <v>21484</v>
      </c>
      <c r="BP11" s="242">
        <v>46</v>
      </c>
      <c r="BQ11" s="240">
        <v>1726</v>
      </c>
      <c r="BR11" s="240">
        <v>0</v>
      </c>
      <c r="BS11" s="240">
        <v>0</v>
      </c>
      <c r="BT11" s="240">
        <v>0</v>
      </c>
      <c r="BU11" s="240">
        <v>80</v>
      </c>
      <c r="BV11" s="243">
        <v>1852</v>
      </c>
      <c r="BW11" s="241">
        <v>23336</v>
      </c>
      <c r="BX11" s="242">
        <v>0</v>
      </c>
      <c r="BY11" s="240">
        <v>17148</v>
      </c>
      <c r="BZ11" s="240">
        <v>14912</v>
      </c>
      <c r="CA11" s="240">
        <v>1962</v>
      </c>
      <c r="CB11" s="240">
        <v>0</v>
      </c>
      <c r="CC11" s="240">
        <v>803</v>
      </c>
      <c r="CD11" s="240">
        <v>92</v>
      </c>
      <c r="CE11" s="240">
        <v>29</v>
      </c>
      <c r="CF11" s="243">
        <v>34946</v>
      </c>
      <c r="CG11" s="243">
        <v>36798</v>
      </c>
      <c r="CH11" s="243">
        <v>58282</v>
      </c>
      <c r="CI11" s="240">
        <v>-4393</v>
      </c>
      <c r="CJ11" s="240">
        <v>-1521</v>
      </c>
      <c r="CK11" s="240">
        <v>-358</v>
      </c>
      <c r="CL11" s="240">
        <v>0</v>
      </c>
      <c r="CM11" s="240">
        <v>0</v>
      </c>
      <c r="CN11" s="240">
        <v>-1213</v>
      </c>
      <c r="CO11" s="240">
        <v>0</v>
      </c>
      <c r="CP11" s="240">
        <v>-573</v>
      </c>
      <c r="CQ11" s="243">
        <v>-8058</v>
      </c>
      <c r="CR11" s="243">
        <v>28740</v>
      </c>
      <c r="CS11" s="243">
        <v>50224</v>
      </c>
    </row>
    <row r="12" spans="1:97" s="210" customFormat="1" ht="12.75" customHeight="1" x14ac:dyDescent="0.2">
      <c r="A12" s="221" t="s">
        <v>240</v>
      </c>
      <c r="B12" s="232" t="s">
        <v>466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3</v>
      </c>
      <c r="O12" s="233">
        <v>0</v>
      </c>
      <c r="P12" s="233">
        <v>0</v>
      </c>
      <c r="Q12" s="233">
        <v>0</v>
      </c>
      <c r="R12" s="233">
        <v>0</v>
      </c>
      <c r="S12" s="233">
        <v>0</v>
      </c>
      <c r="T12" s="233">
        <v>0</v>
      </c>
      <c r="U12" s="233">
        <v>1253</v>
      </c>
      <c r="V12" s="233">
        <v>0</v>
      </c>
      <c r="W12" s="233">
        <v>0</v>
      </c>
      <c r="X12" s="233">
        <v>28</v>
      </c>
      <c r="Y12" s="233">
        <v>2</v>
      </c>
      <c r="Z12" s="233">
        <v>0</v>
      </c>
      <c r="AA12" s="233">
        <v>915</v>
      </c>
      <c r="AB12" s="233">
        <v>0</v>
      </c>
      <c r="AC12" s="233">
        <v>0</v>
      </c>
      <c r="AD12" s="233">
        <v>0</v>
      </c>
      <c r="AE12" s="233">
        <v>557</v>
      </c>
      <c r="AF12" s="233">
        <v>0</v>
      </c>
      <c r="AG12" s="233">
        <v>1</v>
      </c>
      <c r="AH12" s="233">
        <v>0</v>
      </c>
      <c r="AI12" s="233">
        <v>0</v>
      </c>
      <c r="AJ12" s="233">
        <v>1</v>
      </c>
      <c r="AK12" s="233">
        <v>0</v>
      </c>
      <c r="AL12" s="233">
        <v>0</v>
      </c>
      <c r="AM12" s="233">
        <v>0</v>
      </c>
      <c r="AN12" s="233">
        <v>2</v>
      </c>
      <c r="AO12" s="233">
        <v>0</v>
      </c>
      <c r="AP12" s="233">
        <v>0</v>
      </c>
      <c r="AQ12" s="233">
        <v>0</v>
      </c>
      <c r="AR12" s="233">
        <v>0</v>
      </c>
      <c r="AS12" s="233">
        <v>549</v>
      </c>
      <c r="AT12" s="233">
        <v>962</v>
      </c>
      <c r="AU12" s="233">
        <v>0</v>
      </c>
      <c r="AV12" s="233">
        <v>0</v>
      </c>
      <c r="AW12" s="233">
        <v>0</v>
      </c>
      <c r="AX12" s="233">
        <v>0</v>
      </c>
      <c r="AY12" s="233">
        <v>1</v>
      </c>
      <c r="AZ12" s="233">
        <v>0</v>
      </c>
      <c r="BA12" s="233">
        <v>0</v>
      </c>
      <c r="BB12" s="233">
        <v>0</v>
      </c>
      <c r="BC12" s="233">
        <v>0</v>
      </c>
      <c r="BD12" s="233">
        <v>1</v>
      </c>
      <c r="BE12" s="233">
        <v>0</v>
      </c>
      <c r="BF12" s="233">
        <v>0</v>
      </c>
      <c r="BG12" s="233">
        <v>0</v>
      </c>
      <c r="BH12" s="233">
        <v>0</v>
      </c>
      <c r="BI12" s="233">
        <v>0</v>
      </c>
      <c r="BJ12" s="233">
        <v>0</v>
      </c>
      <c r="BK12" s="233">
        <v>0</v>
      </c>
      <c r="BL12" s="233">
        <v>0</v>
      </c>
      <c r="BM12" s="233">
        <v>0</v>
      </c>
      <c r="BN12" s="233">
        <v>0</v>
      </c>
      <c r="BO12" s="236">
        <v>4275</v>
      </c>
      <c r="BP12" s="235">
        <v>0</v>
      </c>
      <c r="BQ12" s="233">
        <v>0</v>
      </c>
      <c r="BR12" s="233">
        <v>0</v>
      </c>
      <c r="BS12" s="233">
        <v>0</v>
      </c>
      <c r="BT12" s="233">
        <v>0</v>
      </c>
      <c r="BU12" s="233">
        <v>51</v>
      </c>
      <c r="BV12" s="236">
        <v>51</v>
      </c>
      <c r="BW12" s="234">
        <v>4326</v>
      </c>
      <c r="BX12" s="235">
        <v>0</v>
      </c>
      <c r="BY12" s="233">
        <v>0</v>
      </c>
      <c r="BZ12" s="233">
        <v>0</v>
      </c>
      <c r="CA12" s="233">
        <v>0</v>
      </c>
      <c r="CB12" s="233">
        <v>0</v>
      </c>
      <c r="CC12" s="233">
        <v>0</v>
      </c>
      <c r="CD12" s="233">
        <v>0</v>
      </c>
      <c r="CE12" s="233">
        <v>0</v>
      </c>
      <c r="CF12" s="236">
        <v>0</v>
      </c>
      <c r="CG12" s="236">
        <v>51</v>
      </c>
      <c r="CH12" s="236">
        <v>4326</v>
      </c>
      <c r="CI12" s="233">
        <v>-4186</v>
      </c>
      <c r="CJ12" s="233">
        <v>0</v>
      </c>
      <c r="CK12" s="233">
        <v>-140</v>
      </c>
      <c r="CL12" s="233">
        <v>0</v>
      </c>
      <c r="CM12" s="233">
        <v>0</v>
      </c>
      <c r="CN12" s="233">
        <v>0</v>
      </c>
      <c r="CO12" s="233">
        <v>0</v>
      </c>
      <c r="CP12" s="233">
        <v>0</v>
      </c>
      <c r="CQ12" s="236">
        <v>-4326</v>
      </c>
      <c r="CR12" s="236">
        <v>-4275</v>
      </c>
      <c r="CS12" s="236">
        <v>0</v>
      </c>
    </row>
    <row r="13" spans="1:97" s="210" customFormat="1" ht="12.75" customHeight="1" x14ac:dyDescent="0.2">
      <c r="A13" s="221" t="s">
        <v>241</v>
      </c>
      <c r="B13" s="232" t="s">
        <v>467</v>
      </c>
      <c r="C13" s="233">
        <v>0</v>
      </c>
      <c r="D13" s="233">
        <v>0</v>
      </c>
      <c r="E13" s="233">
        <v>0</v>
      </c>
      <c r="F13" s="233">
        <v>0</v>
      </c>
      <c r="G13" s="233">
        <v>4</v>
      </c>
      <c r="H13" s="233">
        <v>0</v>
      </c>
      <c r="I13" s="233">
        <v>0</v>
      </c>
      <c r="J13" s="233">
        <v>8</v>
      </c>
      <c r="K13" s="233">
        <v>0</v>
      </c>
      <c r="L13" s="233">
        <v>0</v>
      </c>
      <c r="M13" s="233">
        <v>0</v>
      </c>
      <c r="N13" s="233">
        <v>7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129</v>
      </c>
      <c r="V13" s="233">
        <v>0</v>
      </c>
      <c r="W13" s="233">
        <v>0</v>
      </c>
      <c r="X13" s="233">
        <v>19</v>
      </c>
      <c r="Y13" s="233">
        <v>14</v>
      </c>
      <c r="Z13" s="233">
        <v>4</v>
      </c>
      <c r="AA13" s="233">
        <v>1</v>
      </c>
      <c r="AB13" s="233">
        <v>0</v>
      </c>
      <c r="AC13" s="233">
        <v>0</v>
      </c>
      <c r="AD13" s="233">
        <v>0</v>
      </c>
      <c r="AE13" s="233">
        <v>1186</v>
      </c>
      <c r="AF13" s="233">
        <v>0</v>
      </c>
      <c r="AG13" s="233">
        <v>0</v>
      </c>
      <c r="AH13" s="233">
        <v>7</v>
      </c>
      <c r="AI13" s="233">
        <v>1</v>
      </c>
      <c r="AJ13" s="233">
        <v>0</v>
      </c>
      <c r="AK13" s="233">
        <v>0</v>
      </c>
      <c r="AL13" s="233">
        <v>0</v>
      </c>
      <c r="AM13" s="233">
        <v>8</v>
      </c>
      <c r="AN13" s="233">
        <v>0</v>
      </c>
      <c r="AO13" s="233">
        <v>385</v>
      </c>
      <c r="AP13" s="233">
        <v>33</v>
      </c>
      <c r="AQ13" s="233">
        <v>5311</v>
      </c>
      <c r="AR13" s="233">
        <v>1164</v>
      </c>
      <c r="AS13" s="233">
        <v>0</v>
      </c>
      <c r="AT13" s="233">
        <v>0</v>
      </c>
      <c r="AU13" s="233">
        <v>0</v>
      </c>
      <c r="AV13" s="233">
        <v>0</v>
      </c>
      <c r="AW13" s="233">
        <v>0</v>
      </c>
      <c r="AX13" s="233">
        <v>0</v>
      </c>
      <c r="AY13" s="233">
        <v>0</v>
      </c>
      <c r="AZ13" s="233">
        <v>0</v>
      </c>
      <c r="BA13" s="233">
        <v>0</v>
      </c>
      <c r="BB13" s="233">
        <v>0</v>
      </c>
      <c r="BC13" s="233">
        <v>13</v>
      </c>
      <c r="BD13" s="233">
        <v>0</v>
      </c>
      <c r="BE13" s="233">
        <v>0</v>
      </c>
      <c r="BF13" s="233">
        <v>0</v>
      </c>
      <c r="BG13" s="233">
        <v>0</v>
      </c>
      <c r="BH13" s="233">
        <v>0</v>
      </c>
      <c r="BI13" s="233">
        <v>-2</v>
      </c>
      <c r="BJ13" s="233">
        <v>-2</v>
      </c>
      <c r="BK13" s="233">
        <v>1</v>
      </c>
      <c r="BL13" s="233">
        <v>2</v>
      </c>
      <c r="BM13" s="233">
        <v>0</v>
      </c>
      <c r="BN13" s="233">
        <v>6</v>
      </c>
      <c r="BO13" s="236">
        <v>8299</v>
      </c>
      <c r="BP13" s="235">
        <v>-17</v>
      </c>
      <c r="BQ13" s="233">
        <v>-32</v>
      </c>
      <c r="BR13" s="233">
        <v>0</v>
      </c>
      <c r="BS13" s="233">
        <v>0</v>
      </c>
      <c r="BT13" s="233">
        <v>-9</v>
      </c>
      <c r="BU13" s="233">
        <v>-25</v>
      </c>
      <c r="BV13" s="236">
        <v>-83</v>
      </c>
      <c r="BW13" s="234">
        <v>8216</v>
      </c>
      <c r="BX13" s="235">
        <v>0</v>
      </c>
      <c r="BY13" s="233">
        <v>344</v>
      </c>
      <c r="BZ13" s="233">
        <v>5</v>
      </c>
      <c r="CA13" s="233">
        <v>0</v>
      </c>
      <c r="CB13" s="233">
        <v>0</v>
      </c>
      <c r="CC13" s="233">
        <v>941</v>
      </c>
      <c r="CD13" s="233">
        <v>0</v>
      </c>
      <c r="CE13" s="233">
        <v>0</v>
      </c>
      <c r="CF13" s="236">
        <v>1290</v>
      </c>
      <c r="CG13" s="236">
        <v>1207</v>
      </c>
      <c r="CH13" s="236">
        <v>9506</v>
      </c>
      <c r="CI13" s="233">
        <v>0</v>
      </c>
      <c r="CJ13" s="233">
        <v>-507</v>
      </c>
      <c r="CK13" s="233">
        <v>-2101</v>
      </c>
      <c r="CL13" s="233">
        <v>-575</v>
      </c>
      <c r="CM13" s="233">
        <v>0</v>
      </c>
      <c r="CN13" s="233">
        <v>0</v>
      </c>
      <c r="CO13" s="233">
        <v>-1969</v>
      </c>
      <c r="CP13" s="233">
        <v>0</v>
      </c>
      <c r="CQ13" s="236">
        <v>-5152</v>
      </c>
      <c r="CR13" s="236">
        <v>-3945</v>
      </c>
      <c r="CS13" s="236">
        <v>4354</v>
      </c>
    </row>
    <row r="14" spans="1:97" s="210" customFormat="1" ht="12.75" customHeight="1" x14ac:dyDescent="0.2">
      <c r="A14" s="221" t="s">
        <v>242</v>
      </c>
      <c r="B14" s="232" t="s">
        <v>468</v>
      </c>
      <c r="C14" s="233">
        <v>0</v>
      </c>
      <c r="D14" s="233">
        <v>0</v>
      </c>
      <c r="E14" s="233">
        <v>65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5908</v>
      </c>
      <c r="L14" s="233">
        <v>23</v>
      </c>
      <c r="M14" s="233">
        <v>0</v>
      </c>
      <c r="N14" s="233">
        <v>3515</v>
      </c>
      <c r="O14" s="233">
        <v>118</v>
      </c>
      <c r="P14" s="233">
        <v>67</v>
      </c>
      <c r="Q14" s="233">
        <v>0</v>
      </c>
      <c r="R14" s="233">
        <v>49</v>
      </c>
      <c r="S14" s="233">
        <v>0</v>
      </c>
      <c r="T14" s="233">
        <v>0</v>
      </c>
      <c r="U14" s="233">
        <v>24</v>
      </c>
      <c r="V14" s="233">
        <v>0</v>
      </c>
      <c r="W14" s="233">
        <v>0</v>
      </c>
      <c r="X14" s="233">
        <v>0</v>
      </c>
      <c r="Y14" s="233">
        <v>0</v>
      </c>
      <c r="Z14" s="233">
        <v>7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233">
        <v>13</v>
      </c>
      <c r="AN14" s="233">
        <v>0</v>
      </c>
      <c r="AO14" s="233">
        <v>0</v>
      </c>
      <c r="AP14" s="233">
        <v>0</v>
      </c>
      <c r="AQ14" s="233">
        <v>0</v>
      </c>
      <c r="AR14" s="233">
        <v>0</v>
      </c>
      <c r="AS14" s="233">
        <v>0</v>
      </c>
      <c r="AT14" s="233">
        <v>0</v>
      </c>
      <c r="AU14" s="233">
        <v>0</v>
      </c>
      <c r="AV14" s="233">
        <v>0</v>
      </c>
      <c r="AW14" s="233">
        <v>0</v>
      </c>
      <c r="AX14" s="233">
        <v>0</v>
      </c>
      <c r="AY14" s="233">
        <v>26</v>
      </c>
      <c r="AZ14" s="233">
        <v>0</v>
      </c>
      <c r="BA14" s="233">
        <v>0</v>
      </c>
      <c r="BB14" s="233">
        <v>0</v>
      </c>
      <c r="BC14" s="233">
        <v>35</v>
      </c>
      <c r="BD14" s="233">
        <v>403</v>
      </c>
      <c r="BE14" s="233">
        <v>310</v>
      </c>
      <c r="BF14" s="233">
        <v>289</v>
      </c>
      <c r="BG14" s="233">
        <v>0</v>
      </c>
      <c r="BH14" s="233">
        <v>0</v>
      </c>
      <c r="BI14" s="233">
        <v>846</v>
      </c>
      <c r="BJ14" s="233">
        <v>4684</v>
      </c>
      <c r="BK14" s="233">
        <v>1</v>
      </c>
      <c r="BL14" s="233">
        <v>45</v>
      </c>
      <c r="BM14" s="233">
        <v>0</v>
      </c>
      <c r="BN14" s="233">
        <v>0</v>
      </c>
      <c r="BO14" s="236">
        <v>16428</v>
      </c>
      <c r="BP14" s="235">
        <v>191</v>
      </c>
      <c r="BQ14" s="233">
        <v>19935</v>
      </c>
      <c r="BR14" s="233">
        <v>0</v>
      </c>
      <c r="BS14" s="233">
        <v>0</v>
      </c>
      <c r="BT14" s="233">
        <v>0</v>
      </c>
      <c r="BU14" s="233">
        <v>-101</v>
      </c>
      <c r="BV14" s="236">
        <v>20025</v>
      </c>
      <c r="BW14" s="234">
        <v>36453</v>
      </c>
      <c r="BX14" s="235">
        <v>0</v>
      </c>
      <c r="BY14" s="233">
        <v>47665</v>
      </c>
      <c r="BZ14" s="233">
        <v>853</v>
      </c>
      <c r="CA14" s="233">
        <v>101</v>
      </c>
      <c r="CB14" s="233">
        <v>0</v>
      </c>
      <c r="CC14" s="233">
        <v>15</v>
      </c>
      <c r="CD14" s="233">
        <v>12</v>
      </c>
      <c r="CE14" s="233">
        <v>0</v>
      </c>
      <c r="CF14" s="236">
        <v>48646</v>
      </c>
      <c r="CG14" s="236">
        <v>68671</v>
      </c>
      <c r="CH14" s="236">
        <v>85099</v>
      </c>
      <c r="CI14" s="233">
        <v>0</v>
      </c>
      <c r="CJ14" s="233">
        <v>-10472</v>
      </c>
      <c r="CK14" s="233">
        <v>-5235</v>
      </c>
      <c r="CL14" s="233">
        <v>-18</v>
      </c>
      <c r="CM14" s="233">
        <v>0</v>
      </c>
      <c r="CN14" s="233">
        <v>-4277</v>
      </c>
      <c r="CO14" s="233">
        <v>-1135</v>
      </c>
      <c r="CP14" s="233">
        <v>0</v>
      </c>
      <c r="CQ14" s="236">
        <v>-21137</v>
      </c>
      <c r="CR14" s="236">
        <v>47534</v>
      </c>
      <c r="CS14" s="236">
        <v>63962</v>
      </c>
    </row>
    <row r="15" spans="1:97" s="210" customFormat="1" ht="12.75" customHeight="1" x14ac:dyDescent="0.2">
      <c r="A15" s="244" t="s">
        <v>243</v>
      </c>
      <c r="B15" s="245" t="s">
        <v>469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1665</v>
      </c>
      <c r="I15" s="246">
        <v>0</v>
      </c>
      <c r="J15" s="246">
        <v>0</v>
      </c>
      <c r="K15" s="246">
        <v>11</v>
      </c>
      <c r="L15" s="246">
        <v>6595</v>
      </c>
      <c r="M15" s="246">
        <v>0</v>
      </c>
      <c r="N15" s="246">
        <v>1156</v>
      </c>
      <c r="O15" s="246">
        <v>0</v>
      </c>
      <c r="P15" s="246">
        <v>58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0</v>
      </c>
      <c r="AN15" s="246">
        <v>0</v>
      </c>
      <c r="AO15" s="246">
        <v>0</v>
      </c>
      <c r="AP15" s="246">
        <v>0</v>
      </c>
      <c r="AQ15" s="246">
        <v>0</v>
      </c>
      <c r="AR15" s="246">
        <v>0</v>
      </c>
      <c r="AS15" s="246">
        <v>0</v>
      </c>
      <c r="AT15" s="246">
        <v>0</v>
      </c>
      <c r="AU15" s="246">
        <v>0</v>
      </c>
      <c r="AV15" s="246">
        <v>0</v>
      </c>
      <c r="AW15" s="246">
        <v>0</v>
      </c>
      <c r="AX15" s="246">
        <v>0</v>
      </c>
      <c r="AY15" s="246">
        <v>8</v>
      </c>
      <c r="AZ15" s="246">
        <v>0</v>
      </c>
      <c r="BA15" s="246">
        <v>0</v>
      </c>
      <c r="BB15" s="246">
        <v>0</v>
      </c>
      <c r="BC15" s="246">
        <v>41</v>
      </c>
      <c r="BD15" s="246">
        <v>100</v>
      </c>
      <c r="BE15" s="246">
        <v>262</v>
      </c>
      <c r="BF15" s="246">
        <v>379</v>
      </c>
      <c r="BG15" s="246">
        <v>0</v>
      </c>
      <c r="BH15" s="246">
        <v>0</v>
      </c>
      <c r="BI15" s="246">
        <v>519</v>
      </c>
      <c r="BJ15" s="246">
        <v>2166</v>
      </c>
      <c r="BK15" s="246">
        <v>0</v>
      </c>
      <c r="BL15" s="246">
        <v>27</v>
      </c>
      <c r="BM15" s="246">
        <v>0</v>
      </c>
      <c r="BN15" s="246">
        <v>0</v>
      </c>
      <c r="BO15" s="249">
        <v>12987</v>
      </c>
      <c r="BP15" s="248">
        <v>193</v>
      </c>
      <c r="BQ15" s="246">
        <v>16054</v>
      </c>
      <c r="BR15" s="246">
        <v>0</v>
      </c>
      <c r="BS15" s="246">
        <v>0</v>
      </c>
      <c r="BT15" s="246">
        <v>0</v>
      </c>
      <c r="BU15" s="246">
        <v>140</v>
      </c>
      <c r="BV15" s="249">
        <v>16387</v>
      </c>
      <c r="BW15" s="247">
        <v>29374</v>
      </c>
      <c r="BX15" s="248">
        <v>1492</v>
      </c>
      <c r="BY15" s="246">
        <v>50632</v>
      </c>
      <c r="BZ15" s="246">
        <v>1713</v>
      </c>
      <c r="CA15" s="246">
        <v>22</v>
      </c>
      <c r="CB15" s="246">
        <v>0</v>
      </c>
      <c r="CC15" s="246">
        <v>89</v>
      </c>
      <c r="CD15" s="246">
        <v>2365</v>
      </c>
      <c r="CE15" s="246">
        <v>176</v>
      </c>
      <c r="CF15" s="249">
        <v>56489</v>
      </c>
      <c r="CG15" s="249">
        <v>72876</v>
      </c>
      <c r="CH15" s="249">
        <v>85863</v>
      </c>
      <c r="CI15" s="246">
        <v>-16551</v>
      </c>
      <c r="CJ15" s="246">
        <v>-5272</v>
      </c>
      <c r="CK15" s="246">
        <v>-37</v>
      </c>
      <c r="CL15" s="246">
        <v>-1222</v>
      </c>
      <c r="CM15" s="246">
        <v>0</v>
      </c>
      <c r="CN15" s="246">
        <v>-317</v>
      </c>
      <c r="CO15" s="246">
        <v>-4</v>
      </c>
      <c r="CP15" s="246">
        <v>-782</v>
      </c>
      <c r="CQ15" s="249">
        <v>-24185</v>
      </c>
      <c r="CR15" s="249">
        <v>48691</v>
      </c>
      <c r="CS15" s="249">
        <v>61678</v>
      </c>
    </row>
    <row r="16" spans="1:97" s="210" customFormat="1" ht="12.75" customHeight="1" x14ac:dyDescent="0.2">
      <c r="A16" s="221" t="s">
        <v>244</v>
      </c>
      <c r="B16" s="232" t="s">
        <v>470</v>
      </c>
      <c r="C16" s="233">
        <v>0</v>
      </c>
      <c r="D16" s="233">
        <v>0</v>
      </c>
      <c r="E16" s="233">
        <v>75</v>
      </c>
      <c r="F16" s="233">
        <v>0</v>
      </c>
      <c r="G16" s="233">
        <v>40</v>
      </c>
      <c r="H16" s="233">
        <v>0</v>
      </c>
      <c r="I16" s="233">
        <v>0</v>
      </c>
      <c r="J16" s="233">
        <v>0</v>
      </c>
      <c r="K16" s="233">
        <v>0</v>
      </c>
      <c r="L16" s="233">
        <v>7</v>
      </c>
      <c r="M16" s="233">
        <v>208</v>
      </c>
      <c r="N16" s="233">
        <v>4618</v>
      </c>
      <c r="O16" s="233">
        <v>36</v>
      </c>
      <c r="P16" s="233">
        <v>305</v>
      </c>
      <c r="Q16" s="233">
        <v>0</v>
      </c>
      <c r="R16" s="233">
        <v>0</v>
      </c>
      <c r="S16" s="233">
        <v>29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3">
        <v>0</v>
      </c>
      <c r="AO16" s="233">
        <v>0</v>
      </c>
      <c r="AP16" s="233">
        <v>0</v>
      </c>
      <c r="AQ16" s="233">
        <v>0</v>
      </c>
      <c r="AR16" s="233">
        <v>0</v>
      </c>
      <c r="AS16" s="233">
        <v>0</v>
      </c>
      <c r="AT16" s="233">
        <v>0</v>
      </c>
      <c r="AU16" s="233">
        <v>0</v>
      </c>
      <c r="AV16" s="233">
        <v>0</v>
      </c>
      <c r="AW16" s="233">
        <v>0</v>
      </c>
      <c r="AX16" s="233">
        <v>0</v>
      </c>
      <c r="AY16" s="233">
        <v>18</v>
      </c>
      <c r="AZ16" s="233">
        <v>0</v>
      </c>
      <c r="BA16" s="233">
        <v>0</v>
      </c>
      <c r="BB16" s="233">
        <v>0</v>
      </c>
      <c r="BC16" s="233">
        <v>47</v>
      </c>
      <c r="BD16" s="233">
        <v>134</v>
      </c>
      <c r="BE16" s="233">
        <v>182</v>
      </c>
      <c r="BF16" s="233">
        <v>255</v>
      </c>
      <c r="BG16" s="233">
        <v>25</v>
      </c>
      <c r="BH16" s="233">
        <v>0</v>
      </c>
      <c r="BI16" s="233">
        <v>490</v>
      </c>
      <c r="BJ16" s="233">
        <v>1255</v>
      </c>
      <c r="BK16" s="233">
        <v>0</v>
      </c>
      <c r="BL16" s="233">
        <v>20</v>
      </c>
      <c r="BM16" s="233">
        <v>0</v>
      </c>
      <c r="BN16" s="233">
        <v>0</v>
      </c>
      <c r="BO16" s="236">
        <v>7744</v>
      </c>
      <c r="BP16" s="235">
        <v>11</v>
      </c>
      <c r="BQ16" s="233">
        <v>9481</v>
      </c>
      <c r="BR16" s="233">
        <v>0</v>
      </c>
      <c r="BS16" s="233">
        <v>0</v>
      </c>
      <c r="BT16" s="233">
        <v>0</v>
      </c>
      <c r="BU16" s="233">
        <v>-76</v>
      </c>
      <c r="BV16" s="236">
        <v>9416</v>
      </c>
      <c r="BW16" s="234">
        <v>17160</v>
      </c>
      <c r="BX16" s="235">
        <v>0</v>
      </c>
      <c r="BY16" s="233">
        <v>3669</v>
      </c>
      <c r="BZ16" s="233">
        <v>4620</v>
      </c>
      <c r="CA16" s="233">
        <v>11</v>
      </c>
      <c r="CB16" s="233">
        <v>0</v>
      </c>
      <c r="CC16" s="233">
        <v>1102</v>
      </c>
      <c r="CD16" s="233">
        <v>212</v>
      </c>
      <c r="CE16" s="233">
        <v>0</v>
      </c>
      <c r="CF16" s="236">
        <v>9614</v>
      </c>
      <c r="CG16" s="236">
        <v>19030</v>
      </c>
      <c r="CH16" s="236">
        <v>26774</v>
      </c>
      <c r="CI16" s="233">
        <v>-46</v>
      </c>
      <c r="CJ16" s="233">
        <v>-1119</v>
      </c>
      <c r="CK16" s="233">
        <v>-2002</v>
      </c>
      <c r="CL16" s="233">
        <v>-104</v>
      </c>
      <c r="CM16" s="233">
        <v>0</v>
      </c>
      <c r="CN16" s="233">
        <v>-4219</v>
      </c>
      <c r="CO16" s="233">
        <v>-620</v>
      </c>
      <c r="CP16" s="233">
        <v>-163</v>
      </c>
      <c r="CQ16" s="236">
        <v>-8273</v>
      </c>
      <c r="CR16" s="236">
        <v>10757</v>
      </c>
      <c r="CS16" s="236">
        <v>18501</v>
      </c>
    </row>
    <row r="17" spans="1:97" s="210" customFormat="1" ht="12.75" customHeight="1" x14ac:dyDescent="0.2">
      <c r="A17" s="221" t="s">
        <v>245</v>
      </c>
      <c r="B17" s="232" t="s">
        <v>471</v>
      </c>
      <c r="C17" s="233">
        <v>0</v>
      </c>
      <c r="D17" s="233">
        <v>0</v>
      </c>
      <c r="E17" s="233">
        <v>1638</v>
      </c>
      <c r="F17" s="233">
        <v>0</v>
      </c>
      <c r="G17" s="233">
        <v>83</v>
      </c>
      <c r="H17" s="233">
        <v>66</v>
      </c>
      <c r="I17" s="233">
        <v>0</v>
      </c>
      <c r="J17" s="233">
        <v>0</v>
      </c>
      <c r="K17" s="233">
        <v>1353</v>
      </c>
      <c r="L17" s="233">
        <v>902</v>
      </c>
      <c r="M17" s="233">
        <v>5</v>
      </c>
      <c r="N17" s="233">
        <v>11796</v>
      </c>
      <c r="O17" s="233">
        <v>336</v>
      </c>
      <c r="P17" s="233">
        <v>1314</v>
      </c>
      <c r="Q17" s="233">
        <v>0</v>
      </c>
      <c r="R17" s="233">
        <v>0</v>
      </c>
      <c r="S17" s="233">
        <v>0</v>
      </c>
      <c r="T17" s="233">
        <v>0</v>
      </c>
      <c r="U17" s="233">
        <v>127</v>
      </c>
      <c r="V17" s="233">
        <v>0</v>
      </c>
      <c r="W17" s="233">
        <v>0</v>
      </c>
      <c r="X17" s="233">
        <v>0</v>
      </c>
      <c r="Y17" s="233">
        <v>2</v>
      </c>
      <c r="Z17" s="233">
        <v>27</v>
      </c>
      <c r="AA17" s="233">
        <v>0</v>
      </c>
      <c r="AB17" s="233">
        <v>0</v>
      </c>
      <c r="AC17" s="233">
        <v>0</v>
      </c>
      <c r="AD17" s="233">
        <v>0</v>
      </c>
      <c r="AE17" s="233">
        <v>7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233">
        <v>0</v>
      </c>
      <c r="AN17" s="233">
        <v>0</v>
      </c>
      <c r="AO17" s="233">
        <v>0</v>
      </c>
      <c r="AP17" s="233">
        <v>0</v>
      </c>
      <c r="AQ17" s="233">
        <v>0</v>
      </c>
      <c r="AR17" s="233">
        <v>0</v>
      </c>
      <c r="AS17" s="233">
        <v>0</v>
      </c>
      <c r="AT17" s="233">
        <v>0</v>
      </c>
      <c r="AU17" s="233">
        <v>0</v>
      </c>
      <c r="AV17" s="233">
        <v>0</v>
      </c>
      <c r="AW17" s="233">
        <v>0</v>
      </c>
      <c r="AX17" s="233">
        <v>0</v>
      </c>
      <c r="AY17" s="233">
        <v>36</v>
      </c>
      <c r="AZ17" s="233">
        <v>0</v>
      </c>
      <c r="BA17" s="233">
        <v>0</v>
      </c>
      <c r="BB17" s="233">
        <v>0</v>
      </c>
      <c r="BC17" s="233">
        <v>69</v>
      </c>
      <c r="BD17" s="233">
        <v>219</v>
      </c>
      <c r="BE17" s="233">
        <v>568</v>
      </c>
      <c r="BF17" s="233">
        <v>540</v>
      </c>
      <c r="BG17" s="233">
        <v>21</v>
      </c>
      <c r="BH17" s="233">
        <v>0</v>
      </c>
      <c r="BI17" s="233">
        <v>792</v>
      </c>
      <c r="BJ17" s="233">
        <v>5549</v>
      </c>
      <c r="BK17" s="233">
        <v>0</v>
      </c>
      <c r="BL17" s="233">
        <v>44</v>
      </c>
      <c r="BM17" s="233">
        <v>0</v>
      </c>
      <c r="BN17" s="233">
        <v>0</v>
      </c>
      <c r="BO17" s="236">
        <v>25494</v>
      </c>
      <c r="BP17" s="235">
        <v>933</v>
      </c>
      <c r="BQ17" s="233">
        <v>53060</v>
      </c>
      <c r="BR17" s="233">
        <v>0</v>
      </c>
      <c r="BS17" s="233">
        <v>0</v>
      </c>
      <c r="BT17" s="233">
        <v>0</v>
      </c>
      <c r="BU17" s="233">
        <v>-117</v>
      </c>
      <c r="BV17" s="236">
        <v>53876</v>
      </c>
      <c r="BW17" s="234">
        <v>79370</v>
      </c>
      <c r="BX17" s="235">
        <v>0</v>
      </c>
      <c r="BY17" s="233">
        <v>37155</v>
      </c>
      <c r="BZ17" s="233">
        <v>8824</v>
      </c>
      <c r="CA17" s="233">
        <v>22</v>
      </c>
      <c r="CB17" s="233">
        <v>0</v>
      </c>
      <c r="CC17" s="233">
        <v>2726</v>
      </c>
      <c r="CD17" s="233">
        <v>329</v>
      </c>
      <c r="CE17" s="233">
        <v>0</v>
      </c>
      <c r="CF17" s="236">
        <v>49056</v>
      </c>
      <c r="CG17" s="236">
        <v>102932</v>
      </c>
      <c r="CH17" s="236">
        <v>128426</v>
      </c>
      <c r="CI17" s="233">
        <v>0</v>
      </c>
      <c r="CJ17" s="233">
        <v>-31676</v>
      </c>
      <c r="CK17" s="233">
        <v>-6810</v>
      </c>
      <c r="CL17" s="233">
        <v>-355</v>
      </c>
      <c r="CM17" s="233">
        <v>0</v>
      </c>
      <c r="CN17" s="233">
        <v>-12519</v>
      </c>
      <c r="CO17" s="233">
        <v>-2445</v>
      </c>
      <c r="CP17" s="233">
        <v>-786</v>
      </c>
      <c r="CQ17" s="236">
        <v>-54591</v>
      </c>
      <c r="CR17" s="236">
        <v>48341</v>
      </c>
      <c r="CS17" s="236">
        <v>73835</v>
      </c>
    </row>
    <row r="18" spans="1:97" s="210" customFormat="1" ht="12.75" customHeight="1" x14ac:dyDescent="0.2">
      <c r="A18" s="221" t="s">
        <v>246</v>
      </c>
      <c r="B18" s="232" t="s">
        <v>472</v>
      </c>
      <c r="C18" s="233">
        <v>0</v>
      </c>
      <c r="D18" s="233">
        <v>0</v>
      </c>
      <c r="E18" s="233">
        <v>51</v>
      </c>
      <c r="F18" s="233">
        <v>0</v>
      </c>
      <c r="G18" s="233">
        <v>0</v>
      </c>
      <c r="H18" s="233">
        <v>358</v>
      </c>
      <c r="I18" s="233">
        <v>0</v>
      </c>
      <c r="J18" s="233">
        <v>0</v>
      </c>
      <c r="K18" s="233">
        <v>216</v>
      </c>
      <c r="L18" s="233">
        <v>25</v>
      </c>
      <c r="M18" s="233">
        <v>0</v>
      </c>
      <c r="N18" s="233">
        <v>94</v>
      </c>
      <c r="O18" s="233">
        <v>492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0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233">
        <v>0</v>
      </c>
      <c r="AL18" s="233">
        <v>0</v>
      </c>
      <c r="AM18" s="233">
        <v>0</v>
      </c>
      <c r="AN18" s="233">
        <v>0</v>
      </c>
      <c r="AO18" s="233">
        <v>0</v>
      </c>
      <c r="AP18" s="233">
        <v>0</v>
      </c>
      <c r="AQ18" s="233">
        <v>0</v>
      </c>
      <c r="AR18" s="233">
        <v>0</v>
      </c>
      <c r="AS18" s="233">
        <v>0</v>
      </c>
      <c r="AT18" s="233">
        <v>0</v>
      </c>
      <c r="AU18" s="233">
        <v>0</v>
      </c>
      <c r="AV18" s="233">
        <v>16</v>
      </c>
      <c r="AW18" s="233">
        <v>0</v>
      </c>
      <c r="AX18" s="233">
        <v>0</v>
      </c>
      <c r="AY18" s="233">
        <v>99</v>
      </c>
      <c r="AZ18" s="233">
        <v>0</v>
      </c>
      <c r="BA18" s="233">
        <v>0</v>
      </c>
      <c r="BB18" s="233">
        <v>0</v>
      </c>
      <c r="BC18" s="233">
        <v>15</v>
      </c>
      <c r="BD18" s="233">
        <v>5</v>
      </c>
      <c r="BE18" s="233">
        <v>118</v>
      </c>
      <c r="BF18" s="233">
        <v>122</v>
      </c>
      <c r="BG18" s="233">
        <v>0</v>
      </c>
      <c r="BH18" s="233">
        <v>2</v>
      </c>
      <c r="BI18" s="233">
        <v>1336</v>
      </c>
      <c r="BJ18" s="233">
        <v>6444</v>
      </c>
      <c r="BK18" s="233">
        <v>0</v>
      </c>
      <c r="BL18" s="233">
        <v>32</v>
      </c>
      <c r="BM18" s="233">
        <v>0</v>
      </c>
      <c r="BN18" s="233">
        <v>73</v>
      </c>
      <c r="BO18" s="236">
        <v>9498</v>
      </c>
      <c r="BP18" s="235">
        <v>894</v>
      </c>
      <c r="BQ18" s="233">
        <v>23870</v>
      </c>
      <c r="BR18" s="233">
        <v>0</v>
      </c>
      <c r="BS18" s="233">
        <v>0</v>
      </c>
      <c r="BT18" s="233">
        <v>0</v>
      </c>
      <c r="BU18" s="233">
        <v>-50</v>
      </c>
      <c r="BV18" s="236">
        <v>24714</v>
      </c>
      <c r="BW18" s="234">
        <v>34212</v>
      </c>
      <c r="BX18" s="235">
        <v>0</v>
      </c>
      <c r="BY18" s="233">
        <v>1054</v>
      </c>
      <c r="BZ18" s="233">
        <v>770</v>
      </c>
      <c r="CA18" s="233">
        <v>54</v>
      </c>
      <c r="CB18" s="233">
        <v>0</v>
      </c>
      <c r="CC18" s="233">
        <v>752</v>
      </c>
      <c r="CD18" s="233">
        <v>48</v>
      </c>
      <c r="CE18" s="233">
        <v>0</v>
      </c>
      <c r="CF18" s="236">
        <v>2678</v>
      </c>
      <c r="CG18" s="236">
        <v>27392</v>
      </c>
      <c r="CH18" s="236">
        <v>36890</v>
      </c>
      <c r="CI18" s="233">
        <v>-5</v>
      </c>
      <c r="CJ18" s="233">
        <v>-15671</v>
      </c>
      <c r="CK18" s="233">
        <v>-10243</v>
      </c>
      <c r="CL18" s="233">
        <v>-3</v>
      </c>
      <c r="CM18" s="233">
        <v>0</v>
      </c>
      <c r="CN18" s="233">
        <v>-910</v>
      </c>
      <c r="CO18" s="233">
        <v>-1145</v>
      </c>
      <c r="CP18" s="233">
        <v>-752</v>
      </c>
      <c r="CQ18" s="236">
        <v>-28729</v>
      </c>
      <c r="CR18" s="236">
        <v>-1337</v>
      </c>
      <c r="CS18" s="236">
        <v>8161</v>
      </c>
    </row>
    <row r="19" spans="1:97" s="210" customFormat="1" ht="12.75" customHeight="1" x14ac:dyDescent="0.2">
      <c r="A19" s="221" t="s">
        <v>247</v>
      </c>
      <c r="B19" s="250" t="s">
        <v>346</v>
      </c>
      <c r="C19" s="233">
        <v>782</v>
      </c>
      <c r="D19" s="233">
        <v>940</v>
      </c>
      <c r="E19" s="233">
        <v>18535</v>
      </c>
      <c r="F19" s="233">
        <v>286</v>
      </c>
      <c r="G19" s="233">
        <v>0</v>
      </c>
      <c r="H19" s="233">
        <v>583</v>
      </c>
      <c r="I19" s="233">
        <v>0</v>
      </c>
      <c r="J19" s="233">
        <v>0</v>
      </c>
      <c r="K19" s="233">
        <v>-1</v>
      </c>
      <c r="L19" s="233">
        <v>0</v>
      </c>
      <c r="M19" s="233">
        <v>0</v>
      </c>
      <c r="N19" s="233">
        <v>0</v>
      </c>
      <c r="O19" s="233">
        <v>0</v>
      </c>
      <c r="P19" s="233">
        <v>323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0</v>
      </c>
      <c r="Y19" s="233">
        <v>0</v>
      </c>
      <c r="Z19" s="233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233">
        <v>0</v>
      </c>
      <c r="AL19" s="233">
        <v>0</v>
      </c>
      <c r="AM19" s="233">
        <v>0</v>
      </c>
      <c r="AN19" s="233">
        <v>0</v>
      </c>
      <c r="AO19" s="233">
        <v>0</v>
      </c>
      <c r="AP19" s="233">
        <v>0</v>
      </c>
      <c r="AQ19" s="233">
        <v>53</v>
      </c>
      <c r="AR19" s="233">
        <v>0</v>
      </c>
      <c r="AS19" s="233">
        <v>0</v>
      </c>
      <c r="AT19" s="233">
        <v>0</v>
      </c>
      <c r="AU19" s="233">
        <v>0</v>
      </c>
      <c r="AV19" s="233">
        <v>14</v>
      </c>
      <c r="AW19" s="233">
        <v>0</v>
      </c>
      <c r="AX19" s="233">
        <v>0</v>
      </c>
      <c r="AY19" s="233">
        <v>0</v>
      </c>
      <c r="AZ19" s="233">
        <v>0</v>
      </c>
      <c r="BA19" s="233">
        <v>0</v>
      </c>
      <c r="BB19" s="233">
        <v>0</v>
      </c>
      <c r="BC19" s="233">
        <v>0</v>
      </c>
      <c r="BD19" s="233">
        <v>120</v>
      </c>
      <c r="BE19" s="233">
        <v>10</v>
      </c>
      <c r="BF19" s="233">
        <v>1</v>
      </c>
      <c r="BG19" s="233">
        <v>0</v>
      </c>
      <c r="BH19" s="233">
        <v>0</v>
      </c>
      <c r="BI19" s="233">
        <v>0</v>
      </c>
      <c r="BJ19" s="233">
        <v>0</v>
      </c>
      <c r="BK19" s="233">
        <v>26</v>
      </c>
      <c r="BL19" s="233">
        <v>0</v>
      </c>
      <c r="BM19" s="233">
        <v>0</v>
      </c>
      <c r="BN19" s="233">
        <v>0</v>
      </c>
      <c r="BO19" s="236">
        <v>21672</v>
      </c>
      <c r="BP19" s="235">
        <v>540</v>
      </c>
      <c r="BQ19" s="233">
        <v>18045</v>
      </c>
      <c r="BR19" s="233">
        <v>0</v>
      </c>
      <c r="BS19" s="233">
        <v>0</v>
      </c>
      <c r="BT19" s="233">
        <v>0</v>
      </c>
      <c r="BU19" s="233">
        <v>76</v>
      </c>
      <c r="BV19" s="236">
        <v>18661</v>
      </c>
      <c r="BW19" s="234">
        <v>40333</v>
      </c>
      <c r="BX19" s="235">
        <v>0</v>
      </c>
      <c r="BY19" s="233">
        <v>135</v>
      </c>
      <c r="BZ19" s="233">
        <v>72</v>
      </c>
      <c r="CA19" s="233">
        <v>227</v>
      </c>
      <c r="CB19" s="233">
        <v>0</v>
      </c>
      <c r="CC19" s="233">
        <v>90</v>
      </c>
      <c r="CD19" s="233">
        <v>301</v>
      </c>
      <c r="CE19" s="233">
        <v>30</v>
      </c>
      <c r="CF19" s="236">
        <v>855</v>
      </c>
      <c r="CG19" s="236">
        <v>19516</v>
      </c>
      <c r="CH19" s="236">
        <v>41188</v>
      </c>
      <c r="CI19" s="233">
        <v>0</v>
      </c>
      <c r="CJ19" s="233">
        <v>-12210</v>
      </c>
      <c r="CK19" s="233">
        <v>-20499</v>
      </c>
      <c r="CL19" s="233">
        <v>-36</v>
      </c>
      <c r="CM19" s="233">
        <v>0</v>
      </c>
      <c r="CN19" s="233">
        <v>-10</v>
      </c>
      <c r="CO19" s="233">
        <v>-217</v>
      </c>
      <c r="CP19" s="233">
        <v>-741</v>
      </c>
      <c r="CQ19" s="236">
        <v>-33713</v>
      </c>
      <c r="CR19" s="236">
        <v>-14197</v>
      </c>
      <c r="CS19" s="236">
        <v>7475</v>
      </c>
    </row>
    <row r="20" spans="1:97" s="210" customFormat="1" ht="12.75" customHeight="1" x14ac:dyDescent="0.2">
      <c r="A20" s="221" t="s">
        <v>248</v>
      </c>
      <c r="B20" s="232" t="s">
        <v>473</v>
      </c>
      <c r="C20" s="233">
        <v>7</v>
      </c>
      <c r="D20" s="233">
        <v>0</v>
      </c>
      <c r="E20" s="233">
        <v>3</v>
      </c>
      <c r="F20" s="233">
        <v>2</v>
      </c>
      <c r="G20" s="233">
        <v>16</v>
      </c>
      <c r="H20" s="233">
        <v>1063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1</v>
      </c>
      <c r="P20" s="233">
        <v>0</v>
      </c>
      <c r="Q20" s="233">
        <v>378</v>
      </c>
      <c r="R20" s="233">
        <v>2110</v>
      </c>
      <c r="S20" s="233">
        <v>8</v>
      </c>
      <c r="T20" s="233">
        <v>128</v>
      </c>
      <c r="U20" s="233">
        <v>97</v>
      </c>
      <c r="V20" s="233">
        <v>28</v>
      </c>
      <c r="W20" s="233">
        <v>5</v>
      </c>
      <c r="X20" s="233">
        <v>1</v>
      </c>
      <c r="Y20" s="233">
        <v>0</v>
      </c>
      <c r="Z20" s="233">
        <v>0</v>
      </c>
      <c r="AA20" s="233">
        <v>0</v>
      </c>
      <c r="AB20" s="233">
        <v>4</v>
      </c>
      <c r="AC20" s="233">
        <v>0</v>
      </c>
      <c r="AD20" s="233">
        <v>0</v>
      </c>
      <c r="AE20" s="233">
        <v>4</v>
      </c>
      <c r="AF20" s="233">
        <v>0</v>
      </c>
      <c r="AG20" s="233">
        <v>0</v>
      </c>
      <c r="AH20" s="233">
        <v>0</v>
      </c>
      <c r="AI20" s="233">
        <v>3</v>
      </c>
      <c r="AJ20" s="233">
        <v>35</v>
      </c>
      <c r="AK20" s="233">
        <v>0</v>
      </c>
      <c r="AL20" s="233">
        <v>4</v>
      </c>
      <c r="AM20" s="233">
        <v>7</v>
      </c>
      <c r="AN20" s="233">
        <v>0</v>
      </c>
      <c r="AO20" s="233">
        <v>47</v>
      </c>
      <c r="AP20" s="233">
        <v>90</v>
      </c>
      <c r="AQ20" s="233">
        <v>14</v>
      </c>
      <c r="AR20" s="233">
        <v>2</v>
      </c>
      <c r="AS20" s="233">
        <v>0</v>
      </c>
      <c r="AT20" s="233">
        <v>2</v>
      </c>
      <c r="AU20" s="233">
        <v>1</v>
      </c>
      <c r="AV20" s="233">
        <v>116</v>
      </c>
      <c r="AW20" s="233">
        <v>2</v>
      </c>
      <c r="AX20" s="233">
        <v>0</v>
      </c>
      <c r="AY20" s="233">
        <v>85</v>
      </c>
      <c r="AZ20" s="233">
        <v>0</v>
      </c>
      <c r="BA20" s="233">
        <v>0</v>
      </c>
      <c r="BB20" s="233">
        <v>7</v>
      </c>
      <c r="BC20" s="233">
        <v>39</v>
      </c>
      <c r="BD20" s="233">
        <v>0</v>
      </c>
      <c r="BE20" s="233">
        <v>31</v>
      </c>
      <c r="BF20" s="233">
        <v>5</v>
      </c>
      <c r="BG20" s="233">
        <v>5</v>
      </c>
      <c r="BH20" s="233">
        <v>89</v>
      </c>
      <c r="BI20" s="233">
        <v>20</v>
      </c>
      <c r="BJ20" s="233">
        <v>0</v>
      </c>
      <c r="BK20" s="233">
        <v>72</v>
      </c>
      <c r="BL20" s="233">
        <v>14</v>
      </c>
      <c r="BM20" s="233">
        <v>102</v>
      </c>
      <c r="BN20" s="233">
        <v>2</v>
      </c>
      <c r="BO20" s="236">
        <v>4649</v>
      </c>
      <c r="BP20" s="235">
        <v>4</v>
      </c>
      <c r="BQ20" s="233">
        <v>419</v>
      </c>
      <c r="BR20" s="233">
        <v>0</v>
      </c>
      <c r="BS20" s="233">
        <v>5</v>
      </c>
      <c r="BT20" s="233">
        <v>343</v>
      </c>
      <c r="BU20" s="233">
        <v>-29</v>
      </c>
      <c r="BV20" s="236">
        <v>742</v>
      </c>
      <c r="BW20" s="234">
        <v>5391</v>
      </c>
      <c r="BX20" s="235">
        <v>19</v>
      </c>
      <c r="BY20" s="233">
        <v>240</v>
      </c>
      <c r="BZ20" s="233">
        <v>4</v>
      </c>
      <c r="CA20" s="233">
        <v>27</v>
      </c>
      <c r="CB20" s="233">
        <v>0</v>
      </c>
      <c r="CC20" s="233">
        <v>153</v>
      </c>
      <c r="CD20" s="233">
        <v>120</v>
      </c>
      <c r="CE20" s="233">
        <v>78</v>
      </c>
      <c r="CF20" s="236">
        <v>641</v>
      </c>
      <c r="CG20" s="236">
        <v>1383</v>
      </c>
      <c r="CH20" s="236">
        <v>6032</v>
      </c>
      <c r="CI20" s="233">
        <v>-535</v>
      </c>
      <c r="CJ20" s="233">
        <v>-3808</v>
      </c>
      <c r="CK20" s="233">
        <v>-53</v>
      </c>
      <c r="CL20" s="233">
        <v>-1</v>
      </c>
      <c r="CM20" s="233">
        <v>0</v>
      </c>
      <c r="CN20" s="233">
        <v>0</v>
      </c>
      <c r="CO20" s="233">
        <v>0</v>
      </c>
      <c r="CP20" s="233">
        <v>0</v>
      </c>
      <c r="CQ20" s="236">
        <v>-4397</v>
      </c>
      <c r="CR20" s="236">
        <v>-3014</v>
      </c>
      <c r="CS20" s="236">
        <v>1635</v>
      </c>
    </row>
    <row r="21" spans="1:97" s="210" customFormat="1" ht="12.75" customHeight="1" x14ac:dyDescent="0.2">
      <c r="A21" s="238" t="s">
        <v>249</v>
      </c>
      <c r="B21" s="239" t="s">
        <v>474</v>
      </c>
      <c r="C21" s="240">
        <v>549</v>
      </c>
      <c r="D21" s="240">
        <v>105</v>
      </c>
      <c r="E21" s="240">
        <v>36</v>
      </c>
      <c r="F21" s="240">
        <v>98</v>
      </c>
      <c r="G21" s="240">
        <v>2</v>
      </c>
      <c r="H21" s="240">
        <v>496</v>
      </c>
      <c r="I21" s="240">
        <v>0</v>
      </c>
      <c r="J21" s="240">
        <v>28</v>
      </c>
      <c r="K21" s="240">
        <v>47</v>
      </c>
      <c r="L21" s="240">
        <v>42</v>
      </c>
      <c r="M21" s="240">
        <v>6</v>
      </c>
      <c r="N21" s="240">
        <v>74</v>
      </c>
      <c r="O21" s="240">
        <v>4</v>
      </c>
      <c r="P21" s="240">
        <v>0</v>
      </c>
      <c r="Q21" s="240">
        <v>2</v>
      </c>
      <c r="R21" s="240">
        <v>93</v>
      </c>
      <c r="S21" s="240">
        <v>27</v>
      </c>
      <c r="T21" s="240">
        <v>24</v>
      </c>
      <c r="U21" s="240">
        <v>58</v>
      </c>
      <c r="V21" s="240">
        <v>10</v>
      </c>
      <c r="W21" s="240">
        <v>4</v>
      </c>
      <c r="X21" s="240">
        <v>5</v>
      </c>
      <c r="Y21" s="240">
        <v>1</v>
      </c>
      <c r="Z21" s="240">
        <v>2</v>
      </c>
      <c r="AA21" s="240">
        <v>0</v>
      </c>
      <c r="AB21" s="240">
        <v>2</v>
      </c>
      <c r="AC21" s="240">
        <v>0</v>
      </c>
      <c r="AD21" s="240">
        <v>0</v>
      </c>
      <c r="AE21" s="240">
        <v>17</v>
      </c>
      <c r="AF21" s="240">
        <v>0</v>
      </c>
      <c r="AG21" s="240">
        <v>0</v>
      </c>
      <c r="AH21" s="240">
        <v>0</v>
      </c>
      <c r="AI21" s="240">
        <v>14</v>
      </c>
      <c r="AJ21" s="240">
        <v>98</v>
      </c>
      <c r="AK21" s="240">
        <v>14</v>
      </c>
      <c r="AL21" s="240">
        <v>3</v>
      </c>
      <c r="AM21" s="240">
        <v>8</v>
      </c>
      <c r="AN21" s="240">
        <v>5</v>
      </c>
      <c r="AO21" s="240">
        <v>317</v>
      </c>
      <c r="AP21" s="240">
        <v>57</v>
      </c>
      <c r="AQ21" s="240">
        <v>149</v>
      </c>
      <c r="AR21" s="240">
        <v>50</v>
      </c>
      <c r="AS21" s="240">
        <v>1</v>
      </c>
      <c r="AT21" s="240">
        <v>30</v>
      </c>
      <c r="AU21" s="240">
        <v>45</v>
      </c>
      <c r="AV21" s="240">
        <v>1448</v>
      </c>
      <c r="AW21" s="240">
        <v>142</v>
      </c>
      <c r="AX21" s="240">
        <v>9</v>
      </c>
      <c r="AY21" s="240">
        <v>258</v>
      </c>
      <c r="AZ21" s="240">
        <v>17</v>
      </c>
      <c r="BA21" s="240">
        <v>40</v>
      </c>
      <c r="BB21" s="240">
        <v>22</v>
      </c>
      <c r="BC21" s="240">
        <v>869</v>
      </c>
      <c r="BD21" s="240">
        <v>88</v>
      </c>
      <c r="BE21" s="240">
        <v>919</v>
      </c>
      <c r="BF21" s="240">
        <v>191</v>
      </c>
      <c r="BG21" s="240">
        <v>689</v>
      </c>
      <c r="BH21" s="240">
        <v>398</v>
      </c>
      <c r="BI21" s="240">
        <v>454</v>
      </c>
      <c r="BJ21" s="240">
        <v>48</v>
      </c>
      <c r="BK21" s="240">
        <v>134</v>
      </c>
      <c r="BL21" s="240">
        <v>201</v>
      </c>
      <c r="BM21" s="240">
        <v>17</v>
      </c>
      <c r="BN21" s="240">
        <v>7</v>
      </c>
      <c r="BO21" s="243">
        <v>8474</v>
      </c>
      <c r="BP21" s="242">
        <v>346</v>
      </c>
      <c r="BQ21" s="240">
        <v>21348</v>
      </c>
      <c r="BR21" s="240">
        <v>0</v>
      </c>
      <c r="BS21" s="240">
        <v>2</v>
      </c>
      <c r="BT21" s="240">
        <v>595</v>
      </c>
      <c r="BU21" s="240">
        <v>221</v>
      </c>
      <c r="BV21" s="243">
        <v>22512</v>
      </c>
      <c r="BW21" s="241">
        <v>30986</v>
      </c>
      <c r="BX21" s="242">
        <v>0</v>
      </c>
      <c r="BY21" s="240">
        <v>4249</v>
      </c>
      <c r="BZ21" s="240">
        <v>3845</v>
      </c>
      <c r="CA21" s="240">
        <v>22</v>
      </c>
      <c r="CB21" s="240">
        <v>0</v>
      </c>
      <c r="CC21" s="240">
        <v>12</v>
      </c>
      <c r="CD21" s="240">
        <v>0</v>
      </c>
      <c r="CE21" s="240">
        <v>22</v>
      </c>
      <c r="CF21" s="243">
        <v>8150</v>
      </c>
      <c r="CG21" s="243">
        <v>30662</v>
      </c>
      <c r="CH21" s="243">
        <v>39136</v>
      </c>
      <c r="CI21" s="240">
        <v>-22764</v>
      </c>
      <c r="CJ21" s="240">
        <v>-6604</v>
      </c>
      <c r="CK21" s="240">
        <v>-648</v>
      </c>
      <c r="CL21" s="240">
        <v>0</v>
      </c>
      <c r="CM21" s="240">
        <v>0</v>
      </c>
      <c r="CN21" s="240">
        <v>-3</v>
      </c>
      <c r="CO21" s="240">
        <v>0</v>
      </c>
      <c r="CP21" s="240">
        <v>-1</v>
      </c>
      <c r="CQ21" s="243">
        <v>-30020</v>
      </c>
      <c r="CR21" s="243">
        <v>642</v>
      </c>
      <c r="CS21" s="243">
        <v>9116</v>
      </c>
    </row>
    <row r="22" spans="1:97" s="210" customFormat="1" ht="12.75" customHeight="1" x14ac:dyDescent="0.2">
      <c r="A22" s="221" t="s">
        <v>250</v>
      </c>
      <c r="B22" s="232" t="s">
        <v>475</v>
      </c>
      <c r="C22" s="233">
        <v>12</v>
      </c>
      <c r="D22" s="233">
        <v>0</v>
      </c>
      <c r="E22" s="233">
        <v>372</v>
      </c>
      <c r="F22" s="233">
        <v>2</v>
      </c>
      <c r="G22" s="233">
        <v>64</v>
      </c>
      <c r="H22" s="233">
        <v>94</v>
      </c>
      <c r="I22" s="233">
        <v>0</v>
      </c>
      <c r="J22" s="233">
        <v>4</v>
      </c>
      <c r="K22" s="233">
        <v>19</v>
      </c>
      <c r="L22" s="233">
        <v>68</v>
      </c>
      <c r="M22" s="233">
        <v>0</v>
      </c>
      <c r="N22" s="233">
        <v>12</v>
      </c>
      <c r="O22" s="233">
        <v>2</v>
      </c>
      <c r="P22" s="233">
        <v>22</v>
      </c>
      <c r="Q22" s="233">
        <v>0</v>
      </c>
      <c r="R22" s="233">
        <v>2</v>
      </c>
      <c r="S22" s="233">
        <v>2296</v>
      </c>
      <c r="T22" s="233">
        <v>1649</v>
      </c>
      <c r="U22" s="233">
        <v>3937</v>
      </c>
      <c r="V22" s="233">
        <v>15</v>
      </c>
      <c r="W22" s="233">
        <v>1</v>
      </c>
      <c r="X22" s="233">
        <v>0</v>
      </c>
      <c r="Y22" s="233">
        <v>0</v>
      </c>
      <c r="Z22" s="233">
        <v>0</v>
      </c>
      <c r="AA22" s="233">
        <v>0</v>
      </c>
      <c r="AB22" s="233">
        <v>2</v>
      </c>
      <c r="AC22" s="233">
        <v>0</v>
      </c>
      <c r="AD22" s="233">
        <v>0</v>
      </c>
      <c r="AE22" s="233">
        <v>18</v>
      </c>
      <c r="AF22" s="233">
        <v>0</v>
      </c>
      <c r="AG22" s="233">
        <v>0</v>
      </c>
      <c r="AH22" s="233">
        <v>0</v>
      </c>
      <c r="AI22" s="233">
        <v>13</v>
      </c>
      <c r="AJ22" s="233">
        <v>6</v>
      </c>
      <c r="AK22" s="233">
        <v>1</v>
      </c>
      <c r="AL22" s="233">
        <v>3</v>
      </c>
      <c r="AM22" s="233">
        <v>126</v>
      </c>
      <c r="AN22" s="233">
        <v>0</v>
      </c>
      <c r="AO22" s="233">
        <v>5426</v>
      </c>
      <c r="AP22" s="233">
        <v>616</v>
      </c>
      <c r="AQ22" s="233">
        <v>278</v>
      </c>
      <c r="AR22" s="233">
        <v>149</v>
      </c>
      <c r="AS22" s="233">
        <v>11</v>
      </c>
      <c r="AT22" s="233">
        <v>0</v>
      </c>
      <c r="AU22" s="233">
        <v>0</v>
      </c>
      <c r="AV22" s="233">
        <v>259</v>
      </c>
      <c r="AW22" s="233">
        <v>6</v>
      </c>
      <c r="AX22" s="233">
        <v>1</v>
      </c>
      <c r="AY22" s="233">
        <v>73</v>
      </c>
      <c r="AZ22" s="233">
        <v>0</v>
      </c>
      <c r="BA22" s="233">
        <v>4</v>
      </c>
      <c r="BB22" s="233">
        <v>1</v>
      </c>
      <c r="BC22" s="233">
        <v>24</v>
      </c>
      <c r="BD22" s="233">
        <v>4</v>
      </c>
      <c r="BE22" s="233">
        <v>4</v>
      </c>
      <c r="BF22" s="233">
        <v>2</v>
      </c>
      <c r="BG22" s="233">
        <v>3</v>
      </c>
      <c r="BH22" s="233">
        <v>37</v>
      </c>
      <c r="BI22" s="233">
        <v>7</v>
      </c>
      <c r="BJ22" s="233">
        <v>62</v>
      </c>
      <c r="BK22" s="233">
        <v>18</v>
      </c>
      <c r="BL22" s="233">
        <v>22</v>
      </c>
      <c r="BM22" s="233">
        <v>0</v>
      </c>
      <c r="BN22" s="233">
        <v>0</v>
      </c>
      <c r="BO22" s="236">
        <v>15747</v>
      </c>
      <c r="BP22" s="235">
        <v>17</v>
      </c>
      <c r="BQ22" s="233">
        <v>246</v>
      </c>
      <c r="BR22" s="233">
        <v>9</v>
      </c>
      <c r="BS22" s="233">
        <v>7</v>
      </c>
      <c r="BT22" s="233">
        <v>12</v>
      </c>
      <c r="BU22" s="233">
        <v>-66</v>
      </c>
      <c r="BV22" s="236">
        <v>225</v>
      </c>
      <c r="BW22" s="234">
        <v>15972</v>
      </c>
      <c r="BX22" s="235">
        <v>0</v>
      </c>
      <c r="BY22" s="233">
        <v>10104</v>
      </c>
      <c r="BZ22" s="233">
        <v>605</v>
      </c>
      <c r="CA22" s="233">
        <v>0</v>
      </c>
      <c r="CB22" s="233">
        <v>0</v>
      </c>
      <c r="CC22" s="233">
        <v>124</v>
      </c>
      <c r="CD22" s="233">
        <v>1055</v>
      </c>
      <c r="CE22" s="233">
        <v>53</v>
      </c>
      <c r="CF22" s="236">
        <v>11941</v>
      </c>
      <c r="CG22" s="236">
        <v>12166</v>
      </c>
      <c r="CH22" s="236">
        <v>27913</v>
      </c>
      <c r="CI22" s="233">
        <v>-79</v>
      </c>
      <c r="CJ22" s="233">
        <v>-1871</v>
      </c>
      <c r="CK22" s="233">
        <v>-725</v>
      </c>
      <c r="CL22" s="233">
        <v>0</v>
      </c>
      <c r="CM22" s="233">
        <v>0</v>
      </c>
      <c r="CN22" s="233">
        <v>-3395</v>
      </c>
      <c r="CO22" s="233">
        <v>-565</v>
      </c>
      <c r="CP22" s="233">
        <v>-85</v>
      </c>
      <c r="CQ22" s="236">
        <v>-6720</v>
      </c>
      <c r="CR22" s="236">
        <v>5446</v>
      </c>
      <c r="CS22" s="236">
        <v>21193</v>
      </c>
    </row>
    <row r="23" spans="1:97" s="210" customFormat="1" ht="12.75" customHeight="1" x14ac:dyDescent="0.2">
      <c r="A23" s="221" t="s">
        <v>251</v>
      </c>
      <c r="B23" s="232" t="s">
        <v>476</v>
      </c>
      <c r="C23" s="233">
        <v>0</v>
      </c>
      <c r="D23" s="233">
        <v>0</v>
      </c>
      <c r="E23" s="233">
        <v>0</v>
      </c>
      <c r="F23" s="233">
        <v>0</v>
      </c>
      <c r="G23" s="233">
        <v>3</v>
      </c>
      <c r="H23" s="233">
        <v>20</v>
      </c>
      <c r="I23" s="233">
        <v>0</v>
      </c>
      <c r="J23" s="233">
        <v>8</v>
      </c>
      <c r="K23" s="233">
        <v>14</v>
      </c>
      <c r="L23" s="233">
        <v>9</v>
      </c>
      <c r="M23" s="233">
        <v>1</v>
      </c>
      <c r="N23" s="233">
        <v>57</v>
      </c>
      <c r="O23" s="233">
        <v>3</v>
      </c>
      <c r="P23" s="233">
        <v>0</v>
      </c>
      <c r="Q23" s="233">
        <v>0</v>
      </c>
      <c r="R23" s="233">
        <v>5</v>
      </c>
      <c r="S23" s="233">
        <v>7</v>
      </c>
      <c r="T23" s="233">
        <v>437</v>
      </c>
      <c r="U23" s="233">
        <v>48</v>
      </c>
      <c r="V23" s="233">
        <v>6</v>
      </c>
      <c r="W23" s="233">
        <v>4</v>
      </c>
      <c r="X23" s="233">
        <v>1</v>
      </c>
      <c r="Y23" s="233">
        <v>1</v>
      </c>
      <c r="Z23" s="233">
        <v>3</v>
      </c>
      <c r="AA23" s="233">
        <v>0</v>
      </c>
      <c r="AB23" s="233">
        <v>8</v>
      </c>
      <c r="AC23" s="233">
        <v>0</v>
      </c>
      <c r="AD23" s="233">
        <v>0</v>
      </c>
      <c r="AE23" s="233">
        <v>13</v>
      </c>
      <c r="AF23" s="233">
        <v>0</v>
      </c>
      <c r="AG23" s="233">
        <v>0</v>
      </c>
      <c r="AH23" s="233">
        <v>0</v>
      </c>
      <c r="AI23" s="233">
        <v>4</v>
      </c>
      <c r="AJ23" s="233">
        <v>34</v>
      </c>
      <c r="AK23" s="233">
        <v>6</v>
      </c>
      <c r="AL23" s="233">
        <v>3</v>
      </c>
      <c r="AM23" s="233">
        <v>15</v>
      </c>
      <c r="AN23" s="233">
        <v>0</v>
      </c>
      <c r="AO23" s="233">
        <v>994</v>
      </c>
      <c r="AP23" s="233">
        <v>833</v>
      </c>
      <c r="AQ23" s="233">
        <v>8</v>
      </c>
      <c r="AR23" s="233">
        <v>5</v>
      </c>
      <c r="AS23" s="233">
        <v>6</v>
      </c>
      <c r="AT23" s="233">
        <v>101</v>
      </c>
      <c r="AU23" s="233">
        <v>72</v>
      </c>
      <c r="AV23" s="233">
        <v>426</v>
      </c>
      <c r="AW23" s="233">
        <v>227</v>
      </c>
      <c r="AX23" s="233">
        <v>97</v>
      </c>
      <c r="AY23" s="233">
        <v>158</v>
      </c>
      <c r="AZ23" s="233">
        <v>3</v>
      </c>
      <c r="BA23" s="233">
        <v>192</v>
      </c>
      <c r="BB23" s="233">
        <v>51</v>
      </c>
      <c r="BC23" s="233">
        <v>314</v>
      </c>
      <c r="BD23" s="233">
        <v>225</v>
      </c>
      <c r="BE23" s="233">
        <v>662</v>
      </c>
      <c r="BF23" s="233">
        <v>203</v>
      </c>
      <c r="BG23" s="233">
        <v>353</v>
      </c>
      <c r="BH23" s="233">
        <v>304</v>
      </c>
      <c r="BI23" s="233">
        <v>117</v>
      </c>
      <c r="BJ23" s="233">
        <v>176</v>
      </c>
      <c r="BK23" s="233">
        <v>158</v>
      </c>
      <c r="BL23" s="233">
        <v>84</v>
      </c>
      <c r="BM23" s="233">
        <v>0</v>
      </c>
      <c r="BN23" s="233">
        <v>6</v>
      </c>
      <c r="BO23" s="236">
        <v>6485</v>
      </c>
      <c r="BP23" s="235">
        <v>66</v>
      </c>
      <c r="BQ23" s="233">
        <v>714</v>
      </c>
      <c r="BR23" s="233">
        <v>2</v>
      </c>
      <c r="BS23" s="233">
        <v>111</v>
      </c>
      <c r="BT23" s="233">
        <v>1064</v>
      </c>
      <c r="BU23" s="233">
        <v>-32</v>
      </c>
      <c r="BV23" s="236">
        <v>1925</v>
      </c>
      <c r="BW23" s="234">
        <v>8410</v>
      </c>
      <c r="BX23" s="235">
        <v>200</v>
      </c>
      <c r="BY23" s="233">
        <v>2649</v>
      </c>
      <c r="BZ23" s="233">
        <v>1337</v>
      </c>
      <c r="CA23" s="233">
        <v>1690</v>
      </c>
      <c r="CB23" s="233">
        <v>0</v>
      </c>
      <c r="CC23" s="233">
        <v>568</v>
      </c>
      <c r="CD23" s="233">
        <v>0</v>
      </c>
      <c r="CE23" s="233">
        <v>1234</v>
      </c>
      <c r="CF23" s="236">
        <v>7678</v>
      </c>
      <c r="CG23" s="236">
        <v>9603</v>
      </c>
      <c r="CH23" s="236">
        <v>16088</v>
      </c>
      <c r="CI23" s="233">
        <v>0</v>
      </c>
      <c r="CJ23" s="233">
        <v>-3477</v>
      </c>
      <c r="CK23" s="233">
        <v>-234</v>
      </c>
      <c r="CL23" s="233">
        <v>0</v>
      </c>
      <c r="CM23" s="233">
        <v>0</v>
      </c>
      <c r="CN23" s="233">
        <v>0</v>
      </c>
      <c r="CO23" s="233">
        <v>0</v>
      </c>
      <c r="CP23" s="233">
        <v>0</v>
      </c>
      <c r="CQ23" s="236">
        <v>-3711</v>
      </c>
      <c r="CR23" s="236">
        <v>5892</v>
      </c>
      <c r="CS23" s="236">
        <v>12377</v>
      </c>
    </row>
    <row r="24" spans="1:97" s="210" customFormat="1" ht="12.75" customHeight="1" x14ac:dyDescent="0.2">
      <c r="A24" s="221" t="s">
        <v>252</v>
      </c>
      <c r="B24" s="232" t="s">
        <v>477</v>
      </c>
      <c r="C24" s="233">
        <v>1</v>
      </c>
      <c r="D24" s="233">
        <v>4</v>
      </c>
      <c r="E24" s="233">
        <v>0</v>
      </c>
      <c r="F24" s="233">
        <v>3</v>
      </c>
      <c r="G24" s="233">
        <v>0</v>
      </c>
      <c r="H24" s="233">
        <v>5</v>
      </c>
      <c r="I24" s="233">
        <v>0</v>
      </c>
      <c r="J24" s="233">
        <v>0</v>
      </c>
      <c r="K24" s="233">
        <v>5</v>
      </c>
      <c r="L24" s="233">
        <v>13</v>
      </c>
      <c r="M24" s="233">
        <v>0</v>
      </c>
      <c r="N24" s="233">
        <v>28</v>
      </c>
      <c r="O24" s="233">
        <v>2</v>
      </c>
      <c r="P24" s="233">
        <v>0</v>
      </c>
      <c r="Q24" s="233">
        <v>1</v>
      </c>
      <c r="R24" s="233">
        <v>37</v>
      </c>
      <c r="S24" s="233">
        <v>145</v>
      </c>
      <c r="T24" s="233">
        <v>220</v>
      </c>
      <c r="U24" s="233">
        <v>11737</v>
      </c>
      <c r="V24" s="233">
        <v>2329</v>
      </c>
      <c r="W24" s="233">
        <v>1021</v>
      </c>
      <c r="X24" s="233">
        <v>0</v>
      </c>
      <c r="Y24" s="233">
        <v>0</v>
      </c>
      <c r="Z24" s="233">
        <v>6</v>
      </c>
      <c r="AA24" s="233">
        <v>0</v>
      </c>
      <c r="AB24" s="233">
        <v>42</v>
      </c>
      <c r="AC24" s="233">
        <v>0</v>
      </c>
      <c r="AD24" s="233">
        <v>0</v>
      </c>
      <c r="AE24" s="233">
        <v>41</v>
      </c>
      <c r="AF24" s="233">
        <v>0</v>
      </c>
      <c r="AG24" s="233">
        <v>0</v>
      </c>
      <c r="AH24" s="233">
        <v>0</v>
      </c>
      <c r="AI24" s="233">
        <v>5</v>
      </c>
      <c r="AJ24" s="233">
        <v>74</v>
      </c>
      <c r="AK24" s="233">
        <v>34</v>
      </c>
      <c r="AL24" s="233">
        <v>2</v>
      </c>
      <c r="AM24" s="233">
        <v>44</v>
      </c>
      <c r="AN24" s="233">
        <v>1</v>
      </c>
      <c r="AO24" s="233">
        <v>410</v>
      </c>
      <c r="AP24" s="233">
        <v>82</v>
      </c>
      <c r="AQ24" s="233">
        <v>0</v>
      </c>
      <c r="AR24" s="233">
        <v>0</v>
      </c>
      <c r="AS24" s="233">
        <v>0</v>
      </c>
      <c r="AT24" s="233">
        <v>0</v>
      </c>
      <c r="AU24" s="233">
        <v>4</v>
      </c>
      <c r="AV24" s="233">
        <v>-183</v>
      </c>
      <c r="AW24" s="233">
        <v>45</v>
      </c>
      <c r="AX24" s="233">
        <v>26</v>
      </c>
      <c r="AY24" s="233">
        <v>148</v>
      </c>
      <c r="AZ24" s="233">
        <v>0</v>
      </c>
      <c r="BA24" s="233">
        <v>9</v>
      </c>
      <c r="BB24" s="233">
        <v>550</v>
      </c>
      <c r="BC24" s="233">
        <v>68</v>
      </c>
      <c r="BD24" s="233">
        <v>380</v>
      </c>
      <c r="BE24" s="233">
        <v>69</v>
      </c>
      <c r="BF24" s="233">
        <v>48</v>
      </c>
      <c r="BG24" s="233">
        <v>81</v>
      </c>
      <c r="BH24" s="233">
        <v>336</v>
      </c>
      <c r="BI24" s="233">
        <v>25</v>
      </c>
      <c r="BJ24" s="233">
        <v>0</v>
      </c>
      <c r="BK24" s="233">
        <v>21</v>
      </c>
      <c r="BL24" s="233">
        <v>15</v>
      </c>
      <c r="BM24" s="233">
        <v>745</v>
      </c>
      <c r="BN24" s="233">
        <v>9</v>
      </c>
      <c r="BO24" s="236">
        <v>18688</v>
      </c>
      <c r="BP24" s="235">
        <v>-121</v>
      </c>
      <c r="BQ24" s="233">
        <v>-520</v>
      </c>
      <c r="BR24" s="233">
        <v>0</v>
      </c>
      <c r="BS24" s="233">
        <v>0</v>
      </c>
      <c r="BT24" s="233">
        <v>0</v>
      </c>
      <c r="BU24" s="233">
        <v>-337</v>
      </c>
      <c r="BV24" s="236">
        <v>-978</v>
      </c>
      <c r="BW24" s="234">
        <v>17710</v>
      </c>
      <c r="BX24" s="235">
        <v>0</v>
      </c>
      <c r="BY24" s="233">
        <v>32671</v>
      </c>
      <c r="BZ24" s="233">
        <v>4340</v>
      </c>
      <c r="CA24" s="233">
        <v>0</v>
      </c>
      <c r="CB24" s="233">
        <v>0</v>
      </c>
      <c r="CC24" s="233">
        <v>848</v>
      </c>
      <c r="CD24" s="233">
        <v>0</v>
      </c>
      <c r="CE24" s="233">
        <v>28</v>
      </c>
      <c r="CF24" s="236">
        <v>37887</v>
      </c>
      <c r="CG24" s="236">
        <v>36909</v>
      </c>
      <c r="CH24" s="236">
        <v>55597</v>
      </c>
      <c r="CI24" s="233">
        <v>0</v>
      </c>
      <c r="CJ24" s="233">
        <v>-4266</v>
      </c>
      <c r="CK24" s="233">
        <v>-4477</v>
      </c>
      <c r="CL24" s="233">
        <v>0</v>
      </c>
      <c r="CM24" s="233">
        <v>0</v>
      </c>
      <c r="CN24" s="233">
        <v>0</v>
      </c>
      <c r="CO24" s="233">
        <v>-29</v>
      </c>
      <c r="CP24" s="233">
        <v>0</v>
      </c>
      <c r="CQ24" s="236">
        <v>-8772</v>
      </c>
      <c r="CR24" s="236">
        <v>28137</v>
      </c>
      <c r="CS24" s="236">
        <v>46825</v>
      </c>
    </row>
    <row r="25" spans="1:97" s="210" customFormat="1" ht="12.75" customHeight="1" x14ac:dyDescent="0.2">
      <c r="A25" s="244" t="s">
        <v>253</v>
      </c>
      <c r="B25" s="245" t="s">
        <v>478</v>
      </c>
      <c r="C25" s="246">
        <v>2515</v>
      </c>
      <c r="D25" s="246">
        <v>39</v>
      </c>
      <c r="E25" s="246">
        <v>208</v>
      </c>
      <c r="F25" s="246">
        <v>451</v>
      </c>
      <c r="G25" s="246">
        <v>34</v>
      </c>
      <c r="H25" s="246">
        <v>32</v>
      </c>
      <c r="I25" s="246">
        <v>0</v>
      </c>
      <c r="J25" s="246">
        <v>0</v>
      </c>
      <c r="K25" s="246">
        <v>905</v>
      </c>
      <c r="L25" s="246">
        <v>557</v>
      </c>
      <c r="M25" s="246">
        <v>24</v>
      </c>
      <c r="N25" s="246">
        <v>869</v>
      </c>
      <c r="O25" s="246">
        <v>195</v>
      </c>
      <c r="P25" s="246">
        <v>6</v>
      </c>
      <c r="Q25" s="246">
        <v>3</v>
      </c>
      <c r="R25" s="246">
        <v>32</v>
      </c>
      <c r="S25" s="246">
        <v>13</v>
      </c>
      <c r="T25" s="246">
        <v>138</v>
      </c>
      <c r="U25" s="246">
        <v>45</v>
      </c>
      <c r="V25" s="246">
        <v>37</v>
      </c>
      <c r="W25" s="246">
        <v>7</v>
      </c>
      <c r="X25" s="246">
        <v>6</v>
      </c>
      <c r="Y25" s="246">
        <v>1</v>
      </c>
      <c r="Z25" s="246">
        <v>49</v>
      </c>
      <c r="AA25" s="246">
        <v>0</v>
      </c>
      <c r="AB25" s="246">
        <v>18</v>
      </c>
      <c r="AC25" s="246">
        <v>0</v>
      </c>
      <c r="AD25" s="246">
        <v>0</v>
      </c>
      <c r="AE25" s="246">
        <v>51</v>
      </c>
      <c r="AF25" s="246">
        <v>0</v>
      </c>
      <c r="AG25" s="246">
        <v>0</v>
      </c>
      <c r="AH25" s="246">
        <v>0</v>
      </c>
      <c r="AI25" s="246">
        <v>15</v>
      </c>
      <c r="AJ25" s="246">
        <v>55</v>
      </c>
      <c r="AK25" s="246">
        <v>14</v>
      </c>
      <c r="AL25" s="246">
        <v>1</v>
      </c>
      <c r="AM25" s="246">
        <v>7</v>
      </c>
      <c r="AN25" s="246">
        <v>5</v>
      </c>
      <c r="AO25" s="246">
        <v>2</v>
      </c>
      <c r="AP25" s="246">
        <v>59</v>
      </c>
      <c r="AQ25" s="246">
        <v>0</v>
      </c>
      <c r="AR25" s="246">
        <v>0</v>
      </c>
      <c r="AS25" s="246">
        <v>0</v>
      </c>
      <c r="AT25" s="246">
        <v>1</v>
      </c>
      <c r="AU25" s="246">
        <v>15</v>
      </c>
      <c r="AV25" s="246">
        <v>2610</v>
      </c>
      <c r="AW25" s="246">
        <v>136</v>
      </c>
      <c r="AX25" s="246">
        <v>3</v>
      </c>
      <c r="AY25" s="246">
        <v>144</v>
      </c>
      <c r="AZ25" s="246">
        <v>3</v>
      </c>
      <c r="BA25" s="246">
        <v>23</v>
      </c>
      <c r="BB25" s="246">
        <v>19</v>
      </c>
      <c r="BC25" s="246">
        <v>59</v>
      </c>
      <c r="BD25" s="246">
        <v>210</v>
      </c>
      <c r="BE25" s="246">
        <v>677</v>
      </c>
      <c r="BF25" s="246">
        <v>240</v>
      </c>
      <c r="BG25" s="246">
        <v>63</v>
      </c>
      <c r="BH25" s="246">
        <v>214</v>
      </c>
      <c r="BI25" s="246">
        <v>27</v>
      </c>
      <c r="BJ25" s="246">
        <v>207</v>
      </c>
      <c r="BK25" s="246">
        <v>18</v>
      </c>
      <c r="BL25" s="246">
        <v>43</v>
      </c>
      <c r="BM25" s="246">
        <v>1830</v>
      </c>
      <c r="BN25" s="246">
        <v>7</v>
      </c>
      <c r="BO25" s="249">
        <v>12942</v>
      </c>
      <c r="BP25" s="248">
        <v>266</v>
      </c>
      <c r="BQ25" s="246">
        <v>1353</v>
      </c>
      <c r="BR25" s="246">
        <v>0</v>
      </c>
      <c r="BS25" s="246">
        <v>0</v>
      </c>
      <c r="BT25" s="246">
        <v>0</v>
      </c>
      <c r="BU25" s="246">
        <v>-7</v>
      </c>
      <c r="BV25" s="249">
        <v>1612</v>
      </c>
      <c r="BW25" s="247">
        <v>14554</v>
      </c>
      <c r="BX25" s="248">
        <v>1</v>
      </c>
      <c r="BY25" s="246">
        <v>868</v>
      </c>
      <c r="BZ25" s="246">
        <v>954</v>
      </c>
      <c r="CA25" s="246">
        <v>0</v>
      </c>
      <c r="CB25" s="246">
        <v>0</v>
      </c>
      <c r="CC25" s="246">
        <v>2367</v>
      </c>
      <c r="CD25" s="246">
        <v>0</v>
      </c>
      <c r="CE25" s="246">
        <v>3</v>
      </c>
      <c r="CF25" s="249">
        <v>4193</v>
      </c>
      <c r="CG25" s="249">
        <v>5805</v>
      </c>
      <c r="CH25" s="249">
        <v>18747</v>
      </c>
      <c r="CI25" s="246">
        <v>0</v>
      </c>
      <c r="CJ25" s="246">
        <v>-6409</v>
      </c>
      <c r="CK25" s="246">
        <v>-4176</v>
      </c>
      <c r="CL25" s="246">
        <v>0</v>
      </c>
      <c r="CM25" s="246">
        <v>0</v>
      </c>
      <c r="CN25" s="246">
        <v>0</v>
      </c>
      <c r="CO25" s="246">
        <v>-5</v>
      </c>
      <c r="CP25" s="246">
        <v>0</v>
      </c>
      <c r="CQ25" s="249">
        <v>-10590</v>
      </c>
      <c r="CR25" s="249">
        <v>-4785</v>
      </c>
      <c r="CS25" s="249">
        <v>8157</v>
      </c>
    </row>
    <row r="26" spans="1:97" s="210" customFormat="1" ht="12.75" customHeight="1" x14ac:dyDescent="0.2">
      <c r="A26" s="221" t="s">
        <v>254</v>
      </c>
      <c r="B26" s="232" t="s">
        <v>479</v>
      </c>
      <c r="C26" s="233">
        <v>0</v>
      </c>
      <c r="D26" s="233">
        <v>4</v>
      </c>
      <c r="E26" s="233">
        <v>0</v>
      </c>
      <c r="F26" s="233">
        <v>5</v>
      </c>
      <c r="G26" s="233">
        <v>0</v>
      </c>
      <c r="H26" s="233">
        <v>16</v>
      </c>
      <c r="I26" s="233">
        <v>0</v>
      </c>
      <c r="J26" s="233">
        <v>1</v>
      </c>
      <c r="K26" s="233">
        <v>347</v>
      </c>
      <c r="L26" s="233">
        <v>196</v>
      </c>
      <c r="M26" s="233">
        <v>99</v>
      </c>
      <c r="N26" s="233">
        <v>542</v>
      </c>
      <c r="O26" s="233">
        <v>8</v>
      </c>
      <c r="P26" s="233">
        <v>1</v>
      </c>
      <c r="Q26" s="233">
        <v>0</v>
      </c>
      <c r="R26" s="233">
        <v>27</v>
      </c>
      <c r="S26" s="233">
        <v>13</v>
      </c>
      <c r="T26" s="233">
        <v>38</v>
      </c>
      <c r="U26" s="233">
        <v>7</v>
      </c>
      <c r="V26" s="233">
        <v>66</v>
      </c>
      <c r="W26" s="233">
        <v>372</v>
      </c>
      <c r="X26" s="233">
        <v>0</v>
      </c>
      <c r="Y26" s="233">
        <v>0</v>
      </c>
      <c r="Z26" s="233">
        <v>8</v>
      </c>
      <c r="AA26" s="233">
        <v>0</v>
      </c>
      <c r="AB26" s="233">
        <v>2</v>
      </c>
      <c r="AC26" s="233">
        <v>0</v>
      </c>
      <c r="AD26" s="233">
        <v>0</v>
      </c>
      <c r="AE26" s="233">
        <v>5</v>
      </c>
      <c r="AF26" s="233">
        <v>0</v>
      </c>
      <c r="AG26" s="233">
        <v>0</v>
      </c>
      <c r="AH26" s="233">
        <v>0</v>
      </c>
      <c r="AI26" s="233">
        <v>16</v>
      </c>
      <c r="AJ26" s="233">
        <v>103</v>
      </c>
      <c r="AK26" s="233">
        <v>14</v>
      </c>
      <c r="AL26" s="233">
        <v>3</v>
      </c>
      <c r="AM26" s="233">
        <v>21</v>
      </c>
      <c r="AN26" s="233">
        <v>9</v>
      </c>
      <c r="AO26" s="233">
        <v>54</v>
      </c>
      <c r="AP26" s="233">
        <v>22</v>
      </c>
      <c r="AQ26" s="233">
        <v>59</v>
      </c>
      <c r="AR26" s="233">
        <v>11</v>
      </c>
      <c r="AS26" s="233">
        <v>17</v>
      </c>
      <c r="AT26" s="233">
        <v>95</v>
      </c>
      <c r="AU26" s="233">
        <v>66</v>
      </c>
      <c r="AV26" s="233">
        <v>1969</v>
      </c>
      <c r="AW26" s="233">
        <v>1419</v>
      </c>
      <c r="AX26" s="233">
        <v>17</v>
      </c>
      <c r="AY26" s="233">
        <v>337</v>
      </c>
      <c r="AZ26" s="233">
        <v>61</v>
      </c>
      <c r="BA26" s="233">
        <v>470</v>
      </c>
      <c r="BB26" s="233">
        <v>485</v>
      </c>
      <c r="BC26" s="233">
        <v>1976</v>
      </c>
      <c r="BD26" s="233">
        <v>1149</v>
      </c>
      <c r="BE26" s="233">
        <v>852</v>
      </c>
      <c r="BF26" s="233">
        <v>84</v>
      </c>
      <c r="BG26" s="233">
        <v>850</v>
      </c>
      <c r="BH26" s="233">
        <v>694</v>
      </c>
      <c r="BI26" s="233">
        <v>18</v>
      </c>
      <c r="BJ26" s="233">
        <v>30</v>
      </c>
      <c r="BK26" s="233">
        <v>217</v>
      </c>
      <c r="BL26" s="233">
        <v>129</v>
      </c>
      <c r="BM26" s="233">
        <v>0</v>
      </c>
      <c r="BN26" s="233">
        <v>1</v>
      </c>
      <c r="BO26" s="236">
        <v>13005</v>
      </c>
      <c r="BP26" s="235">
        <v>53</v>
      </c>
      <c r="BQ26" s="233">
        <v>224</v>
      </c>
      <c r="BR26" s="233">
        <v>0</v>
      </c>
      <c r="BS26" s="233">
        <v>0</v>
      </c>
      <c r="BT26" s="233">
        <v>0</v>
      </c>
      <c r="BU26" s="233">
        <v>-14</v>
      </c>
      <c r="BV26" s="236">
        <v>263</v>
      </c>
      <c r="BW26" s="234">
        <v>13268</v>
      </c>
      <c r="BX26" s="235">
        <v>0</v>
      </c>
      <c r="BY26" s="233">
        <v>617</v>
      </c>
      <c r="BZ26" s="233">
        <v>1487</v>
      </c>
      <c r="CA26" s="233">
        <v>87</v>
      </c>
      <c r="CB26" s="233">
        <v>0</v>
      </c>
      <c r="CC26" s="233">
        <v>14</v>
      </c>
      <c r="CD26" s="233">
        <v>0</v>
      </c>
      <c r="CE26" s="233">
        <v>54</v>
      </c>
      <c r="CF26" s="236">
        <v>2259</v>
      </c>
      <c r="CG26" s="236">
        <v>2522</v>
      </c>
      <c r="CH26" s="236">
        <v>15527</v>
      </c>
      <c r="CI26" s="233">
        <v>0</v>
      </c>
      <c r="CJ26" s="233">
        <v>-3403</v>
      </c>
      <c r="CK26" s="233">
        <v>-2611</v>
      </c>
      <c r="CL26" s="233">
        <v>0</v>
      </c>
      <c r="CM26" s="233">
        <v>0</v>
      </c>
      <c r="CN26" s="233">
        <v>-50</v>
      </c>
      <c r="CO26" s="233">
        <v>0</v>
      </c>
      <c r="CP26" s="233">
        <v>-2</v>
      </c>
      <c r="CQ26" s="236">
        <v>-6066</v>
      </c>
      <c r="CR26" s="236">
        <v>-3544</v>
      </c>
      <c r="CS26" s="236">
        <v>9461</v>
      </c>
    </row>
    <row r="27" spans="1:97" s="210" customFormat="1" ht="12.75" customHeight="1" x14ac:dyDescent="0.2">
      <c r="A27" s="221" t="s">
        <v>255</v>
      </c>
      <c r="B27" s="232" t="s">
        <v>480</v>
      </c>
      <c r="C27" s="233">
        <v>8282</v>
      </c>
      <c r="D27" s="233">
        <v>1776</v>
      </c>
      <c r="E27" s="233">
        <v>0</v>
      </c>
      <c r="F27" s="233">
        <v>9</v>
      </c>
      <c r="G27" s="233">
        <v>2</v>
      </c>
      <c r="H27" s="233">
        <v>0</v>
      </c>
      <c r="I27" s="233">
        <v>0</v>
      </c>
      <c r="J27" s="233">
        <v>0</v>
      </c>
      <c r="K27" s="233">
        <v>0</v>
      </c>
      <c r="L27" s="233">
        <v>1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380</v>
      </c>
      <c r="Y27" s="233">
        <v>4</v>
      </c>
      <c r="Z27" s="233">
        <v>4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233">
        <v>0</v>
      </c>
      <c r="AN27" s="233">
        <v>0</v>
      </c>
      <c r="AO27" s="233">
        <v>0</v>
      </c>
      <c r="AP27" s="233">
        <v>0</v>
      </c>
      <c r="AQ27" s="233">
        <v>57</v>
      </c>
      <c r="AR27" s="233">
        <v>6</v>
      </c>
      <c r="AS27" s="233">
        <v>0</v>
      </c>
      <c r="AT27" s="233">
        <v>0</v>
      </c>
      <c r="AU27" s="233">
        <v>0</v>
      </c>
      <c r="AV27" s="233">
        <v>0</v>
      </c>
      <c r="AW27" s="233">
        <v>0</v>
      </c>
      <c r="AX27" s="233">
        <v>0</v>
      </c>
      <c r="AY27" s="233">
        <v>0</v>
      </c>
      <c r="AZ27" s="233">
        <v>0</v>
      </c>
      <c r="BA27" s="233">
        <v>0</v>
      </c>
      <c r="BB27" s="233">
        <v>0</v>
      </c>
      <c r="BC27" s="233">
        <v>1</v>
      </c>
      <c r="BD27" s="233">
        <v>0</v>
      </c>
      <c r="BE27" s="233">
        <v>0</v>
      </c>
      <c r="BF27" s="233">
        <v>0</v>
      </c>
      <c r="BG27" s="233">
        <v>0</v>
      </c>
      <c r="BH27" s="233">
        <v>0</v>
      </c>
      <c r="BI27" s="233">
        <v>0</v>
      </c>
      <c r="BJ27" s="233">
        <v>0</v>
      </c>
      <c r="BK27" s="233">
        <v>3</v>
      </c>
      <c r="BL27" s="233">
        <v>10</v>
      </c>
      <c r="BM27" s="233">
        <v>0</v>
      </c>
      <c r="BN27" s="233">
        <v>18</v>
      </c>
      <c r="BO27" s="236">
        <v>10553</v>
      </c>
      <c r="BP27" s="235">
        <v>0</v>
      </c>
      <c r="BQ27" s="233">
        <v>37</v>
      </c>
      <c r="BR27" s="233">
        <v>0</v>
      </c>
      <c r="BS27" s="233">
        <v>0</v>
      </c>
      <c r="BT27" s="233">
        <v>0</v>
      </c>
      <c r="BU27" s="233">
        <v>-7</v>
      </c>
      <c r="BV27" s="236">
        <v>30</v>
      </c>
      <c r="BW27" s="234">
        <v>10583</v>
      </c>
      <c r="BX27" s="235">
        <v>0</v>
      </c>
      <c r="BY27" s="233">
        <v>699</v>
      </c>
      <c r="BZ27" s="233">
        <v>7</v>
      </c>
      <c r="CA27" s="233">
        <v>8</v>
      </c>
      <c r="CB27" s="233">
        <v>0</v>
      </c>
      <c r="CC27" s="233">
        <v>67</v>
      </c>
      <c r="CD27" s="233">
        <v>0</v>
      </c>
      <c r="CE27" s="233">
        <v>0</v>
      </c>
      <c r="CF27" s="236">
        <v>781</v>
      </c>
      <c r="CG27" s="236">
        <v>811</v>
      </c>
      <c r="CH27" s="236">
        <v>11364</v>
      </c>
      <c r="CI27" s="233">
        <v>0</v>
      </c>
      <c r="CJ27" s="233">
        <v>-4432</v>
      </c>
      <c r="CK27" s="233">
        <v>-5525</v>
      </c>
      <c r="CL27" s="233">
        <v>-77</v>
      </c>
      <c r="CM27" s="233">
        <v>0</v>
      </c>
      <c r="CN27" s="233">
        <v>-15</v>
      </c>
      <c r="CO27" s="233">
        <v>-8</v>
      </c>
      <c r="CP27" s="233">
        <v>-36</v>
      </c>
      <c r="CQ27" s="236">
        <v>-10093</v>
      </c>
      <c r="CR27" s="236">
        <v>-9282</v>
      </c>
      <c r="CS27" s="236">
        <v>1271</v>
      </c>
    </row>
    <row r="28" spans="1:97" s="210" customFormat="1" ht="12.75" customHeight="1" x14ac:dyDescent="0.2">
      <c r="A28" s="221" t="s">
        <v>256</v>
      </c>
      <c r="B28" s="232" t="s">
        <v>481</v>
      </c>
      <c r="C28" s="233">
        <v>172</v>
      </c>
      <c r="D28" s="233">
        <v>119</v>
      </c>
      <c r="E28" s="233">
        <v>79</v>
      </c>
      <c r="F28" s="233">
        <v>17</v>
      </c>
      <c r="G28" s="233">
        <v>2</v>
      </c>
      <c r="H28" s="233">
        <v>38</v>
      </c>
      <c r="I28" s="233">
        <v>0</v>
      </c>
      <c r="J28" s="233">
        <v>1</v>
      </c>
      <c r="K28" s="233">
        <v>349</v>
      </c>
      <c r="L28" s="233">
        <v>250</v>
      </c>
      <c r="M28" s="233">
        <v>0</v>
      </c>
      <c r="N28" s="233">
        <v>540</v>
      </c>
      <c r="O28" s="233">
        <v>57</v>
      </c>
      <c r="P28" s="233">
        <v>10</v>
      </c>
      <c r="Q28" s="233">
        <v>14</v>
      </c>
      <c r="R28" s="233">
        <v>3</v>
      </c>
      <c r="S28" s="233">
        <v>25</v>
      </c>
      <c r="T28" s="233">
        <v>35</v>
      </c>
      <c r="U28" s="233">
        <v>1364</v>
      </c>
      <c r="V28" s="233">
        <v>54</v>
      </c>
      <c r="W28" s="233">
        <v>16</v>
      </c>
      <c r="X28" s="233">
        <v>163</v>
      </c>
      <c r="Y28" s="233">
        <v>798</v>
      </c>
      <c r="Z28" s="233">
        <v>291</v>
      </c>
      <c r="AA28" s="233">
        <v>1</v>
      </c>
      <c r="AB28" s="233">
        <v>1482</v>
      </c>
      <c r="AC28" s="233">
        <v>0</v>
      </c>
      <c r="AD28" s="233">
        <v>0</v>
      </c>
      <c r="AE28" s="233">
        <v>68</v>
      </c>
      <c r="AF28" s="233">
        <v>0</v>
      </c>
      <c r="AG28" s="233">
        <v>1</v>
      </c>
      <c r="AH28" s="233">
        <v>2</v>
      </c>
      <c r="AI28" s="233">
        <v>57</v>
      </c>
      <c r="AJ28" s="233">
        <v>308</v>
      </c>
      <c r="AK28" s="233">
        <v>33</v>
      </c>
      <c r="AL28" s="233">
        <v>16</v>
      </c>
      <c r="AM28" s="233">
        <v>17</v>
      </c>
      <c r="AN28" s="233">
        <v>1</v>
      </c>
      <c r="AO28" s="233">
        <v>23</v>
      </c>
      <c r="AP28" s="233">
        <v>19</v>
      </c>
      <c r="AQ28" s="233">
        <v>106</v>
      </c>
      <c r="AR28" s="233">
        <v>41</v>
      </c>
      <c r="AS28" s="233">
        <v>0</v>
      </c>
      <c r="AT28" s="233">
        <v>205</v>
      </c>
      <c r="AU28" s="233">
        <v>162</v>
      </c>
      <c r="AV28" s="233">
        <v>0</v>
      </c>
      <c r="AW28" s="233">
        <v>0</v>
      </c>
      <c r="AX28" s="233">
        <v>0</v>
      </c>
      <c r="AY28" s="233">
        <v>19</v>
      </c>
      <c r="AZ28" s="233">
        <v>0</v>
      </c>
      <c r="BA28" s="233">
        <v>0</v>
      </c>
      <c r="BB28" s="233">
        <v>3</v>
      </c>
      <c r="BC28" s="233">
        <v>36</v>
      </c>
      <c r="BD28" s="233">
        <v>154</v>
      </c>
      <c r="BE28" s="233">
        <v>316</v>
      </c>
      <c r="BF28" s="233">
        <v>22</v>
      </c>
      <c r="BG28" s="233">
        <v>0</v>
      </c>
      <c r="BH28" s="233">
        <v>46</v>
      </c>
      <c r="BI28" s="233">
        <v>3</v>
      </c>
      <c r="BJ28" s="233">
        <v>13</v>
      </c>
      <c r="BK28" s="233">
        <v>16</v>
      </c>
      <c r="BL28" s="233">
        <v>89</v>
      </c>
      <c r="BM28" s="233">
        <v>0</v>
      </c>
      <c r="BN28" s="233">
        <v>52</v>
      </c>
      <c r="BO28" s="236">
        <v>7708</v>
      </c>
      <c r="BP28" s="235">
        <v>0</v>
      </c>
      <c r="BQ28" s="233">
        <v>59</v>
      </c>
      <c r="BR28" s="233">
        <v>0</v>
      </c>
      <c r="BS28" s="233">
        <v>0</v>
      </c>
      <c r="BT28" s="233">
        <v>0</v>
      </c>
      <c r="BU28" s="233">
        <v>-55</v>
      </c>
      <c r="BV28" s="236">
        <v>4</v>
      </c>
      <c r="BW28" s="234">
        <v>7712</v>
      </c>
      <c r="BX28" s="235">
        <v>0</v>
      </c>
      <c r="BY28" s="233">
        <v>1268</v>
      </c>
      <c r="BZ28" s="233">
        <v>24</v>
      </c>
      <c r="CA28" s="233">
        <v>2</v>
      </c>
      <c r="CB28" s="233">
        <v>0</v>
      </c>
      <c r="CC28" s="233">
        <v>1</v>
      </c>
      <c r="CD28" s="233">
        <v>0</v>
      </c>
      <c r="CE28" s="233">
        <v>0</v>
      </c>
      <c r="CF28" s="236">
        <v>1295</v>
      </c>
      <c r="CG28" s="236">
        <v>1299</v>
      </c>
      <c r="CH28" s="236">
        <v>9007</v>
      </c>
      <c r="CI28" s="233">
        <v>-38</v>
      </c>
      <c r="CJ28" s="233">
        <v>-4154</v>
      </c>
      <c r="CK28" s="233">
        <v>-1960</v>
      </c>
      <c r="CL28" s="233">
        <v>0</v>
      </c>
      <c r="CM28" s="233">
        <v>0</v>
      </c>
      <c r="CN28" s="233">
        <v>0</v>
      </c>
      <c r="CO28" s="233">
        <v>0</v>
      </c>
      <c r="CP28" s="233">
        <v>0</v>
      </c>
      <c r="CQ28" s="236">
        <v>-6152</v>
      </c>
      <c r="CR28" s="236">
        <v>-4853</v>
      </c>
      <c r="CS28" s="236">
        <v>2855</v>
      </c>
    </row>
    <row r="29" spans="1:97" s="210" customFormat="1" ht="12.75" customHeight="1" x14ac:dyDescent="0.2">
      <c r="A29" s="221" t="s">
        <v>257</v>
      </c>
      <c r="B29" s="232" t="s">
        <v>482</v>
      </c>
      <c r="C29" s="233">
        <v>4877</v>
      </c>
      <c r="D29" s="233">
        <v>223</v>
      </c>
      <c r="E29" s="233">
        <v>682</v>
      </c>
      <c r="F29" s="233">
        <v>475</v>
      </c>
      <c r="G29" s="233">
        <v>12</v>
      </c>
      <c r="H29" s="233">
        <v>312</v>
      </c>
      <c r="I29" s="233">
        <v>0</v>
      </c>
      <c r="J29" s="233">
        <v>148</v>
      </c>
      <c r="K29" s="233">
        <v>79</v>
      </c>
      <c r="L29" s="233">
        <v>8</v>
      </c>
      <c r="M29" s="233">
        <v>1</v>
      </c>
      <c r="N29" s="233">
        <v>251</v>
      </c>
      <c r="O29" s="233">
        <v>30</v>
      </c>
      <c r="P29" s="233">
        <v>8</v>
      </c>
      <c r="Q29" s="233">
        <v>252</v>
      </c>
      <c r="R29" s="233">
        <v>437</v>
      </c>
      <c r="S29" s="233">
        <v>613</v>
      </c>
      <c r="T29" s="233">
        <v>293</v>
      </c>
      <c r="U29" s="233">
        <v>324</v>
      </c>
      <c r="V29" s="233">
        <v>129</v>
      </c>
      <c r="W29" s="233">
        <v>297</v>
      </c>
      <c r="X29" s="233">
        <v>4</v>
      </c>
      <c r="Y29" s="233">
        <v>16</v>
      </c>
      <c r="Z29" s="233">
        <v>296</v>
      </c>
      <c r="AA29" s="233">
        <v>3</v>
      </c>
      <c r="AB29" s="233">
        <v>53</v>
      </c>
      <c r="AC29" s="233">
        <v>0</v>
      </c>
      <c r="AD29" s="233">
        <v>0</v>
      </c>
      <c r="AE29" s="233">
        <v>134</v>
      </c>
      <c r="AF29" s="233">
        <v>0</v>
      </c>
      <c r="AG29" s="233">
        <v>0</v>
      </c>
      <c r="AH29" s="233">
        <v>0</v>
      </c>
      <c r="AI29" s="233">
        <v>101</v>
      </c>
      <c r="AJ29" s="233">
        <v>135</v>
      </c>
      <c r="AK29" s="233">
        <v>41</v>
      </c>
      <c r="AL29" s="233">
        <v>58</v>
      </c>
      <c r="AM29" s="233">
        <v>135</v>
      </c>
      <c r="AN29" s="233">
        <v>1</v>
      </c>
      <c r="AO29" s="233">
        <v>585</v>
      </c>
      <c r="AP29" s="233">
        <v>297</v>
      </c>
      <c r="AQ29" s="233">
        <v>429</v>
      </c>
      <c r="AR29" s="233">
        <v>77</v>
      </c>
      <c r="AS29" s="233">
        <v>0</v>
      </c>
      <c r="AT29" s="233">
        <v>70</v>
      </c>
      <c r="AU29" s="233">
        <v>235</v>
      </c>
      <c r="AV29" s="233">
        <v>5</v>
      </c>
      <c r="AW29" s="233">
        <v>2</v>
      </c>
      <c r="AX29" s="233">
        <v>16</v>
      </c>
      <c r="AY29" s="233">
        <v>53</v>
      </c>
      <c r="AZ29" s="233">
        <v>8</v>
      </c>
      <c r="BA29" s="233">
        <v>6</v>
      </c>
      <c r="BB29" s="233">
        <v>58</v>
      </c>
      <c r="BC29" s="233">
        <v>281</v>
      </c>
      <c r="BD29" s="233">
        <v>124</v>
      </c>
      <c r="BE29" s="233">
        <v>41801</v>
      </c>
      <c r="BF29" s="233">
        <v>396</v>
      </c>
      <c r="BG29" s="233">
        <v>76</v>
      </c>
      <c r="BH29" s="233">
        <v>1045</v>
      </c>
      <c r="BI29" s="233">
        <v>125</v>
      </c>
      <c r="BJ29" s="233">
        <v>157</v>
      </c>
      <c r="BK29" s="233">
        <v>79</v>
      </c>
      <c r="BL29" s="233">
        <v>640</v>
      </c>
      <c r="BM29" s="233">
        <v>57</v>
      </c>
      <c r="BN29" s="233">
        <v>57</v>
      </c>
      <c r="BO29" s="236">
        <v>57107</v>
      </c>
      <c r="BP29" s="235">
        <v>548</v>
      </c>
      <c r="BQ29" s="233">
        <v>13023</v>
      </c>
      <c r="BR29" s="233">
        <v>0</v>
      </c>
      <c r="BS29" s="233">
        <v>0</v>
      </c>
      <c r="BT29" s="233">
        <v>0</v>
      </c>
      <c r="BU29" s="233">
        <v>30</v>
      </c>
      <c r="BV29" s="236">
        <v>13601</v>
      </c>
      <c r="BW29" s="234">
        <v>70708</v>
      </c>
      <c r="BX29" s="235">
        <v>0</v>
      </c>
      <c r="BY29" s="233">
        <v>1463</v>
      </c>
      <c r="BZ29" s="233">
        <v>16</v>
      </c>
      <c r="CA29" s="233">
        <v>8</v>
      </c>
      <c r="CB29" s="233">
        <v>0</v>
      </c>
      <c r="CC29" s="233">
        <v>7</v>
      </c>
      <c r="CD29" s="233">
        <v>0</v>
      </c>
      <c r="CE29" s="233">
        <v>0</v>
      </c>
      <c r="CF29" s="236">
        <v>1494</v>
      </c>
      <c r="CG29" s="236">
        <v>15095</v>
      </c>
      <c r="CH29" s="236">
        <v>72202</v>
      </c>
      <c r="CI29" s="233">
        <v>0</v>
      </c>
      <c r="CJ29" s="233">
        <v>-62283</v>
      </c>
      <c r="CK29" s="233">
        <v>-7350</v>
      </c>
      <c r="CL29" s="233">
        <v>0</v>
      </c>
      <c r="CM29" s="233">
        <v>0</v>
      </c>
      <c r="CN29" s="233">
        <v>0</v>
      </c>
      <c r="CO29" s="233">
        <v>0</v>
      </c>
      <c r="CP29" s="233">
        <v>0</v>
      </c>
      <c r="CQ29" s="236">
        <v>-69633</v>
      </c>
      <c r="CR29" s="236">
        <v>-54538</v>
      </c>
      <c r="CS29" s="236">
        <v>2569</v>
      </c>
    </row>
    <row r="30" spans="1:97" s="210" customFormat="1" ht="12.75" customHeight="1" x14ac:dyDescent="0.2">
      <c r="A30" s="221" t="s">
        <v>258</v>
      </c>
      <c r="B30" s="232" t="s">
        <v>483</v>
      </c>
      <c r="C30" s="233">
        <v>1643</v>
      </c>
      <c r="D30" s="233">
        <v>276</v>
      </c>
      <c r="E30" s="233">
        <v>331</v>
      </c>
      <c r="F30" s="233">
        <v>149</v>
      </c>
      <c r="G30" s="233">
        <v>247</v>
      </c>
      <c r="H30" s="233">
        <v>3748</v>
      </c>
      <c r="I30" s="233">
        <v>0</v>
      </c>
      <c r="J30" s="233">
        <v>423</v>
      </c>
      <c r="K30" s="233">
        <v>248</v>
      </c>
      <c r="L30" s="233">
        <v>235</v>
      </c>
      <c r="M30" s="233">
        <v>36</v>
      </c>
      <c r="N30" s="233">
        <v>772</v>
      </c>
      <c r="O30" s="233">
        <v>33</v>
      </c>
      <c r="P30" s="233">
        <v>101</v>
      </c>
      <c r="Q30" s="233">
        <v>33</v>
      </c>
      <c r="R30" s="233">
        <v>38</v>
      </c>
      <c r="S30" s="233">
        <v>157</v>
      </c>
      <c r="T30" s="233">
        <v>55</v>
      </c>
      <c r="U30" s="233">
        <v>453</v>
      </c>
      <c r="V30" s="233">
        <v>58</v>
      </c>
      <c r="W30" s="233">
        <v>30</v>
      </c>
      <c r="X30" s="233">
        <v>31</v>
      </c>
      <c r="Y30" s="233">
        <v>753</v>
      </c>
      <c r="Z30" s="233">
        <v>17</v>
      </c>
      <c r="AA30" s="233">
        <v>109</v>
      </c>
      <c r="AB30" s="233">
        <v>37</v>
      </c>
      <c r="AC30" s="233">
        <v>0</v>
      </c>
      <c r="AD30" s="233">
        <v>0</v>
      </c>
      <c r="AE30" s="233">
        <v>397</v>
      </c>
      <c r="AF30" s="233">
        <v>0</v>
      </c>
      <c r="AG30" s="233">
        <v>4</v>
      </c>
      <c r="AH30" s="233">
        <v>1</v>
      </c>
      <c r="AI30" s="233">
        <v>68</v>
      </c>
      <c r="AJ30" s="233">
        <v>101</v>
      </c>
      <c r="AK30" s="233">
        <v>8</v>
      </c>
      <c r="AL30" s="233">
        <v>12</v>
      </c>
      <c r="AM30" s="233">
        <v>17</v>
      </c>
      <c r="AN30" s="233">
        <v>42</v>
      </c>
      <c r="AO30" s="233">
        <v>821</v>
      </c>
      <c r="AP30" s="233">
        <v>369</v>
      </c>
      <c r="AQ30" s="233">
        <v>7411</v>
      </c>
      <c r="AR30" s="233">
        <v>666</v>
      </c>
      <c r="AS30" s="233">
        <v>385</v>
      </c>
      <c r="AT30" s="233">
        <v>1821</v>
      </c>
      <c r="AU30" s="233">
        <v>510</v>
      </c>
      <c r="AV30" s="233">
        <v>2328</v>
      </c>
      <c r="AW30" s="233">
        <v>130</v>
      </c>
      <c r="AX30" s="233">
        <v>247</v>
      </c>
      <c r="AY30" s="233">
        <v>12399</v>
      </c>
      <c r="AZ30" s="233">
        <v>57</v>
      </c>
      <c r="BA30" s="233">
        <v>88</v>
      </c>
      <c r="BB30" s="233">
        <v>39</v>
      </c>
      <c r="BC30" s="233">
        <v>7266</v>
      </c>
      <c r="BD30" s="233">
        <v>804</v>
      </c>
      <c r="BE30" s="233">
        <v>1079</v>
      </c>
      <c r="BF30" s="233">
        <v>266</v>
      </c>
      <c r="BG30" s="233">
        <v>192</v>
      </c>
      <c r="BH30" s="233">
        <v>874</v>
      </c>
      <c r="BI30" s="233">
        <v>203</v>
      </c>
      <c r="BJ30" s="233">
        <v>362</v>
      </c>
      <c r="BK30" s="233">
        <v>569</v>
      </c>
      <c r="BL30" s="233">
        <v>428</v>
      </c>
      <c r="BM30" s="233">
        <v>0</v>
      </c>
      <c r="BN30" s="233">
        <v>390</v>
      </c>
      <c r="BO30" s="236">
        <v>50367</v>
      </c>
      <c r="BP30" s="235">
        <v>50</v>
      </c>
      <c r="BQ30" s="233">
        <v>37699</v>
      </c>
      <c r="BR30" s="233">
        <v>0</v>
      </c>
      <c r="BS30" s="233">
        <v>0</v>
      </c>
      <c r="BT30" s="233">
        <v>0</v>
      </c>
      <c r="BU30" s="233">
        <v>21</v>
      </c>
      <c r="BV30" s="236">
        <v>37770</v>
      </c>
      <c r="BW30" s="234">
        <v>88137</v>
      </c>
      <c r="BX30" s="235">
        <v>0</v>
      </c>
      <c r="BY30" s="233">
        <v>927</v>
      </c>
      <c r="BZ30" s="233">
        <v>6</v>
      </c>
      <c r="CA30" s="233">
        <v>0</v>
      </c>
      <c r="CB30" s="233">
        <v>0</v>
      </c>
      <c r="CC30" s="233">
        <v>99</v>
      </c>
      <c r="CD30" s="233">
        <v>0</v>
      </c>
      <c r="CE30" s="233">
        <v>0</v>
      </c>
      <c r="CF30" s="236">
        <v>1032</v>
      </c>
      <c r="CG30" s="236">
        <v>38802</v>
      </c>
      <c r="CH30" s="236">
        <v>89169</v>
      </c>
      <c r="CI30" s="233">
        <v>-227</v>
      </c>
      <c r="CJ30" s="233">
        <v>-34207</v>
      </c>
      <c r="CK30" s="233">
        <v>-53013</v>
      </c>
      <c r="CL30" s="233">
        <v>0</v>
      </c>
      <c r="CM30" s="233">
        <v>0</v>
      </c>
      <c r="CN30" s="233">
        <v>0</v>
      </c>
      <c r="CO30" s="233">
        <v>0</v>
      </c>
      <c r="CP30" s="233">
        <v>0</v>
      </c>
      <c r="CQ30" s="236">
        <v>-87447</v>
      </c>
      <c r="CR30" s="236">
        <v>-48645</v>
      </c>
      <c r="CS30" s="236">
        <v>1722</v>
      </c>
    </row>
    <row r="31" spans="1:97" s="210" customFormat="1" ht="12.75" customHeight="1" x14ac:dyDescent="0.2">
      <c r="A31" s="238" t="s">
        <v>259</v>
      </c>
      <c r="B31" s="239" t="s">
        <v>484</v>
      </c>
      <c r="C31" s="240">
        <v>316</v>
      </c>
      <c r="D31" s="240">
        <v>101</v>
      </c>
      <c r="E31" s="240">
        <v>112</v>
      </c>
      <c r="F31" s="240">
        <v>54</v>
      </c>
      <c r="G31" s="240">
        <v>101</v>
      </c>
      <c r="H31" s="240">
        <v>894</v>
      </c>
      <c r="I31" s="240">
        <v>0</v>
      </c>
      <c r="J31" s="240">
        <v>1</v>
      </c>
      <c r="K31" s="240">
        <v>180</v>
      </c>
      <c r="L31" s="240">
        <v>1277</v>
      </c>
      <c r="M31" s="240">
        <v>39</v>
      </c>
      <c r="N31" s="240">
        <v>1081</v>
      </c>
      <c r="O31" s="240">
        <v>351</v>
      </c>
      <c r="P31" s="240">
        <v>0</v>
      </c>
      <c r="Q31" s="240">
        <v>7</v>
      </c>
      <c r="R31" s="240">
        <v>112</v>
      </c>
      <c r="S31" s="240">
        <v>102</v>
      </c>
      <c r="T31" s="240">
        <v>309</v>
      </c>
      <c r="U31" s="240">
        <v>82</v>
      </c>
      <c r="V31" s="240">
        <v>194</v>
      </c>
      <c r="W31" s="240">
        <v>430</v>
      </c>
      <c r="X31" s="240">
        <v>19</v>
      </c>
      <c r="Y31" s="240">
        <v>5</v>
      </c>
      <c r="Z31" s="240">
        <v>114</v>
      </c>
      <c r="AA31" s="240">
        <v>0</v>
      </c>
      <c r="AB31" s="240">
        <v>2471</v>
      </c>
      <c r="AC31" s="240">
        <v>0</v>
      </c>
      <c r="AD31" s="240">
        <v>0</v>
      </c>
      <c r="AE31" s="240">
        <v>54</v>
      </c>
      <c r="AF31" s="240">
        <v>0</v>
      </c>
      <c r="AG31" s="240">
        <v>0</v>
      </c>
      <c r="AH31" s="240">
        <v>1</v>
      </c>
      <c r="AI31" s="240">
        <v>32</v>
      </c>
      <c r="AJ31" s="240">
        <v>599</v>
      </c>
      <c r="AK31" s="240">
        <v>261</v>
      </c>
      <c r="AL31" s="240">
        <v>101</v>
      </c>
      <c r="AM31" s="240">
        <v>237</v>
      </c>
      <c r="AN31" s="240">
        <v>8</v>
      </c>
      <c r="AO31" s="240">
        <v>1083</v>
      </c>
      <c r="AP31" s="240">
        <v>612</v>
      </c>
      <c r="AQ31" s="240">
        <v>1896</v>
      </c>
      <c r="AR31" s="240">
        <v>488</v>
      </c>
      <c r="AS31" s="240">
        <v>0</v>
      </c>
      <c r="AT31" s="240">
        <v>1092</v>
      </c>
      <c r="AU31" s="240">
        <v>43</v>
      </c>
      <c r="AV31" s="240">
        <v>1888</v>
      </c>
      <c r="AW31" s="240">
        <v>334</v>
      </c>
      <c r="AX31" s="240">
        <v>221</v>
      </c>
      <c r="AY31" s="240">
        <v>121</v>
      </c>
      <c r="AZ31" s="240">
        <v>0</v>
      </c>
      <c r="BA31" s="240">
        <v>14</v>
      </c>
      <c r="BB31" s="240">
        <v>95</v>
      </c>
      <c r="BC31" s="240">
        <v>190</v>
      </c>
      <c r="BD31" s="240">
        <v>137</v>
      </c>
      <c r="BE31" s="240">
        <v>262</v>
      </c>
      <c r="BF31" s="240">
        <v>16</v>
      </c>
      <c r="BG31" s="240">
        <v>90</v>
      </c>
      <c r="BH31" s="240">
        <v>538</v>
      </c>
      <c r="BI31" s="240">
        <v>79</v>
      </c>
      <c r="BJ31" s="240">
        <v>76</v>
      </c>
      <c r="BK31" s="240">
        <v>182</v>
      </c>
      <c r="BL31" s="240">
        <v>92</v>
      </c>
      <c r="BM31" s="240">
        <v>226</v>
      </c>
      <c r="BN31" s="240">
        <v>60</v>
      </c>
      <c r="BO31" s="243">
        <v>19480</v>
      </c>
      <c r="BP31" s="242">
        <v>55</v>
      </c>
      <c r="BQ31" s="240">
        <v>1945</v>
      </c>
      <c r="BR31" s="240">
        <v>5</v>
      </c>
      <c r="BS31" s="240">
        <v>0</v>
      </c>
      <c r="BT31" s="240">
        <v>0</v>
      </c>
      <c r="BU31" s="240">
        <v>-23</v>
      </c>
      <c r="BV31" s="243">
        <v>1982</v>
      </c>
      <c r="BW31" s="241">
        <v>21462</v>
      </c>
      <c r="BX31" s="242">
        <v>4</v>
      </c>
      <c r="BY31" s="240">
        <v>2104</v>
      </c>
      <c r="BZ31" s="240">
        <v>220</v>
      </c>
      <c r="CA31" s="240">
        <v>0</v>
      </c>
      <c r="CB31" s="240">
        <v>0</v>
      </c>
      <c r="CC31" s="240">
        <v>1432</v>
      </c>
      <c r="CD31" s="240">
        <v>0</v>
      </c>
      <c r="CE31" s="240">
        <v>0</v>
      </c>
      <c r="CF31" s="243">
        <v>3760</v>
      </c>
      <c r="CG31" s="243">
        <v>5742</v>
      </c>
      <c r="CH31" s="243">
        <v>25222</v>
      </c>
      <c r="CI31" s="240">
        <v>0</v>
      </c>
      <c r="CJ31" s="240">
        <v>-13251</v>
      </c>
      <c r="CK31" s="240">
        <v>-2159</v>
      </c>
      <c r="CL31" s="240">
        <v>0</v>
      </c>
      <c r="CM31" s="240">
        <v>0</v>
      </c>
      <c r="CN31" s="240">
        <v>0</v>
      </c>
      <c r="CO31" s="240">
        <v>-1</v>
      </c>
      <c r="CP31" s="240">
        <v>0</v>
      </c>
      <c r="CQ31" s="243">
        <v>-15411</v>
      </c>
      <c r="CR31" s="243">
        <v>-9669</v>
      </c>
      <c r="CS31" s="243">
        <v>9811</v>
      </c>
    </row>
    <row r="32" spans="1:97" s="210" customFormat="1" ht="12.75" customHeight="1" x14ac:dyDescent="0.2">
      <c r="A32" s="221" t="s">
        <v>260</v>
      </c>
      <c r="B32" s="232" t="s">
        <v>485</v>
      </c>
      <c r="C32" s="233">
        <v>262</v>
      </c>
      <c r="D32" s="233">
        <v>22</v>
      </c>
      <c r="E32" s="233">
        <v>28</v>
      </c>
      <c r="F32" s="233">
        <v>81</v>
      </c>
      <c r="G32" s="233">
        <v>14</v>
      </c>
      <c r="H32" s="233">
        <v>60</v>
      </c>
      <c r="I32" s="233">
        <v>0</v>
      </c>
      <c r="J32" s="233">
        <v>18</v>
      </c>
      <c r="K32" s="233">
        <v>15</v>
      </c>
      <c r="L32" s="233">
        <v>18</v>
      </c>
      <c r="M32" s="233">
        <v>1</v>
      </c>
      <c r="N32" s="233">
        <v>19</v>
      </c>
      <c r="O32" s="233">
        <v>1</v>
      </c>
      <c r="P32" s="233">
        <v>0</v>
      </c>
      <c r="Q32" s="233">
        <v>1</v>
      </c>
      <c r="R32" s="233">
        <v>42</v>
      </c>
      <c r="S32" s="233">
        <v>8</v>
      </c>
      <c r="T32" s="233">
        <v>12</v>
      </c>
      <c r="U32" s="233">
        <v>0</v>
      </c>
      <c r="V32" s="233">
        <v>5</v>
      </c>
      <c r="W32" s="233">
        <v>3</v>
      </c>
      <c r="X32" s="233">
        <v>1</v>
      </c>
      <c r="Y32" s="233">
        <v>0</v>
      </c>
      <c r="Z32" s="233">
        <v>2</v>
      </c>
      <c r="AA32" s="233">
        <v>0</v>
      </c>
      <c r="AB32" s="233">
        <v>4</v>
      </c>
      <c r="AC32" s="233">
        <v>0</v>
      </c>
      <c r="AD32" s="233">
        <v>0</v>
      </c>
      <c r="AE32" s="233">
        <v>24</v>
      </c>
      <c r="AF32" s="233">
        <v>0</v>
      </c>
      <c r="AG32" s="233">
        <v>0</v>
      </c>
      <c r="AH32" s="233">
        <v>0</v>
      </c>
      <c r="AI32" s="233">
        <v>31</v>
      </c>
      <c r="AJ32" s="233">
        <v>414</v>
      </c>
      <c r="AK32" s="233">
        <v>41</v>
      </c>
      <c r="AL32" s="233">
        <v>68</v>
      </c>
      <c r="AM32" s="233">
        <v>16</v>
      </c>
      <c r="AN32" s="233">
        <v>16</v>
      </c>
      <c r="AO32" s="233">
        <v>25</v>
      </c>
      <c r="AP32" s="233">
        <v>8</v>
      </c>
      <c r="AQ32" s="233">
        <v>348</v>
      </c>
      <c r="AR32" s="233">
        <v>147</v>
      </c>
      <c r="AS32" s="233">
        <v>0</v>
      </c>
      <c r="AT32" s="233">
        <v>45</v>
      </c>
      <c r="AU32" s="233">
        <v>330</v>
      </c>
      <c r="AV32" s="233">
        <v>43</v>
      </c>
      <c r="AW32" s="233">
        <v>1</v>
      </c>
      <c r="AX32" s="233">
        <v>0</v>
      </c>
      <c r="AY32" s="233">
        <v>177</v>
      </c>
      <c r="AZ32" s="233">
        <v>3</v>
      </c>
      <c r="BA32" s="233">
        <v>16</v>
      </c>
      <c r="BB32" s="233">
        <v>0</v>
      </c>
      <c r="BC32" s="233">
        <v>633</v>
      </c>
      <c r="BD32" s="233">
        <v>32</v>
      </c>
      <c r="BE32" s="233">
        <v>314</v>
      </c>
      <c r="BF32" s="233">
        <v>89</v>
      </c>
      <c r="BG32" s="233">
        <v>210</v>
      </c>
      <c r="BH32" s="233">
        <v>2262</v>
      </c>
      <c r="BI32" s="233">
        <v>51</v>
      </c>
      <c r="BJ32" s="233">
        <v>10</v>
      </c>
      <c r="BK32" s="233">
        <v>55</v>
      </c>
      <c r="BL32" s="233">
        <v>31</v>
      </c>
      <c r="BM32" s="233">
        <v>63</v>
      </c>
      <c r="BN32" s="233">
        <v>5</v>
      </c>
      <c r="BO32" s="236">
        <v>6125</v>
      </c>
      <c r="BP32" s="235">
        <v>26</v>
      </c>
      <c r="BQ32" s="233">
        <v>2480</v>
      </c>
      <c r="BR32" s="233">
        <v>0</v>
      </c>
      <c r="BS32" s="233">
        <v>0</v>
      </c>
      <c r="BT32" s="233">
        <v>0</v>
      </c>
      <c r="BU32" s="233">
        <v>-7</v>
      </c>
      <c r="BV32" s="236">
        <v>2499</v>
      </c>
      <c r="BW32" s="234">
        <v>8624</v>
      </c>
      <c r="BX32" s="235">
        <v>0</v>
      </c>
      <c r="BY32" s="233">
        <v>0</v>
      </c>
      <c r="BZ32" s="233">
        <v>0</v>
      </c>
      <c r="CA32" s="233">
        <v>0</v>
      </c>
      <c r="CB32" s="233">
        <v>0</v>
      </c>
      <c r="CC32" s="233">
        <v>0</v>
      </c>
      <c r="CD32" s="233">
        <v>0</v>
      </c>
      <c r="CE32" s="233">
        <v>0</v>
      </c>
      <c r="CF32" s="236">
        <v>0</v>
      </c>
      <c r="CG32" s="236">
        <v>2499</v>
      </c>
      <c r="CH32" s="236">
        <v>8624</v>
      </c>
      <c r="CI32" s="233">
        <v>-2018</v>
      </c>
      <c r="CJ32" s="233">
        <v>-6145</v>
      </c>
      <c r="CK32" s="233">
        <v>-461</v>
      </c>
      <c r="CL32" s="233">
        <v>0</v>
      </c>
      <c r="CM32" s="233">
        <v>0</v>
      </c>
      <c r="CN32" s="233">
        <v>0</v>
      </c>
      <c r="CO32" s="233">
        <v>0</v>
      </c>
      <c r="CP32" s="233">
        <v>0</v>
      </c>
      <c r="CQ32" s="236">
        <v>-8624</v>
      </c>
      <c r="CR32" s="236">
        <v>-6125</v>
      </c>
      <c r="CS32" s="236">
        <v>0</v>
      </c>
    </row>
    <row r="33" spans="1:97" s="210" customFormat="1" ht="12.75" customHeight="1" x14ac:dyDescent="0.2">
      <c r="A33" s="221" t="s">
        <v>261</v>
      </c>
      <c r="B33" s="232" t="s">
        <v>486</v>
      </c>
      <c r="C33" s="233">
        <v>12</v>
      </c>
      <c r="D33" s="233">
        <v>4</v>
      </c>
      <c r="E33" s="233">
        <v>1</v>
      </c>
      <c r="F33" s="233">
        <v>0</v>
      </c>
      <c r="G33" s="233">
        <v>2</v>
      </c>
      <c r="H33" s="233">
        <v>24</v>
      </c>
      <c r="I33" s="233">
        <v>0</v>
      </c>
      <c r="J33" s="233">
        <v>21</v>
      </c>
      <c r="K33" s="233">
        <v>1</v>
      </c>
      <c r="L33" s="233">
        <v>1</v>
      </c>
      <c r="M33" s="233">
        <v>0</v>
      </c>
      <c r="N33" s="233">
        <v>2</v>
      </c>
      <c r="O33" s="233">
        <v>0</v>
      </c>
      <c r="P33" s="233">
        <v>0</v>
      </c>
      <c r="Q33" s="233">
        <v>0</v>
      </c>
      <c r="R33" s="233">
        <v>9</v>
      </c>
      <c r="S33" s="233">
        <v>7</v>
      </c>
      <c r="T33" s="233">
        <v>11</v>
      </c>
      <c r="U33" s="233">
        <v>2</v>
      </c>
      <c r="V33" s="233">
        <v>1</v>
      </c>
      <c r="W33" s="233">
        <v>3</v>
      </c>
      <c r="X33" s="233">
        <v>0</v>
      </c>
      <c r="Y33" s="233">
        <v>0</v>
      </c>
      <c r="Z33" s="233">
        <v>1</v>
      </c>
      <c r="AA33" s="233">
        <v>0</v>
      </c>
      <c r="AB33" s="233">
        <v>2</v>
      </c>
      <c r="AC33" s="233">
        <v>0</v>
      </c>
      <c r="AD33" s="233">
        <v>0</v>
      </c>
      <c r="AE33" s="233">
        <v>4</v>
      </c>
      <c r="AF33" s="233">
        <v>0</v>
      </c>
      <c r="AG33" s="233">
        <v>0</v>
      </c>
      <c r="AH33" s="233">
        <v>0</v>
      </c>
      <c r="AI33" s="233">
        <v>4</v>
      </c>
      <c r="AJ33" s="233">
        <v>10</v>
      </c>
      <c r="AK33" s="233">
        <v>1</v>
      </c>
      <c r="AL33" s="233">
        <v>0</v>
      </c>
      <c r="AM33" s="233">
        <v>9</v>
      </c>
      <c r="AN33" s="233">
        <v>1</v>
      </c>
      <c r="AO33" s="233">
        <v>1</v>
      </c>
      <c r="AP33" s="233">
        <v>1</v>
      </c>
      <c r="AQ33" s="233">
        <v>1</v>
      </c>
      <c r="AR33" s="233">
        <v>1</v>
      </c>
      <c r="AS33" s="233">
        <v>0</v>
      </c>
      <c r="AT33" s="233">
        <v>35</v>
      </c>
      <c r="AU33" s="233">
        <v>4</v>
      </c>
      <c r="AV33" s="233">
        <v>36</v>
      </c>
      <c r="AW33" s="233">
        <v>17</v>
      </c>
      <c r="AX33" s="233">
        <v>0</v>
      </c>
      <c r="AY33" s="233">
        <v>8</v>
      </c>
      <c r="AZ33" s="233">
        <v>6</v>
      </c>
      <c r="BA33" s="233">
        <v>206</v>
      </c>
      <c r="BB33" s="233">
        <v>2</v>
      </c>
      <c r="BC33" s="233">
        <v>61</v>
      </c>
      <c r="BD33" s="233">
        <v>62</v>
      </c>
      <c r="BE33" s="233">
        <v>12</v>
      </c>
      <c r="BF33" s="233">
        <v>2</v>
      </c>
      <c r="BG33" s="233">
        <v>71</v>
      </c>
      <c r="BH33" s="233">
        <v>35</v>
      </c>
      <c r="BI33" s="233">
        <v>15</v>
      </c>
      <c r="BJ33" s="233">
        <v>1</v>
      </c>
      <c r="BK33" s="233">
        <v>9</v>
      </c>
      <c r="BL33" s="233">
        <v>31</v>
      </c>
      <c r="BM33" s="233">
        <v>0</v>
      </c>
      <c r="BN33" s="233">
        <v>20</v>
      </c>
      <c r="BO33" s="236">
        <v>770</v>
      </c>
      <c r="BP33" s="235">
        <v>120</v>
      </c>
      <c r="BQ33" s="233">
        <v>4857</v>
      </c>
      <c r="BR33" s="233">
        <v>0</v>
      </c>
      <c r="BS33" s="233">
        <v>0</v>
      </c>
      <c r="BT33" s="233">
        <v>0</v>
      </c>
      <c r="BU33" s="233">
        <v>-3</v>
      </c>
      <c r="BV33" s="236">
        <v>4974</v>
      </c>
      <c r="BW33" s="234">
        <v>5744</v>
      </c>
      <c r="BX33" s="235">
        <v>0</v>
      </c>
      <c r="BY33" s="233">
        <v>0</v>
      </c>
      <c r="BZ33" s="233">
        <v>0</v>
      </c>
      <c r="CA33" s="233">
        <v>0</v>
      </c>
      <c r="CB33" s="233">
        <v>0</v>
      </c>
      <c r="CC33" s="233">
        <v>0</v>
      </c>
      <c r="CD33" s="233">
        <v>0</v>
      </c>
      <c r="CE33" s="233">
        <v>0</v>
      </c>
      <c r="CF33" s="236">
        <v>0</v>
      </c>
      <c r="CG33" s="236">
        <v>4974</v>
      </c>
      <c r="CH33" s="236">
        <v>5744</v>
      </c>
      <c r="CI33" s="233">
        <v>-3921</v>
      </c>
      <c r="CJ33" s="233">
        <v>-1271</v>
      </c>
      <c r="CK33" s="233">
        <v>-552</v>
      </c>
      <c r="CL33" s="233">
        <v>0</v>
      </c>
      <c r="CM33" s="233">
        <v>0</v>
      </c>
      <c r="CN33" s="233">
        <v>0</v>
      </c>
      <c r="CO33" s="233">
        <v>0</v>
      </c>
      <c r="CP33" s="233">
        <v>0</v>
      </c>
      <c r="CQ33" s="236">
        <v>-5744</v>
      </c>
      <c r="CR33" s="236">
        <v>-770</v>
      </c>
      <c r="CS33" s="236">
        <v>0</v>
      </c>
    </row>
    <row r="34" spans="1:97" s="210" customFormat="1" ht="12.75" customHeight="1" x14ac:dyDescent="0.2">
      <c r="A34" s="221" t="s">
        <v>262</v>
      </c>
      <c r="B34" s="232" t="s">
        <v>487</v>
      </c>
      <c r="C34" s="233">
        <v>159</v>
      </c>
      <c r="D34" s="233">
        <v>385</v>
      </c>
      <c r="E34" s="233">
        <v>80</v>
      </c>
      <c r="F34" s="233">
        <v>59</v>
      </c>
      <c r="G34" s="233">
        <v>8</v>
      </c>
      <c r="H34" s="233">
        <v>3</v>
      </c>
      <c r="I34" s="233">
        <v>0</v>
      </c>
      <c r="J34" s="233">
        <v>0</v>
      </c>
      <c r="K34" s="233">
        <v>36</v>
      </c>
      <c r="L34" s="233">
        <v>59</v>
      </c>
      <c r="M34" s="233">
        <v>0</v>
      </c>
      <c r="N34" s="233">
        <v>49</v>
      </c>
      <c r="O34" s="233">
        <v>88</v>
      </c>
      <c r="P34" s="233">
        <v>12</v>
      </c>
      <c r="Q34" s="233">
        <v>1</v>
      </c>
      <c r="R34" s="233">
        <v>9</v>
      </c>
      <c r="S34" s="233">
        <v>2</v>
      </c>
      <c r="T34" s="233">
        <v>215</v>
      </c>
      <c r="U34" s="233">
        <v>46</v>
      </c>
      <c r="V34" s="233">
        <v>0</v>
      </c>
      <c r="W34" s="233">
        <v>1</v>
      </c>
      <c r="X34" s="233">
        <v>2</v>
      </c>
      <c r="Y34" s="233">
        <v>7</v>
      </c>
      <c r="Z34" s="233">
        <v>24</v>
      </c>
      <c r="AA34" s="233">
        <v>0</v>
      </c>
      <c r="AB34" s="233">
        <v>53</v>
      </c>
      <c r="AC34" s="233">
        <v>0</v>
      </c>
      <c r="AD34" s="233">
        <v>0</v>
      </c>
      <c r="AE34" s="233">
        <v>1572</v>
      </c>
      <c r="AF34" s="233">
        <v>0</v>
      </c>
      <c r="AG34" s="233">
        <v>1</v>
      </c>
      <c r="AH34" s="233">
        <v>5</v>
      </c>
      <c r="AI34" s="233">
        <v>55</v>
      </c>
      <c r="AJ34" s="233">
        <v>1044</v>
      </c>
      <c r="AK34" s="233">
        <v>71</v>
      </c>
      <c r="AL34" s="233">
        <v>14</v>
      </c>
      <c r="AM34" s="233">
        <v>44</v>
      </c>
      <c r="AN34" s="233">
        <v>1</v>
      </c>
      <c r="AO34" s="233">
        <v>4680</v>
      </c>
      <c r="AP34" s="233">
        <v>1925</v>
      </c>
      <c r="AQ34" s="233">
        <v>8169</v>
      </c>
      <c r="AR34" s="233">
        <v>1771</v>
      </c>
      <c r="AS34" s="233">
        <v>0</v>
      </c>
      <c r="AT34" s="233">
        <v>145</v>
      </c>
      <c r="AU34" s="233">
        <v>11</v>
      </c>
      <c r="AV34" s="233">
        <v>77</v>
      </c>
      <c r="AW34" s="233">
        <v>1</v>
      </c>
      <c r="AX34" s="233">
        <v>34</v>
      </c>
      <c r="AY34" s="233">
        <v>8</v>
      </c>
      <c r="AZ34" s="233">
        <v>0</v>
      </c>
      <c r="BA34" s="233">
        <v>0</v>
      </c>
      <c r="BB34" s="233">
        <v>0</v>
      </c>
      <c r="BC34" s="233">
        <v>46</v>
      </c>
      <c r="BD34" s="233">
        <v>382</v>
      </c>
      <c r="BE34" s="233">
        <v>214</v>
      </c>
      <c r="BF34" s="233">
        <v>46</v>
      </c>
      <c r="BG34" s="233">
        <v>13</v>
      </c>
      <c r="BH34" s="233">
        <v>208</v>
      </c>
      <c r="BI34" s="233">
        <v>69</v>
      </c>
      <c r="BJ34" s="233">
        <v>118</v>
      </c>
      <c r="BK34" s="233">
        <v>36</v>
      </c>
      <c r="BL34" s="233">
        <v>19</v>
      </c>
      <c r="BM34" s="233">
        <v>30</v>
      </c>
      <c r="BN34" s="233">
        <v>86</v>
      </c>
      <c r="BO34" s="236">
        <v>22193</v>
      </c>
      <c r="BP34" s="235">
        <v>37</v>
      </c>
      <c r="BQ34" s="233">
        <v>705</v>
      </c>
      <c r="BR34" s="233">
        <v>0</v>
      </c>
      <c r="BS34" s="233">
        <v>0</v>
      </c>
      <c r="BT34" s="233">
        <v>0</v>
      </c>
      <c r="BU34" s="233">
        <v>-72</v>
      </c>
      <c r="BV34" s="236">
        <v>670</v>
      </c>
      <c r="BW34" s="234">
        <v>22863</v>
      </c>
      <c r="BX34" s="235">
        <v>2</v>
      </c>
      <c r="BY34" s="233">
        <v>2563</v>
      </c>
      <c r="BZ34" s="233">
        <v>408</v>
      </c>
      <c r="CA34" s="233">
        <v>0</v>
      </c>
      <c r="CB34" s="233">
        <v>0</v>
      </c>
      <c r="CC34" s="233">
        <v>112</v>
      </c>
      <c r="CD34" s="233">
        <v>87</v>
      </c>
      <c r="CE34" s="233">
        <v>0</v>
      </c>
      <c r="CF34" s="236">
        <v>3172</v>
      </c>
      <c r="CG34" s="236">
        <v>3842</v>
      </c>
      <c r="CH34" s="236">
        <v>26035</v>
      </c>
      <c r="CI34" s="233">
        <v>0</v>
      </c>
      <c r="CJ34" s="233">
        <v>-6773</v>
      </c>
      <c r="CK34" s="233">
        <v>-1960</v>
      </c>
      <c r="CL34" s="233">
        <v>-518</v>
      </c>
      <c r="CM34" s="233">
        <v>0</v>
      </c>
      <c r="CN34" s="233">
        <v>-51</v>
      </c>
      <c r="CO34" s="233">
        <v>0</v>
      </c>
      <c r="CP34" s="233">
        <v>0</v>
      </c>
      <c r="CQ34" s="236">
        <v>-9302</v>
      </c>
      <c r="CR34" s="236">
        <v>-5460</v>
      </c>
      <c r="CS34" s="236">
        <v>16733</v>
      </c>
    </row>
    <row r="35" spans="1:97" s="210" customFormat="1" ht="12.75" customHeight="1" x14ac:dyDescent="0.2">
      <c r="A35" s="244" t="s">
        <v>263</v>
      </c>
      <c r="B35" s="245" t="s">
        <v>488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284</v>
      </c>
      <c r="AH35" s="246">
        <v>0</v>
      </c>
      <c r="AI35" s="246">
        <v>-12</v>
      </c>
      <c r="AJ35" s="246">
        <v>-13</v>
      </c>
      <c r="AK35" s="246">
        <v>-1</v>
      </c>
      <c r="AL35" s="246">
        <v>0</v>
      </c>
      <c r="AM35" s="246">
        <v>0</v>
      </c>
      <c r="AN35" s="246">
        <v>0</v>
      </c>
      <c r="AO35" s="246">
        <v>0</v>
      </c>
      <c r="AP35" s="246">
        <v>-12</v>
      </c>
      <c r="AQ35" s="246">
        <v>-9</v>
      </c>
      <c r="AR35" s="246">
        <v>-4</v>
      </c>
      <c r="AS35" s="246">
        <v>0</v>
      </c>
      <c r="AT35" s="246">
        <v>0</v>
      </c>
      <c r="AU35" s="246">
        <v>0</v>
      </c>
      <c r="AV35" s="246">
        <v>0</v>
      </c>
      <c r="AW35" s="246">
        <v>0</v>
      </c>
      <c r="AX35" s="246">
        <v>0</v>
      </c>
      <c r="AY35" s="246">
        <v>0</v>
      </c>
      <c r="AZ35" s="246">
        <v>0</v>
      </c>
      <c r="BA35" s="246">
        <v>0</v>
      </c>
      <c r="BB35" s="246">
        <v>0</v>
      </c>
      <c r="BC35" s="246">
        <v>0</v>
      </c>
      <c r="BD35" s="246">
        <v>0</v>
      </c>
      <c r="BE35" s="246">
        <v>0</v>
      </c>
      <c r="BF35" s="246">
        <v>0</v>
      </c>
      <c r="BG35" s="246">
        <v>0</v>
      </c>
      <c r="BH35" s="246">
        <v>0</v>
      </c>
      <c r="BI35" s="246">
        <v>0</v>
      </c>
      <c r="BJ35" s="246">
        <v>0</v>
      </c>
      <c r="BK35" s="246">
        <v>0</v>
      </c>
      <c r="BL35" s="246">
        <v>0</v>
      </c>
      <c r="BM35" s="246">
        <v>0</v>
      </c>
      <c r="BN35" s="246">
        <v>0</v>
      </c>
      <c r="BO35" s="249">
        <v>233</v>
      </c>
      <c r="BP35" s="248">
        <v>0</v>
      </c>
      <c r="BQ35" s="246">
        <v>0</v>
      </c>
      <c r="BR35" s="246">
        <v>0</v>
      </c>
      <c r="BS35" s="246">
        <v>0</v>
      </c>
      <c r="BT35" s="246">
        <v>-204</v>
      </c>
      <c r="BU35" s="246">
        <v>0</v>
      </c>
      <c r="BV35" s="249">
        <v>-204</v>
      </c>
      <c r="BW35" s="247">
        <v>29</v>
      </c>
      <c r="BX35" s="248">
        <v>0</v>
      </c>
      <c r="BY35" s="246">
        <v>0</v>
      </c>
      <c r="BZ35" s="246">
        <v>0</v>
      </c>
      <c r="CA35" s="246">
        <v>0</v>
      </c>
      <c r="CB35" s="246">
        <v>0</v>
      </c>
      <c r="CC35" s="246">
        <v>0</v>
      </c>
      <c r="CD35" s="246">
        <v>0</v>
      </c>
      <c r="CE35" s="246">
        <v>0</v>
      </c>
      <c r="CF35" s="249">
        <v>0</v>
      </c>
      <c r="CG35" s="249">
        <v>-204</v>
      </c>
      <c r="CH35" s="249">
        <v>29</v>
      </c>
      <c r="CI35" s="246">
        <v>0</v>
      </c>
      <c r="CJ35" s="246">
        <v>-29</v>
      </c>
      <c r="CK35" s="246">
        <v>0</v>
      </c>
      <c r="CL35" s="246">
        <v>0</v>
      </c>
      <c r="CM35" s="246">
        <v>0</v>
      </c>
      <c r="CN35" s="246">
        <v>0</v>
      </c>
      <c r="CO35" s="246">
        <v>0</v>
      </c>
      <c r="CP35" s="246">
        <v>0</v>
      </c>
      <c r="CQ35" s="249">
        <v>-29</v>
      </c>
      <c r="CR35" s="249">
        <v>-233</v>
      </c>
      <c r="CS35" s="249">
        <v>0</v>
      </c>
    </row>
    <row r="36" spans="1:97" s="210" customFormat="1" ht="12.75" customHeight="1" x14ac:dyDescent="0.2">
      <c r="A36" s="221" t="s">
        <v>264</v>
      </c>
      <c r="B36" s="232" t="s">
        <v>489</v>
      </c>
      <c r="C36" s="233">
        <v>6</v>
      </c>
      <c r="D36" s="233">
        <v>0</v>
      </c>
      <c r="E36" s="233">
        <v>0</v>
      </c>
      <c r="F36" s="233">
        <v>0</v>
      </c>
      <c r="G36" s="233">
        <v>0</v>
      </c>
      <c r="H36" s="233">
        <v>8</v>
      </c>
      <c r="I36" s="233">
        <v>0</v>
      </c>
      <c r="J36" s="233">
        <v>4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3</v>
      </c>
      <c r="S36" s="233">
        <v>7</v>
      </c>
      <c r="T36" s="233">
        <v>320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14</v>
      </c>
      <c r="AC36" s="233">
        <v>0</v>
      </c>
      <c r="AD36" s="233">
        <v>0</v>
      </c>
      <c r="AE36" s="233">
        <v>284</v>
      </c>
      <c r="AF36" s="233">
        <v>0</v>
      </c>
      <c r="AG36" s="233">
        <v>37</v>
      </c>
      <c r="AH36" s="233">
        <v>0</v>
      </c>
      <c r="AI36" s="233">
        <v>4288</v>
      </c>
      <c r="AJ36" s="233">
        <v>2210</v>
      </c>
      <c r="AK36" s="233">
        <v>388</v>
      </c>
      <c r="AL36" s="233">
        <v>356</v>
      </c>
      <c r="AM36" s="233">
        <v>27</v>
      </c>
      <c r="AN36" s="233">
        <v>0</v>
      </c>
      <c r="AO36" s="233">
        <v>2385</v>
      </c>
      <c r="AP36" s="233">
        <v>483</v>
      </c>
      <c r="AQ36" s="233">
        <v>4184</v>
      </c>
      <c r="AR36" s="233">
        <v>2175</v>
      </c>
      <c r="AS36" s="233">
        <v>0</v>
      </c>
      <c r="AT36" s="233">
        <v>1</v>
      </c>
      <c r="AU36" s="233">
        <v>0</v>
      </c>
      <c r="AV36" s="233">
        <v>0</v>
      </c>
      <c r="AW36" s="233">
        <v>0</v>
      </c>
      <c r="AX36" s="233">
        <v>0</v>
      </c>
      <c r="AY36" s="233">
        <v>11</v>
      </c>
      <c r="AZ36" s="233">
        <v>0</v>
      </c>
      <c r="BA36" s="233">
        <v>0</v>
      </c>
      <c r="BB36" s="233">
        <v>0</v>
      </c>
      <c r="BC36" s="233">
        <v>21</v>
      </c>
      <c r="BD36" s="233">
        <v>0</v>
      </c>
      <c r="BE36" s="233">
        <v>1</v>
      </c>
      <c r="BF36" s="233">
        <v>0</v>
      </c>
      <c r="BG36" s="233">
        <v>0</v>
      </c>
      <c r="BH36" s="233">
        <v>31</v>
      </c>
      <c r="BI36" s="233">
        <v>1</v>
      </c>
      <c r="BJ36" s="233">
        <v>2</v>
      </c>
      <c r="BK36" s="233">
        <v>0</v>
      </c>
      <c r="BL36" s="233">
        <v>3</v>
      </c>
      <c r="BM36" s="233">
        <v>0</v>
      </c>
      <c r="BN36" s="233">
        <v>111</v>
      </c>
      <c r="BO36" s="236">
        <v>17361</v>
      </c>
      <c r="BP36" s="235">
        <v>0</v>
      </c>
      <c r="BQ36" s="233">
        <v>0</v>
      </c>
      <c r="BR36" s="233">
        <v>0</v>
      </c>
      <c r="BS36" s="233">
        <v>0</v>
      </c>
      <c r="BT36" s="233">
        <v>0</v>
      </c>
      <c r="BU36" s="233">
        <v>-351</v>
      </c>
      <c r="BV36" s="236">
        <v>-351</v>
      </c>
      <c r="BW36" s="234">
        <v>17010</v>
      </c>
      <c r="BX36" s="235">
        <v>1</v>
      </c>
      <c r="BY36" s="233">
        <v>340</v>
      </c>
      <c r="BZ36" s="233">
        <v>3</v>
      </c>
      <c r="CA36" s="233">
        <v>0</v>
      </c>
      <c r="CB36" s="233">
        <v>0</v>
      </c>
      <c r="CC36" s="233">
        <v>49</v>
      </c>
      <c r="CD36" s="233">
        <v>1</v>
      </c>
      <c r="CE36" s="233">
        <v>0</v>
      </c>
      <c r="CF36" s="236">
        <v>394</v>
      </c>
      <c r="CG36" s="236">
        <v>43</v>
      </c>
      <c r="CH36" s="236">
        <v>17404</v>
      </c>
      <c r="CI36" s="233">
        <v>-16</v>
      </c>
      <c r="CJ36" s="233">
        <v>-8052</v>
      </c>
      <c r="CK36" s="233">
        <v>-8809</v>
      </c>
      <c r="CL36" s="233">
        <v>0</v>
      </c>
      <c r="CM36" s="233">
        <v>0</v>
      </c>
      <c r="CN36" s="233">
        <v>0</v>
      </c>
      <c r="CO36" s="233">
        <v>0</v>
      </c>
      <c r="CP36" s="233">
        <v>0</v>
      </c>
      <c r="CQ36" s="236">
        <v>-16877</v>
      </c>
      <c r="CR36" s="236">
        <v>-16834</v>
      </c>
      <c r="CS36" s="236">
        <v>527</v>
      </c>
    </row>
    <row r="37" spans="1:97" s="210" customFormat="1" ht="12.75" customHeight="1" x14ac:dyDescent="0.2">
      <c r="A37" s="221" t="s">
        <v>265</v>
      </c>
      <c r="B37" s="232" t="s">
        <v>490</v>
      </c>
      <c r="C37" s="233">
        <v>0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23</v>
      </c>
      <c r="L37" s="233">
        <v>18</v>
      </c>
      <c r="M37" s="233">
        <v>0</v>
      </c>
      <c r="N37" s="233">
        <v>177</v>
      </c>
      <c r="O37" s="233">
        <v>29</v>
      </c>
      <c r="P37" s="233">
        <v>0</v>
      </c>
      <c r="Q37" s="233">
        <v>0</v>
      </c>
      <c r="R37" s="233">
        <v>0</v>
      </c>
      <c r="S37" s="233">
        <v>12</v>
      </c>
      <c r="T37" s="233">
        <v>94</v>
      </c>
      <c r="U37" s="233">
        <v>0</v>
      </c>
      <c r="V37" s="233">
        <v>4</v>
      </c>
      <c r="W37" s="233">
        <v>22</v>
      </c>
      <c r="X37" s="233">
        <v>0</v>
      </c>
      <c r="Y37" s="233">
        <v>9</v>
      </c>
      <c r="Z37" s="233">
        <v>6</v>
      </c>
      <c r="AA37" s="233">
        <v>0</v>
      </c>
      <c r="AB37" s="233">
        <v>31</v>
      </c>
      <c r="AC37" s="233">
        <v>0</v>
      </c>
      <c r="AD37" s="233">
        <v>0</v>
      </c>
      <c r="AE37" s="233">
        <v>98</v>
      </c>
      <c r="AF37" s="233">
        <v>0</v>
      </c>
      <c r="AG37" s="233">
        <v>1</v>
      </c>
      <c r="AH37" s="233">
        <v>98</v>
      </c>
      <c r="AI37" s="233">
        <v>889</v>
      </c>
      <c r="AJ37" s="233">
        <v>1742</v>
      </c>
      <c r="AK37" s="233">
        <v>459</v>
      </c>
      <c r="AL37" s="233">
        <v>124</v>
      </c>
      <c r="AM37" s="233">
        <v>102</v>
      </c>
      <c r="AN37" s="233">
        <v>0</v>
      </c>
      <c r="AO37" s="233">
        <v>709</v>
      </c>
      <c r="AP37" s="233">
        <v>197</v>
      </c>
      <c r="AQ37" s="233">
        <v>323</v>
      </c>
      <c r="AR37" s="233">
        <v>1053</v>
      </c>
      <c r="AS37" s="233">
        <v>9</v>
      </c>
      <c r="AT37" s="233">
        <v>5</v>
      </c>
      <c r="AU37" s="233">
        <v>0</v>
      </c>
      <c r="AV37" s="233">
        <v>6</v>
      </c>
      <c r="AW37" s="233">
        <v>0</v>
      </c>
      <c r="AX37" s="233">
        <v>0</v>
      </c>
      <c r="AY37" s="233">
        <v>3</v>
      </c>
      <c r="AZ37" s="233">
        <v>0</v>
      </c>
      <c r="BA37" s="233">
        <v>0</v>
      </c>
      <c r="BB37" s="233">
        <v>5</v>
      </c>
      <c r="BC37" s="233">
        <v>114</v>
      </c>
      <c r="BD37" s="233">
        <v>2</v>
      </c>
      <c r="BE37" s="233">
        <v>402</v>
      </c>
      <c r="BF37" s="233">
        <v>22</v>
      </c>
      <c r="BG37" s="233">
        <v>6</v>
      </c>
      <c r="BH37" s="233">
        <v>98</v>
      </c>
      <c r="BI37" s="233">
        <v>22</v>
      </c>
      <c r="BJ37" s="233">
        <v>24</v>
      </c>
      <c r="BK37" s="233">
        <v>0</v>
      </c>
      <c r="BL37" s="233">
        <v>21</v>
      </c>
      <c r="BM37" s="233">
        <v>6</v>
      </c>
      <c r="BN37" s="233">
        <v>69</v>
      </c>
      <c r="BO37" s="236">
        <v>7034</v>
      </c>
      <c r="BP37" s="235">
        <v>4</v>
      </c>
      <c r="BQ37" s="233">
        <v>879</v>
      </c>
      <c r="BR37" s="233">
        <v>0</v>
      </c>
      <c r="BS37" s="233">
        <v>0</v>
      </c>
      <c r="BT37" s="233">
        <v>-54</v>
      </c>
      <c r="BU37" s="233">
        <v>-12</v>
      </c>
      <c r="BV37" s="236">
        <v>817</v>
      </c>
      <c r="BW37" s="234">
        <v>7851</v>
      </c>
      <c r="BX37" s="235">
        <v>1</v>
      </c>
      <c r="BY37" s="233">
        <v>135</v>
      </c>
      <c r="BZ37" s="233">
        <v>0</v>
      </c>
      <c r="CA37" s="233">
        <v>0</v>
      </c>
      <c r="CB37" s="233">
        <v>0</v>
      </c>
      <c r="CC37" s="233">
        <v>0</v>
      </c>
      <c r="CD37" s="233">
        <v>0</v>
      </c>
      <c r="CE37" s="233">
        <v>0</v>
      </c>
      <c r="CF37" s="236">
        <v>136</v>
      </c>
      <c r="CG37" s="236">
        <v>953</v>
      </c>
      <c r="CH37" s="236">
        <v>7987</v>
      </c>
      <c r="CI37" s="233">
        <v>-2012</v>
      </c>
      <c r="CJ37" s="233">
        <v>-5218</v>
      </c>
      <c r="CK37" s="233">
        <v>-557</v>
      </c>
      <c r="CL37" s="233">
        <v>0</v>
      </c>
      <c r="CM37" s="233">
        <v>0</v>
      </c>
      <c r="CN37" s="233">
        <v>0</v>
      </c>
      <c r="CO37" s="233">
        <v>0</v>
      </c>
      <c r="CP37" s="233">
        <v>0</v>
      </c>
      <c r="CQ37" s="236">
        <v>-7787</v>
      </c>
      <c r="CR37" s="236">
        <v>-6834</v>
      </c>
      <c r="CS37" s="236">
        <v>200</v>
      </c>
    </row>
    <row r="38" spans="1:97" s="210" customFormat="1" ht="12.75" customHeight="1" x14ac:dyDescent="0.2">
      <c r="A38" s="221" t="s">
        <v>266</v>
      </c>
      <c r="B38" s="232" t="s">
        <v>491</v>
      </c>
      <c r="C38" s="233">
        <v>205</v>
      </c>
      <c r="D38" s="233">
        <v>3</v>
      </c>
      <c r="E38" s="233">
        <v>59</v>
      </c>
      <c r="F38" s="233">
        <v>1</v>
      </c>
      <c r="G38" s="233">
        <v>16</v>
      </c>
      <c r="H38" s="233">
        <v>70</v>
      </c>
      <c r="I38" s="233">
        <v>0</v>
      </c>
      <c r="J38" s="233">
        <v>159</v>
      </c>
      <c r="K38" s="233">
        <v>225</v>
      </c>
      <c r="L38" s="233">
        <v>380</v>
      </c>
      <c r="M38" s="233">
        <v>1</v>
      </c>
      <c r="N38" s="233">
        <v>207</v>
      </c>
      <c r="O38" s="233">
        <v>388</v>
      </c>
      <c r="P38" s="233">
        <v>10</v>
      </c>
      <c r="Q38" s="233">
        <v>0</v>
      </c>
      <c r="R38" s="233">
        <v>31</v>
      </c>
      <c r="S38" s="233">
        <v>108</v>
      </c>
      <c r="T38" s="233">
        <v>433</v>
      </c>
      <c r="U38" s="233">
        <v>66</v>
      </c>
      <c r="V38" s="233">
        <v>10</v>
      </c>
      <c r="W38" s="233">
        <v>8</v>
      </c>
      <c r="X38" s="233">
        <v>0</v>
      </c>
      <c r="Y38" s="233">
        <v>11</v>
      </c>
      <c r="Z38" s="233">
        <v>40</v>
      </c>
      <c r="AA38" s="233">
        <v>1</v>
      </c>
      <c r="AB38" s="233">
        <v>14</v>
      </c>
      <c r="AC38" s="233">
        <v>0</v>
      </c>
      <c r="AD38" s="233">
        <v>0</v>
      </c>
      <c r="AE38" s="233">
        <v>115</v>
      </c>
      <c r="AF38" s="233">
        <v>0</v>
      </c>
      <c r="AG38" s="233">
        <v>0</v>
      </c>
      <c r="AH38" s="233">
        <v>1</v>
      </c>
      <c r="AI38" s="233">
        <v>1011</v>
      </c>
      <c r="AJ38" s="233">
        <v>1027</v>
      </c>
      <c r="AK38" s="233">
        <v>143</v>
      </c>
      <c r="AL38" s="233">
        <v>61</v>
      </c>
      <c r="AM38" s="233">
        <v>112</v>
      </c>
      <c r="AN38" s="233">
        <v>1</v>
      </c>
      <c r="AO38" s="233">
        <v>9560</v>
      </c>
      <c r="AP38" s="233">
        <v>5736</v>
      </c>
      <c r="AQ38" s="233">
        <v>6629</v>
      </c>
      <c r="AR38" s="233">
        <v>3134</v>
      </c>
      <c r="AS38" s="233">
        <v>3</v>
      </c>
      <c r="AT38" s="233">
        <v>31</v>
      </c>
      <c r="AU38" s="233">
        <v>3</v>
      </c>
      <c r="AV38" s="233">
        <v>1221</v>
      </c>
      <c r="AW38" s="233">
        <v>13</v>
      </c>
      <c r="AX38" s="233">
        <v>145</v>
      </c>
      <c r="AY38" s="233">
        <v>215</v>
      </c>
      <c r="AZ38" s="233">
        <v>0</v>
      </c>
      <c r="BA38" s="233">
        <v>42</v>
      </c>
      <c r="BB38" s="233">
        <v>6</v>
      </c>
      <c r="BC38" s="233">
        <v>2235</v>
      </c>
      <c r="BD38" s="233">
        <v>28</v>
      </c>
      <c r="BE38" s="233">
        <v>75</v>
      </c>
      <c r="BF38" s="233">
        <v>28</v>
      </c>
      <c r="BG38" s="233">
        <v>73</v>
      </c>
      <c r="BH38" s="233">
        <v>289</v>
      </c>
      <c r="BI38" s="233">
        <v>36</v>
      </c>
      <c r="BJ38" s="233">
        <v>185</v>
      </c>
      <c r="BK38" s="233">
        <v>5</v>
      </c>
      <c r="BL38" s="233">
        <v>163</v>
      </c>
      <c r="BM38" s="233">
        <v>2</v>
      </c>
      <c r="BN38" s="233">
        <v>106</v>
      </c>
      <c r="BO38" s="236">
        <v>34880</v>
      </c>
      <c r="BP38" s="235">
        <v>95</v>
      </c>
      <c r="BQ38" s="233">
        <v>1395</v>
      </c>
      <c r="BR38" s="233">
        <v>3</v>
      </c>
      <c r="BS38" s="233">
        <v>11</v>
      </c>
      <c r="BT38" s="233">
        <v>1006</v>
      </c>
      <c r="BU38" s="233">
        <v>142</v>
      </c>
      <c r="BV38" s="236">
        <v>2652</v>
      </c>
      <c r="BW38" s="234">
        <v>37532</v>
      </c>
      <c r="BX38" s="235">
        <v>14</v>
      </c>
      <c r="BY38" s="233">
        <v>4422</v>
      </c>
      <c r="BZ38" s="233">
        <v>241</v>
      </c>
      <c r="CA38" s="233">
        <v>42</v>
      </c>
      <c r="CB38" s="233">
        <v>0</v>
      </c>
      <c r="CC38" s="233">
        <v>372</v>
      </c>
      <c r="CD38" s="233">
        <v>13</v>
      </c>
      <c r="CE38" s="233">
        <v>428</v>
      </c>
      <c r="CF38" s="236">
        <v>5532</v>
      </c>
      <c r="CG38" s="236">
        <v>8184</v>
      </c>
      <c r="CH38" s="236">
        <v>43064</v>
      </c>
      <c r="CI38" s="233">
        <v>0</v>
      </c>
      <c r="CJ38" s="233">
        <v>-17012</v>
      </c>
      <c r="CK38" s="233">
        <v>-10247</v>
      </c>
      <c r="CL38" s="233">
        <v>-248</v>
      </c>
      <c r="CM38" s="233">
        <v>0</v>
      </c>
      <c r="CN38" s="233">
        <v>0</v>
      </c>
      <c r="CO38" s="233">
        <v>-2</v>
      </c>
      <c r="CP38" s="233">
        <v>-80</v>
      </c>
      <c r="CQ38" s="236">
        <v>-27589</v>
      </c>
      <c r="CR38" s="236">
        <v>-19405</v>
      </c>
      <c r="CS38" s="236">
        <v>15475</v>
      </c>
    </row>
    <row r="39" spans="1:97" s="210" customFormat="1" ht="12.75" customHeight="1" x14ac:dyDescent="0.2">
      <c r="A39" s="221" t="s">
        <v>267</v>
      </c>
      <c r="B39" s="232" t="s">
        <v>492</v>
      </c>
      <c r="C39" s="233">
        <v>2</v>
      </c>
      <c r="D39" s="233">
        <v>0</v>
      </c>
      <c r="E39" s="233">
        <v>0</v>
      </c>
      <c r="F39" s="233">
        <v>21</v>
      </c>
      <c r="G39" s="233">
        <v>4</v>
      </c>
      <c r="H39" s="233">
        <v>1</v>
      </c>
      <c r="I39" s="233">
        <v>0</v>
      </c>
      <c r="J39" s="233">
        <v>30</v>
      </c>
      <c r="K39" s="233">
        <v>0</v>
      </c>
      <c r="L39" s="233">
        <v>0</v>
      </c>
      <c r="M39" s="233">
        <v>0</v>
      </c>
      <c r="N39" s="233">
        <v>0</v>
      </c>
      <c r="O39" s="233">
        <v>0</v>
      </c>
      <c r="P39" s="233">
        <v>0</v>
      </c>
      <c r="Q39" s="233">
        <v>0</v>
      </c>
      <c r="R39" s="233">
        <v>0</v>
      </c>
      <c r="S39" s="233">
        <v>4</v>
      </c>
      <c r="T39" s="233">
        <v>116</v>
      </c>
      <c r="U39" s="233">
        <v>0</v>
      </c>
      <c r="V39" s="233">
        <v>0</v>
      </c>
      <c r="W39" s="233">
        <v>6</v>
      </c>
      <c r="X39" s="233">
        <v>0</v>
      </c>
      <c r="Y39" s="233">
        <v>0</v>
      </c>
      <c r="Z39" s="233">
        <v>0</v>
      </c>
      <c r="AA39" s="233">
        <v>0</v>
      </c>
      <c r="AB39" s="233">
        <v>23</v>
      </c>
      <c r="AC39" s="233">
        <v>0</v>
      </c>
      <c r="AD39" s="233">
        <v>0</v>
      </c>
      <c r="AE39" s="233">
        <v>29</v>
      </c>
      <c r="AF39" s="233">
        <v>0</v>
      </c>
      <c r="AG39" s="233">
        <v>0</v>
      </c>
      <c r="AH39" s="233">
        <v>0</v>
      </c>
      <c r="AI39" s="233">
        <v>38</v>
      </c>
      <c r="AJ39" s="233">
        <v>10558</v>
      </c>
      <c r="AK39" s="233">
        <v>2027</v>
      </c>
      <c r="AL39" s="233">
        <v>147</v>
      </c>
      <c r="AM39" s="233">
        <v>51</v>
      </c>
      <c r="AN39" s="233">
        <v>0</v>
      </c>
      <c r="AO39" s="233">
        <v>984</v>
      </c>
      <c r="AP39" s="233">
        <v>37</v>
      </c>
      <c r="AQ39" s="233">
        <v>548</v>
      </c>
      <c r="AR39" s="233">
        <v>309</v>
      </c>
      <c r="AS39" s="233">
        <v>0</v>
      </c>
      <c r="AT39" s="233">
        <v>403</v>
      </c>
      <c r="AU39" s="233">
        <v>1</v>
      </c>
      <c r="AV39" s="233">
        <v>385</v>
      </c>
      <c r="AW39" s="233">
        <v>5</v>
      </c>
      <c r="AX39" s="233">
        <v>0</v>
      </c>
      <c r="AY39" s="233">
        <v>35</v>
      </c>
      <c r="AZ39" s="233">
        <v>1</v>
      </c>
      <c r="BA39" s="233">
        <v>47</v>
      </c>
      <c r="BB39" s="233">
        <v>39</v>
      </c>
      <c r="BC39" s="233">
        <v>3675</v>
      </c>
      <c r="BD39" s="233">
        <v>38</v>
      </c>
      <c r="BE39" s="233">
        <v>3255</v>
      </c>
      <c r="BF39" s="233">
        <v>74</v>
      </c>
      <c r="BG39" s="233">
        <v>0</v>
      </c>
      <c r="BH39" s="233">
        <v>7779</v>
      </c>
      <c r="BI39" s="233">
        <v>1</v>
      </c>
      <c r="BJ39" s="233">
        <v>0</v>
      </c>
      <c r="BK39" s="233">
        <v>128</v>
      </c>
      <c r="BL39" s="233">
        <v>18</v>
      </c>
      <c r="BM39" s="233">
        <v>409</v>
      </c>
      <c r="BN39" s="233">
        <v>0</v>
      </c>
      <c r="BO39" s="236">
        <v>31228</v>
      </c>
      <c r="BP39" s="235">
        <v>9</v>
      </c>
      <c r="BQ39" s="233">
        <v>1417</v>
      </c>
      <c r="BR39" s="233">
        <v>0</v>
      </c>
      <c r="BS39" s="233">
        <v>3392</v>
      </c>
      <c r="BT39" s="233">
        <v>32745</v>
      </c>
      <c r="BU39" s="233">
        <v>312</v>
      </c>
      <c r="BV39" s="236">
        <v>37875</v>
      </c>
      <c r="BW39" s="234">
        <v>69103</v>
      </c>
      <c r="BX39" s="235">
        <v>103</v>
      </c>
      <c r="BY39" s="233">
        <v>32676</v>
      </c>
      <c r="BZ39" s="233">
        <v>4</v>
      </c>
      <c r="CA39" s="233">
        <v>89</v>
      </c>
      <c r="CB39" s="233">
        <v>0</v>
      </c>
      <c r="CC39" s="233">
        <v>659</v>
      </c>
      <c r="CD39" s="233">
        <v>0</v>
      </c>
      <c r="CE39" s="233">
        <v>22</v>
      </c>
      <c r="CF39" s="236">
        <v>33553</v>
      </c>
      <c r="CG39" s="236">
        <v>71428</v>
      </c>
      <c r="CH39" s="236">
        <v>102656</v>
      </c>
      <c r="CI39" s="233">
        <v>-53</v>
      </c>
      <c r="CJ39" s="233">
        <v>-49394</v>
      </c>
      <c r="CK39" s="233">
        <v>-5966</v>
      </c>
      <c r="CL39" s="233">
        <v>-16</v>
      </c>
      <c r="CM39" s="233">
        <v>0</v>
      </c>
      <c r="CN39" s="233">
        <v>-9</v>
      </c>
      <c r="CO39" s="233">
        <v>-32</v>
      </c>
      <c r="CP39" s="233">
        <v>0</v>
      </c>
      <c r="CQ39" s="236">
        <v>-55470</v>
      </c>
      <c r="CR39" s="236">
        <v>15958</v>
      </c>
      <c r="CS39" s="236">
        <v>47186</v>
      </c>
    </row>
    <row r="40" spans="1:97" s="210" customFormat="1" ht="12.75" customHeight="1" x14ac:dyDescent="0.2">
      <c r="A40" s="221" t="s">
        <v>268</v>
      </c>
      <c r="B40" s="232" t="s">
        <v>493</v>
      </c>
      <c r="C40" s="233">
        <v>0</v>
      </c>
      <c r="D40" s="233">
        <v>0</v>
      </c>
      <c r="E40" s="233">
        <v>7</v>
      </c>
      <c r="F40" s="233">
        <v>1</v>
      </c>
      <c r="G40" s="233">
        <v>2</v>
      </c>
      <c r="H40" s="233">
        <v>77</v>
      </c>
      <c r="I40" s="233">
        <v>0</v>
      </c>
      <c r="J40" s="233">
        <v>1</v>
      </c>
      <c r="K40" s="233">
        <v>1</v>
      </c>
      <c r="L40" s="233">
        <v>1</v>
      </c>
      <c r="M40" s="233">
        <v>0</v>
      </c>
      <c r="N40" s="233">
        <v>2</v>
      </c>
      <c r="O40" s="233">
        <v>0</v>
      </c>
      <c r="P40" s="233">
        <v>0</v>
      </c>
      <c r="Q40" s="233">
        <v>0</v>
      </c>
      <c r="R40" s="233">
        <v>0</v>
      </c>
      <c r="S40" s="233">
        <v>1</v>
      </c>
      <c r="T40" s="233">
        <v>12</v>
      </c>
      <c r="U40" s="233">
        <v>0</v>
      </c>
      <c r="V40" s="233">
        <v>0</v>
      </c>
      <c r="W40" s="233">
        <v>0</v>
      </c>
      <c r="X40" s="233">
        <v>0</v>
      </c>
      <c r="Y40" s="233">
        <v>0</v>
      </c>
      <c r="Z40" s="233">
        <v>0</v>
      </c>
      <c r="AA40" s="233">
        <v>0</v>
      </c>
      <c r="AB40" s="233">
        <v>0</v>
      </c>
      <c r="AC40" s="233">
        <v>0</v>
      </c>
      <c r="AD40" s="233">
        <v>0</v>
      </c>
      <c r="AE40" s="233">
        <v>1</v>
      </c>
      <c r="AF40" s="233">
        <v>0</v>
      </c>
      <c r="AG40" s="233">
        <v>0</v>
      </c>
      <c r="AH40" s="233">
        <v>0</v>
      </c>
      <c r="AI40" s="233">
        <v>20</v>
      </c>
      <c r="AJ40" s="233">
        <v>951</v>
      </c>
      <c r="AK40" s="233">
        <v>679</v>
      </c>
      <c r="AL40" s="233">
        <v>122</v>
      </c>
      <c r="AM40" s="233">
        <v>14</v>
      </c>
      <c r="AN40" s="233">
        <v>0</v>
      </c>
      <c r="AO40" s="233">
        <v>1204</v>
      </c>
      <c r="AP40" s="233">
        <v>254</v>
      </c>
      <c r="AQ40" s="233">
        <v>535</v>
      </c>
      <c r="AR40" s="233">
        <v>594</v>
      </c>
      <c r="AS40" s="233">
        <v>0</v>
      </c>
      <c r="AT40" s="233">
        <v>7</v>
      </c>
      <c r="AU40" s="233">
        <v>1</v>
      </c>
      <c r="AV40" s="233">
        <v>203</v>
      </c>
      <c r="AW40" s="233">
        <v>13</v>
      </c>
      <c r="AX40" s="233">
        <v>22</v>
      </c>
      <c r="AY40" s="233">
        <v>77</v>
      </c>
      <c r="AZ40" s="233">
        <v>0</v>
      </c>
      <c r="BA40" s="233">
        <v>14</v>
      </c>
      <c r="BB40" s="233">
        <v>13</v>
      </c>
      <c r="BC40" s="233">
        <v>2327</v>
      </c>
      <c r="BD40" s="233">
        <v>113</v>
      </c>
      <c r="BE40" s="233">
        <v>30</v>
      </c>
      <c r="BF40" s="233">
        <v>1</v>
      </c>
      <c r="BG40" s="233">
        <v>2</v>
      </c>
      <c r="BH40" s="233">
        <v>2008</v>
      </c>
      <c r="BI40" s="233">
        <v>4</v>
      </c>
      <c r="BJ40" s="233">
        <v>15</v>
      </c>
      <c r="BK40" s="233">
        <v>31</v>
      </c>
      <c r="BL40" s="233">
        <v>5</v>
      </c>
      <c r="BM40" s="233">
        <v>0</v>
      </c>
      <c r="BN40" s="233">
        <v>21</v>
      </c>
      <c r="BO40" s="236">
        <v>9386</v>
      </c>
      <c r="BP40" s="235">
        <v>327</v>
      </c>
      <c r="BQ40" s="233">
        <v>30111</v>
      </c>
      <c r="BR40" s="233">
        <v>0</v>
      </c>
      <c r="BS40" s="233">
        <v>9208</v>
      </c>
      <c r="BT40" s="233">
        <v>12831</v>
      </c>
      <c r="BU40" s="233">
        <v>-8</v>
      </c>
      <c r="BV40" s="236">
        <v>52469</v>
      </c>
      <c r="BW40" s="234">
        <v>61855</v>
      </c>
      <c r="BX40" s="235">
        <v>7</v>
      </c>
      <c r="BY40" s="233">
        <v>4034</v>
      </c>
      <c r="BZ40" s="233">
        <v>324</v>
      </c>
      <c r="CA40" s="233">
        <v>6</v>
      </c>
      <c r="CB40" s="233">
        <v>0</v>
      </c>
      <c r="CC40" s="233">
        <v>2</v>
      </c>
      <c r="CD40" s="233">
        <v>0</v>
      </c>
      <c r="CE40" s="233">
        <v>24</v>
      </c>
      <c r="CF40" s="236">
        <v>4397</v>
      </c>
      <c r="CG40" s="236">
        <v>56866</v>
      </c>
      <c r="CH40" s="236">
        <v>66252</v>
      </c>
      <c r="CI40" s="233">
        <v>-17390</v>
      </c>
      <c r="CJ40" s="233">
        <v>-39833</v>
      </c>
      <c r="CK40" s="233">
        <v>-627</v>
      </c>
      <c r="CL40" s="233">
        <v>-21</v>
      </c>
      <c r="CM40" s="233">
        <v>0</v>
      </c>
      <c r="CN40" s="233">
        <v>-521</v>
      </c>
      <c r="CO40" s="233">
        <v>-387</v>
      </c>
      <c r="CP40" s="233">
        <v>0</v>
      </c>
      <c r="CQ40" s="236">
        <v>-58779</v>
      </c>
      <c r="CR40" s="236">
        <v>-1913</v>
      </c>
      <c r="CS40" s="236">
        <v>7473</v>
      </c>
    </row>
    <row r="41" spans="1:97" s="210" customFormat="1" ht="12.75" customHeight="1" x14ac:dyDescent="0.2">
      <c r="A41" s="238" t="s">
        <v>269</v>
      </c>
      <c r="B41" s="239" t="s">
        <v>494</v>
      </c>
      <c r="C41" s="240">
        <v>0</v>
      </c>
      <c r="D41" s="240">
        <v>0</v>
      </c>
      <c r="E41" s="240">
        <v>0</v>
      </c>
      <c r="F41" s="240">
        <v>0</v>
      </c>
      <c r="G41" s="240">
        <v>0</v>
      </c>
      <c r="H41" s="240">
        <v>2040</v>
      </c>
      <c r="I41" s="240">
        <v>0</v>
      </c>
      <c r="J41" s="240">
        <v>0</v>
      </c>
      <c r="K41" s="240">
        <v>0</v>
      </c>
      <c r="L41" s="240">
        <v>0</v>
      </c>
      <c r="M41" s="240">
        <v>0</v>
      </c>
      <c r="N41" s="240">
        <v>0</v>
      </c>
      <c r="O41" s="240">
        <v>0</v>
      </c>
      <c r="P41" s="240">
        <v>0</v>
      </c>
      <c r="Q41" s="240">
        <v>0</v>
      </c>
      <c r="R41" s="240">
        <v>0</v>
      </c>
      <c r="S41" s="240">
        <v>0</v>
      </c>
      <c r="T41" s="240">
        <v>0</v>
      </c>
      <c r="U41" s="240">
        <v>0</v>
      </c>
      <c r="V41" s="240">
        <v>0</v>
      </c>
      <c r="W41" s="240">
        <v>0</v>
      </c>
      <c r="X41" s="240">
        <v>0</v>
      </c>
      <c r="Y41" s="240">
        <v>0</v>
      </c>
      <c r="Z41" s="240">
        <v>0</v>
      </c>
      <c r="AA41" s="240">
        <v>0</v>
      </c>
      <c r="AB41" s="240">
        <v>0</v>
      </c>
      <c r="AC41" s="240">
        <v>0</v>
      </c>
      <c r="AD41" s="240">
        <v>0</v>
      </c>
      <c r="AE41" s="240">
        <v>0</v>
      </c>
      <c r="AF41" s="240">
        <v>0</v>
      </c>
      <c r="AG41" s="240">
        <v>0</v>
      </c>
      <c r="AH41" s="240">
        <v>0</v>
      </c>
      <c r="AI41" s="240">
        <v>0</v>
      </c>
      <c r="AJ41" s="240">
        <v>3</v>
      </c>
      <c r="AK41" s="240">
        <v>0</v>
      </c>
      <c r="AL41" s="240">
        <v>2040</v>
      </c>
      <c r="AM41" s="240">
        <v>0</v>
      </c>
      <c r="AN41" s="240">
        <v>0</v>
      </c>
      <c r="AO41" s="240">
        <v>0</v>
      </c>
      <c r="AP41" s="240">
        <v>0</v>
      </c>
      <c r="AQ41" s="240">
        <v>0</v>
      </c>
      <c r="AR41" s="240">
        <v>0</v>
      </c>
      <c r="AS41" s="240">
        <v>0</v>
      </c>
      <c r="AT41" s="240">
        <v>0</v>
      </c>
      <c r="AU41" s="240">
        <v>0</v>
      </c>
      <c r="AV41" s="240">
        <v>0</v>
      </c>
      <c r="AW41" s="240">
        <v>0</v>
      </c>
      <c r="AX41" s="240">
        <v>0</v>
      </c>
      <c r="AY41" s="240">
        <v>5526</v>
      </c>
      <c r="AZ41" s="240">
        <v>0</v>
      </c>
      <c r="BA41" s="240">
        <v>0</v>
      </c>
      <c r="BB41" s="240">
        <v>0</v>
      </c>
      <c r="BC41" s="240">
        <v>2629</v>
      </c>
      <c r="BD41" s="240">
        <v>9</v>
      </c>
      <c r="BE41" s="240">
        <v>0</v>
      </c>
      <c r="BF41" s="240">
        <v>0</v>
      </c>
      <c r="BG41" s="240">
        <v>0</v>
      </c>
      <c r="BH41" s="240">
        <v>8287</v>
      </c>
      <c r="BI41" s="240">
        <v>0</v>
      </c>
      <c r="BJ41" s="240">
        <v>0</v>
      </c>
      <c r="BK41" s="240">
        <v>0</v>
      </c>
      <c r="BL41" s="240">
        <v>5</v>
      </c>
      <c r="BM41" s="240">
        <v>0</v>
      </c>
      <c r="BN41" s="240">
        <v>0</v>
      </c>
      <c r="BO41" s="243">
        <v>20539</v>
      </c>
      <c r="BP41" s="242">
        <v>0</v>
      </c>
      <c r="BQ41" s="240">
        <v>18219</v>
      </c>
      <c r="BR41" s="240">
        <v>0</v>
      </c>
      <c r="BS41" s="240">
        <v>5397</v>
      </c>
      <c r="BT41" s="240">
        <v>16741</v>
      </c>
      <c r="BU41" s="240">
        <v>151</v>
      </c>
      <c r="BV41" s="243">
        <v>40508</v>
      </c>
      <c r="BW41" s="241">
        <v>61047</v>
      </c>
      <c r="BX41" s="242">
        <v>43</v>
      </c>
      <c r="BY41" s="240">
        <v>3491</v>
      </c>
      <c r="BZ41" s="240">
        <v>11</v>
      </c>
      <c r="CA41" s="240">
        <v>6</v>
      </c>
      <c r="CB41" s="240">
        <v>0</v>
      </c>
      <c r="CC41" s="240">
        <v>59</v>
      </c>
      <c r="CD41" s="240">
        <v>0</v>
      </c>
      <c r="CE41" s="240">
        <v>5</v>
      </c>
      <c r="CF41" s="243">
        <v>3615</v>
      </c>
      <c r="CG41" s="243">
        <v>44123</v>
      </c>
      <c r="CH41" s="243">
        <v>64662</v>
      </c>
      <c r="CI41" s="240">
        <v>0</v>
      </c>
      <c r="CJ41" s="240">
        <v>-45959</v>
      </c>
      <c r="CK41" s="240">
        <v>-13427</v>
      </c>
      <c r="CL41" s="240">
        <v>-25</v>
      </c>
      <c r="CM41" s="240">
        <v>0</v>
      </c>
      <c r="CN41" s="240">
        <v>-2</v>
      </c>
      <c r="CO41" s="240">
        <v>-4</v>
      </c>
      <c r="CP41" s="240">
        <v>0</v>
      </c>
      <c r="CQ41" s="243">
        <v>-59417</v>
      </c>
      <c r="CR41" s="243">
        <v>-15294</v>
      </c>
      <c r="CS41" s="243">
        <v>5245</v>
      </c>
    </row>
    <row r="42" spans="1:97" s="210" customFormat="1" ht="12.75" customHeight="1" x14ac:dyDescent="0.2">
      <c r="A42" s="221" t="s">
        <v>270</v>
      </c>
      <c r="B42" s="232" t="s">
        <v>495</v>
      </c>
      <c r="C42" s="233">
        <v>12</v>
      </c>
      <c r="D42" s="233">
        <v>1</v>
      </c>
      <c r="E42" s="233">
        <v>9</v>
      </c>
      <c r="F42" s="233">
        <v>6</v>
      </c>
      <c r="G42" s="233">
        <v>4</v>
      </c>
      <c r="H42" s="233">
        <v>451</v>
      </c>
      <c r="I42" s="233">
        <v>0</v>
      </c>
      <c r="J42" s="233">
        <v>10</v>
      </c>
      <c r="K42" s="233">
        <v>8</v>
      </c>
      <c r="L42" s="233">
        <v>17</v>
      </c>
      <c r="M42" s="233">
        <v>0</v>
      </c>
      <c r="N42" s="233">
        <v>24</v>
      </c>
      <c r="O42" s="233">
        <v>20</v>
      </c>
      <c r="P42" s="233">
        <v>0</v>
      </c>
      <c r="Q42" s="233">
        <v>1</v>
      </c>
      <c r="R42" s="233">
        <v>173</v>
      </c>
      <c r="S42" s="233">
        <v>19</v>
      </c>
      <c r="T42" s="233">
        <v>99</v>
      </c>
      <c r="U42" s="233">
        <v>12</v>
      </c>
      <c r="V42" s="233">
        <v>1</v>
      </c>
      <c r="W42" s="233">
        <v>1</v>
      </c>
      <c r="X42" s="233">
        <v>0</v>
      </c>
      <c r="Y42" s="233">
        <v>0</v>
      </c>
      <c r="Z42" s="233">
        <v>0</v>
      </c>
      <c r="AA42" s="233">
        <v>0</v>
      </c>
      <c r="AB42" s="233">
        <v>1</v>
      </c>
      <c r="AC42" s="233">
        <v>0</v>
      </c>
      <c r="AD42" s="233">
        <v>0</v>
      </c>
      <c r="AE42" s="233">
        <v>9</v>
      </c>
      <c r="AF42" s="233">
        <v>0</v>
      </c>
      <c r="AG42" s="233">
        <v>1</v>
      </c>
      <c r="AH42" s="233">
        <v>0</v>
      </c>
      <c r="AI42" s="233">
        <v>2</v>
      </c>
      <c r="AJ42" s="233">
        <v>22</v>
      </c>
      <c r="AK42" s="233">
        <v>7</v>
      </c>
      <c r="AL42" s="233">
        <v>2</v>
      </c>
      <c r="AM42" s="233">
        <v>117</v>
      </c>
      <c r="AN42" s="233">
        <v>0</v>
      </c>
      <c r="AO42" s="233">
        <v>123</v>
      </c>
      <c r="AP42" s="233">
        <v>150</v>
      </c>
      <c r="AQ42" s="233">
        <v>492</v>
      </c>
      <c r="AR42" s="233">
        <v>132</v>
      </c>
      <c r="AS42" s="233">
        <v>0</v>
      </c>
      <c r="AT42" s="233">
        <v>24</v>
      </c>
      <c r="AU42" s="233">
        <v>14</v>
      </c>
      <c r="AV42" s="233">
        <v>141</v>
      </c>
      <c r="AW42" s="233">
        <v>18</v>
      </c>
      <c r="AX42" s="233">
        <v>3</v>
      </c>
      <c r="AY42" s="233">
        <v>30</v>
      </c>
      <c r="AZ42" s="233">
        <v>0</v>
      </c>
      <c r="BA42" s="233">
        <v>98</v>
      </c>
      <c r="BB42" s="233">
        <v>130</v>
      </c>
      <c r="BC42" s="233">
        <v>370</v>
      </c>
      <c r="BD42" s="233">
        <v>565</v>
      </c>
      <c r="BE42" s="233">
        <v>175</v>
      </c>
      <c r="BF42" s="233">
        <v>101</v>
      </c>
      <c r="BG42" s="233">
        <v>124</v>
      </c>
      <c r="BH42" s="233">
        <v>1168</v>
      </c>
      <c r="BI42" s="233">
        <v>75</v>
      </c>
      <c r="BJ42" s="233">
        <v>147</v>
      </c>
      <c r="BK42" s="233">
        <v>209</v>
      </c>
      <c r="BL42" s="233">
        <v>264</v>
      </c>
      <c r="BM42" s="233">
        <v>913</v>
      </c>
      <c r="BN42" s="233">
        <v>10</v>
      </c>
      <c r="BO42" s="236">
        <v>6505</v>
      </c>
      <c r="BP42" s="235">
        <v>521</v>
      </c>
      <c r="BQ42" s="233">
        <v>9349</v>
      </c>
      <c r="BR42" s="233">
        <v>0</v>
      </c>
      <c r="BS42" s="233">
        <v>1118</v>
      </c>
      <c r="BT42" s="233">
        <v>2516</v>
      </c>
      <c r="BU42" s="233">
        <v>92</v>
      </c>
      <c r="BV42" s="236">
        <v>13596</v>
      </c>
      <c r="BW42" s="234">
        <v>20101</v>
      </c>
      <c r="BX42" s="235">
        <v>1</v>
      </c>
      <c r="BY42" s="233">
        <v>714</v>
      </c>
      <c r="BZ42" s="233">
        <v>7</v>
      </c>
      <c r="CA42" s="233">
        <v>0</v>
      </c>
      <c r="CB42" s="233">
        <v>0</v>
      </c>
      <c r="CC42" s="233">
        <v>0</v>
      </c>
      <c r="CD42" s="233">
        <v>0</v>
      </c>
      <c r="CE42" s="233">
        <v>1</v>
      </c>
      <c r="CF42" s="236">
        <v>723</v>
      </c>
      <c r="CG42" s="236">
        <v>14319</v>
      </c>
      <c r="CH42" s="236">
        <v>20824</v>
      </c>
      <c r="CI42" s="233">
        <v>0</v>
      </c>
      <c r="CJ42" s="233">
        <v>-8856</v>
      </c>
      <c r="CK42" s="233">
        <v>-8808</v>
      </c>
      <c r="CL42" s="233">
        <v>0</v>
      </c>
      <c r="CM42" s="233">
        <v>0</v>
      </c>
      <c r="CN42" s="233">
        <v>0</v>
      </c>
      <c r="CO42" s="233">
        <v>0</v>
      </c>
      <c r="CP42" s="233">
        <v>0</v>
      </c>
      <c r="CQ42" s="236">
        <v>-17664</v>
      </c>
      <c r="CR42" s="236">
        <v>-3345</v>
      </c>
      <c r="CS42" s="236">
        <v>3160</v>
      </c>
    </row>
    <row r="43" spans="1:97" s="210" customFormat="1" ht="12.75" customHeight="1" x14ac:dyDescent="0.2">
      <c r="A43" s="221" t="s">
        <v>272</v>
      </c>
      <c r="B43" s="232" t="s">
        <v>496</v>
      </c>
      <c r="C43" s="233">
        <v>70</v>
      </c>
      <c r="D43" s="233">
        <v>15</v>
      </c>
      <c r="E43" s="233">
        <v>283</v>
      </c>
      <c r="F43" s="233">
        <v>0</v>
      </c>
      <c r="G43" s="233">
        <v>42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3">
        <v>0</v>
      </c>
      <c r="N43" s="233">
        <v>0</v>
      </c>
      <c r="O43" s="233">
        <v>57</v>
      </c>
      <c r="P43" s="233">
        <v>14</v>
      </c>
      <c r="Q43" s="233">
        <v>0</v>
      </c>
      <c r="R43" s="233">
        <v>0</v>
      </c>
      <c r="S43" s="233">
        <v>199</v>
      </c>
      <c r="T43" s="233">
        <v>0</v>
      </c>
      <c r="U43" s="233">
        <v>954</v>
      </c>
      <c r="V43" s="233">
        <v>0</v>
      </c>
      <c r="W43" s="233">
        <v>0</v>
      </c>
      <c r="X43" s="233">
        <v>30</v>
      </c>
      <c r="Y43" s="233">
        <v>1</v>
      </c>
      <c r="Z43" s="233">
        <v>0</v>
      </c>
      <c r="AA43" s="233">
        <v>1</v>
      </c>
      <c r="AB43" s="233">
        <v>11</v>
      </c>
      <c r="AC43" s="233">
        <v>0</v>
      </c>
      <c r="AD43" s="233">
        <v>0</v>
      </c>
      <c r="AE43" s="233">
        <v>39</v>
      </c>
      <c r="AF43" s="233">
        <v>0</v>
      </c>
      <c r="AG43" s="233">
        <v>2</v>
      </c>
      <c r="AH43" s="233">
        <v>9</v>
      </c>
      <c r="AI43" s="233">
        <v>0</v>
      </c>
      <c r="AJ43" s="233">
        <v>1</v>
      </c>
      <c r="AK43" s="233">
        <v>0</v>
      </c>
      <c r="AL43" s="233">
        <v>1</v>
      </c>
      <c r="AM43" s="233">
        <v>0</v>
      </c>
      <c r="AN43" s="233">
        <v>0</v>
      </c>
      <c r="AO43" s="233">
        <v>0</v>
      </c>
      <c r="AP43" s="233">
        <v>0</v>
      </c>
      <c r="AQ43" s="233">
        <v>44</v>
      </c>
      <c r="AR43" s="233">
        <v>1</v>
      </c>
      <c r="AS43" s="233">
        <v>33</v>
      </c>
      <c r="AT43" s="233">
        <v>145</v>
      </c>
      <c r="AU43" s="233">
        <v>0</v>
      </c>
      <c r="AV43" s="233">
        <v>0</v>
      </c>
      <c r="AW43" s="233">
        <v>0</v>
      </c>
      <c r="AX43" s="233">
        <v>0</v>
      </c>
      <c r="AY43" s="233">
        <v>35</v>
      </c>
      <c r="AZ43" s="233">
        <v>0</v>
      </c>
      <c r="BA43" s="233">
        <v>0</v>
      </c>
      <c r="BB43" s="233">
        <v>0</v>
      </c>
      <c r="BC43" s="233">
        <v>0</v>
      </c>
      <c r="BD43" s="233">
        <v>0</v>
      </c>
      <c r="BE43" s="233">
        <v>0</v>
      </c>
      <c r="BF43" s="233">
        <v>0</v>
      </c>
      <c r="BG43" s="233">
        <v>0</v>
      </c>
      <c r="BH43" s="233">
        <v>0</v>
      </c>
      <c r="BI43" s="233">
        <v>0</v>
      </c>
      <c r="BJ43" s="233">
        <v>5</v>
      </c>
      <c r="BK43" s="233">
        <v>0</v>
      </c>
      <c r="BL43" s="233">
        <v>0</v>
      </c>
      <c r="BM43" s="233">
        <v>0</v>
      </c>
      <c r="BN43" s="233">
        <v>0</v>
      </c>
      <c r="BO43" s="236">
        <v>1992</v>
      </c>
      <c r="BP43" s="235">
        <v>0</v>
      </c>
      <c r="BQ43" s="233">
        <v>542</v>
      </c>
      <c r="BR43" s="233">
        <v>0</v>
      </c>
      <c r="BS43" s="233">
        <v>0</v>
      </c>
      <c r="BT43" s="233">
        <v>0</v>
      </c>
      <c r="BU43" s="233">
        <v>0</v>
      </c>
      <c r="BV43" s="236">
        <v>542</v>
      </c>
      <c r="BW43" s="234">
        <v>2534</v>
      </c>
      <c r="BX43" s="235">
        <v>0</v>
      </c>
      <c r="BY43" s="233">
        <v>1837</v>
      </c>
      <c r="BZ43" s="233">
        <v>1050</v>
      </c>
      <c r="CA43" s="233">
        <v>0</v>
      </c>
      <c r="CB43" s="233">
        <v>0</v>
      </c>
      <c r="CC43" s="233">
        <v>0</v>
      </c>
      <c r="CD43" s="233">
        <v>8</v>
      </c>
      <c r="CE43" s="233">
        <v>0</v>
      </c>
      <c r="CF43" s="236">
        <v>2895</v>
      </c>
      <c r="CG43" s="236">
        <v>3437</v>
      </c>
      <c r="CH43" s="236">
        <v>5429</v>
      </c>
      <c r="CI43" s="233">
        <v>0</v>
      </c>
      <c r="CJ43" s="233">
        <v>-1473</v>
      </c>
      <c r="CK43" s="233">
        <v>-492</v>
      </c>
      <c r="CL43" s="233">
        <v>0</v>
      </c>
      <c r="CM43" s="233">
        <v>0</v>
      </c>
      <c r="CN43" s="233">
        <v>0</v>
      </c>
      <c r="CO43" s="233">
        <v>0</v>
      </c>
      <c r="CP43" s="233">
        <v>0</v>
      </c>
      <c r="CQ43" s="236">
        <v>-1965</v>
      </c>
      <c r="CR43" s="236">
        <v>1472</v>
      </c>
      <c r="CS43" s="236">
        <v>3464</v>
      </c>
    </row>
    <row r="44" spans="1:97" s="210" customFormat="1" ht="12.75" customHeight="1" x14ac:dyDescent="0.2">
      <c r="A44" s="221" t="s">
        <v>274</v>
      </c>
      <c r="B44" s="232" t="s">
        <v>497</v>
      </c>
      <c r="C44" s="233">
        <v>0</v>
      </c>
      <c r="D44" s="233">
        <v>0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233">
        <v>0</v>
      </c>
      <c r="U44" s="233">
        <v>0</v>
      </c>
      <c r="V44" s="233">
        <v>0</v>
      </c>
      <c r="W44" s="233">
        <v>0</v>
      </c>
      <c r="X44" s="233">
        <v>0</v>
      </c>
      <c r="Y44" s="233">
        <v>0</v>
      </c>
      <c r="Z44" s="233">
        <v>0</v>
      </c>
      <c r="AA44" s="233">
        <v>0</v>
      </c>
      <c r="AB44" s="233">
        <v>0</v>
      </c>
      <c r="AC44" s="233">
        <v>0</v>
      </c>
      <c r="AD44" s="233">
        <v>0</v>
      </c>
      <c r="AE44" s="233">
        <v>0</v>
      </c>
      <c r="AF44" s="233">
        <v>0</v>
      </c>
      <c r="AG44" s="233">
        <v>0</v>
      </c>
      <c r="AH44" s="233">
        <v>0</v>
      </c>
      <c r="AI44" s="233">
        <v>0</v>
      </c>
      <c r="AJ44" s="233">
        <v>0</v>
      </c>
      <c r="AK44" s="233">
        <v>0</v>
      </c>
      <c r="AL44" s="233">
        <v>0</v>
      </c>
      <c r="AM44" s="233">
        <v>0</v>
      </c>
      <c r="AN44" s="233">
        <v>0</v>
      </c>
      <c r="AO44" s="233">
        <v>0</v>
      </c>
      <c r="AP44" s="233">
        <v>0</v>
      </c>
      <c r="AQ44" s="233">
        <v>0</v>
      </c>
      <c r="AR44" s="233">
        <v>0</v>
      </c>
      <c r="AS44" s="233">
        <v>0</v>
      </c>
      <c r="AT44" s="233">
        <v>0</v>
      </c>
      <c r="AU44" s="233">
        <v>0</v>
      </c>
      <c r="AV44" s="233">
        <v>0</v>
      </c>
      <c r="AW44" s="233">
        <v>0</v>
      </c>
      <c r="AX44" s="233">
        <v>0</v>
      </c>
      <c r="AY44" s="233">
        <v>0</v>
      </c>
      <c r="AZ44" s="233">
        <v>0</v>
      </c>
      <c r="BA44" s="233">
        <v>0</v>
      </c>
      <c r="BB44" s="233">
        <v>0</v>
      </c>
      <c r="BC44" s="233">
        <v>0</v>
      </c>
      <c r="BD44" s="233">
        <v>0</v>
      </c>
      <c r="BE44" s="233">
        <v>0</v>
      </c>
      <c r="BF44" s="233">
        <v>0</v>
      </c>
      <c r="BG44" s="233">
        <v>0</v>
      </c>
      <c r="BH44" s="233">
        <v>0</v>
      </c>
      <c r="BI44" s="233">
        <v>0</v>
      </c>
      <c r="BJ44" s="233">
        <v>0</v>
      </c>
      <c r="BK44" s="233">
        <v>0</v>
      </c>
      <c r="BL44" s="233">
        <v>0</v>
      </c>
      <c r="BM44" s="233">
        <v>0</v>
      </c>
      <c r="BN44" s="233">
        <v>0</v>
      </c>
      <c r="BO44" s="236">
        <v>0</v>
      </c>
      <c r="BP44" s="235">
        <v>0</v>
      </c>
      <c r="BQ44" s="233">
        <v>0</v>
      </c>
      <c r="BR44" s="233">
        <v>0</v>
      </c>
      <c r="BS44" s="233">
        <v>20353</v>
      </c>
      <c r="BT44" s="233">
        <v>86775</v>
      </c>
      <c r="BU44" s="233">
        <v>0</v>
      </c>
      <c r="BV44" s="236">
        <v>107128</v>
      </c>
      <c r="BW44" s="234">
        <v>107128</v>
      </c>
      <c r="BX44" s="235">
        <v>0</v>
      </c>
      <c r="BY44" s="233">
        <v>0</v>
      </c>
      <c r="BZ44" s="233">
        <v>0</v>
      </c>
      <c r="CA44" s="233">
        <v>0</v>
      </c>
      <c r="CB44" s="233">
        <v>0</v>
      </c>
      <c r="CC44" s="233">
        <v>0</v>
      </c>
      <c r="CD44" s="233">
        <v>0</v>
      </c>
      <c r="CE44" s="233">
        <v>0</v>
      </c>
      <c r="CF44" s="236">
        <v>0</v>
      </c>
      <c r="CG44" s="236">
        <v>107128</v>
      </c>
      <c r="CH44" s="236">
        <v>107128</v>
      </c>
      <c r="CI44" s="233">
        <v>0</v>
      </c>
      <c r="CJ44" s="233">
        <v>0</v>
      </c>
      <c r="CK44" s="233">
        <v>0</v>
      </c>
      <c r="CL44" s="233">
        <v>0</v>
      </c>
      <c r="CM44" s="233">
        <v>0</v>
      </c>
      <c r="CN44" s="233">
        <v>0</v>
      </c>
      <c r="CO44" s="233">
        <v>0</v>
      </c>
      <c r="CP44" s="233">
        <v>0</v>
      </c>
      <c r="CQ44" s="236">
        <v>0</v>
      </c>
      <c r="CR44" s="236">
        <v>107128</v>
      </c>
      <c r="CS44" s="236">
        <v>107128</v>
      </c>
    </row>
    <row r="45" spans="1:97" s="210" customFormat="1" ht="12.75" customHeight="1" x14ac:dyDescent="0.2">
      <c r="A45" s="244" t="s">
        <v>275</v>
      </c>
      <c r="B45" s="245" t="s">
        <v>498</v>
      </c>
      <c r="C45" s="246">
        <v>179</v>
      </c>
      <c r="D45" s="246">
        <v>115</v>
      </c>
      <c r="E45" s="246">
        <v>52</v>
      </c>
      <c r="F45" s="246">
        <v>11</v>
      </c>
      <c r="G45" s="246">
        <v>18</v>
      </c>
      <c r="H45" s="246">
        <v>11</v>
      </c>
      <c r="I45" s="246">
        <v>0</v>
      </c>
      <c r="J45" s="246">
        <v>14</v>
      </c>
      <c r="K45" s="246">
        <v>40</v>
      </c>
      <c r="L45" s="246">
        <v>7</v>
      </c>
      <c r="M45" s="246">
        <v>5</v>
      </c>
      <c r="N45" s="246">
        <v>24</v>
      </c>
      <c r="O45" s="246">
        <v>2</v>
      </c>
      <c r="P45" s="246">
        <v>1</v>
      </c>
      <c r="Q45" s="246">
        <v>4</v>
      </c>
      <c r="R45" s="246">
        <v>18</v>
      </c>
      <c r="S45" s="246">
        <v>13</v>
      </c>
      <c r="T45" s="246">
        <v>23</v>
      </c>
      <c r="U45" s="246">
        <v>107</v>
      </c>
      <c r="V45" s="246">
        <v>16</v>
      </c>
      <c r="W45" s="246">
        <v>9</v>
      </c>
      <c r="X45" s="246">
        <v>1</v>
      </c>
      <c r="Y45" s="246">
        <v>4</v>
      </c>
      <c r="Z45" s="246">
        <v>3</v>
      </c>
      <c r="AA45" s="246">
        <v>0</v>
      </c>
      <c r="AB45" s="246">
        <v>22</v>
      </c>
      <c r="AC45" s="246">
        <v>0</v>
      </c>
      <c r="AD45" s="246">
        <v>0</v>
      </c>
      <c r="AE45" s="246">
        <v>43</v>
      </c>
      <c r="AF45" s="246">
        <v>0</v>
      </c>
      <c r="AG45" s="246">
        <v>1</v>
      </c>
      <c r="AH45" s="246">
        <v>0</v>
      </c>
      <c r="AI45" s="246">
        <v>34</v>
      </c>
      <c r="AJ45" s="246">
        <v>86</v>
      </c>
      <c r="AK45" s="246">
        <v>8</v>
      </c>
      <c r="AL45" s="246">
        <v>3</v>
      </c>
      <c r="AM45" s="246">
        <v>4</v>
      </c>
      <c r="AN45" s="246">
        <v>0</v>
      </c>
      <c r="AO45" s="246">
        <v>57</v>
      </c>
      <c r="AP45" s="246">
        <v>13</v>
      </c>
      <c r="AQ45" s="246">
        <v>61</v>
      </c>
      <c r="AR45" s="246">
        <v>11</v>
      </c>
      <c r="AS45" s="246">
        <v>56</v>
      </c>
      <c r="AT45" s="246">
        <v>837</v>
      </c>
      <c r="AU45" s="246">
        <v>34</v>
      </c>
      <c r="AV45" s="246">
        <v>957</v>
      </c>
      <c r="AW45" s="246">
        <v>166</v>
      </c>
      <c r="AX45" s="246">
        <v>2490</v>
      </c>
      <c r="AY45" s="246">
        <v>453</v>
      </c>
      <c r="AZ45" s="246">
        <v>15</v>
      </c>
      <c r="BA45" s="246">
        <v>244</v>
      </c>
      <c r="BB45" s="246">
        <v>23</v>
      </c>
      <c r="BC45" s="246">
        <v>902</v>
      </c>
      <c r="BD45" s="246">
        <v>517</v>
      </c>
      <c r="BE45" s="246">
        <v>506</v>
      </c>
      <c r="BF45" s="246">
        <v>55</v>
      </c>
      <c r="BG45" s="246">
        <v>41</v>
      </c>
      <c r="BH45" s="246">
        <v>219</v>
      </c>
      <c r="BI45" s="246">
        <v>42</v>
      </c>
      <c r="BJ45" s="246">
        <v>83</v>
      </c>
      <c r="BK45" s="246">
        <v>90</v>
      </c>
      <c r="BL45" s="246">
        <v>70</v>
      </c>
      <c r="BM45" s="246">
        <v>0</v>
      </c>
      <c r="BN45" s="246">
        <v>0</v>
      </c>
      <c r="BO45" s="249">
        <v>8820</v>
      </c>
      <c r="BP45" s="248">
        <v>0</v>
      </c>
      <c r="BQ45" s="246">
        <v>0</v>
      </c>
      <c r="BR45" s="246">
        <v>0</v>
      </c>
      <c r="BS45" s="246">
        <v>9724</v>
      </c>
      <c r="BT45" s="246">
        <v>18519</v>
      </c>
      <c r="BU45" s="246">
        <v>0</v>
      </c>
      <c r="BV45" s="249">
        <v>28243</v>
      </c>
      <c r="BW45" s="247">
        <v>37063</v>
      </c>
      <c r="BX45" s="248">
        <v>0</v>
      </c>
      <c r="BY45" s="246">
        <v>0</v>
      </c>
      <c r="BZ45" s="246">
        <v>0</v>
      </c>
      <c r="CA45" s="246">
        <v>0</v>
      </c>
      <c r="CB45" s="246">
        <v>0</v>
      </c>
      <c r="CC45" s="246">
        <v>0</v>
      </c>
      <c r="CD45" s="246">
        <v>0</v>
      </c>
      <c r="CE45" s="246">
        <v>0</v>
      </c>
      <c r="CF45" s="249">
        <v>0</v>
      </c>
      <c r="CG45" s="249">
        <v>28243</v>
      </c>
      <c r="CH45" s="249">
        <v>37063</v>
      </c>
      <c r="CI45" s="246">
        <v>0</v>
      </c>
      <c r="CJ45" s="246">
        <v>0</v>
      </c>
      <c r="CK45" s="246">
        <v>0</v>
      </c>
      <c r="CL45" s="246">
        <v>0</v>
      </c>
      <c r="CM45" s="246">
        <v>0</v>
      </c>
      <c r="CN45" s="246">
        <v>0</v>
      </c>
      <c r="CO45" s="246">
        <v>0</v>
      </c>
      <c r="CP45" s="246">
        <v>0</v>
      </c>
      <c r="CQ45" s="249">
        <v>0</v>
      </c>
      <c r="CR45" s="249">
        <v>28243</v>
      </c>
      <c r="CS45" s="249">
        <v>37063</v>
      </c>
    </row>
    <row r="46" spans="1:97" s="210" customFormat="1" ht="12.75" customHeight="1" x14ac:dyDescent="0.2">
      <c r="A46" s="221" t="s">
        <v>276</v>
      </c>
      <c r="B46" s="232" t="s">
        <v>499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233">
        <v>0</v>
      </c>
      <c r="N46" s="233">
        <v>0</v>
      </c>
      <c r="O46" s="233">
        <v>0</v>
      </c>
      <c r="P46" s="233">
        <v>0</v>
      </c>
      <c r="Q46" s="233">
        <v>0</v>
      </c>
      <c r="R46" s="233">
        <v>0</v>
      </c>
      <c r="S46" s="233">
        <v>0</v>
      </c>
      <c r="T46" s="233">
        <v>0</v>
      </c>
      <c r="U46" s="233">
        <v>0</v>
      </c>
      <c r="V46" s="233">
        <v>0</v>
      </c>
      <c r="W46" s="233">
        <v>0</v>
      </c>
      <c r="X46" s="233">
        <v>0</v>
      </c>
      <c r="Y46" s="233">
        <v>0</v>
      </c>
      <c r="Z46" s="233">
        <v>0</v>
      </c>
      <c r="AA46" s="233">
        <v>0</v>
      </c>
      <c r="AB46" s="233">
        <v>0</v>
      </c>
      <c r="AC46" s="233">
        <v>0</v>
      </c>
      <c r="AD46" s="233">
        <v>0</v>
      </c>
      <c r="AE46" s="233">
        <v>0</v>
      </c>
      <c r="AF46" s="233">
        <v>0</v>
      </c>
      <c r="AG46" s="233">
        <v>0</v>
      </c>
      <c r="AH46" s="233">
        <v>0</v>
      </c>
      <c r="AI46" s="233">
        <v>0</v>
      </c>
      <c r="AJ46" s="233">
        <v>0</v>
      </c>
      <c r="AK46" s="233">
        <v>0</v>
      </c>
      <c r="AL46" s="233">
        <v>0</v>
      </c>
      <c r="AM46" s="233">
        <v>0</v>
      </c>
      <c r="AN46" s="233">
        <v>0</v>
      </c>
      <c r="AO46" s="233">
        <v>0</v>
      </c>
      <c r="AP46" s="233">
        <v>0</v>
      </c>
      <c r="AQ46" s="233">
        <v>0</v>
      </c>
      <c r="AR46" s="233">
        <v>0</v>
      </c>
      <c r="AS46" s="233">
        <v>0</v>
      </c>
      <c r="AT46" s="233">
        <v>0</v>
      </c>
      <c r="AU46" s="233">
        <v>0</v>
      </c>
      <c r="AV46" s="233">
        <v>0</v>
      </c>
      <c r="AW46" s="233">
        <v>0</v>
      </c>
      <c r="AX46" s="233">
        <v>0</v>
      </c>
      <c r="AY46" s="233">
        <v>0</v>
      </c>
      <c r="AZ46" s="233">
        <v>0</v>
      </c>
      <c r="BA46" s="233">
        <v>0</v>
      </c>
      <c r="BB46" s="233">
        <v>0</v>
      </c>
      <c r="BC46" s="233">
        <v>0</v>
      </c>
      <c r="BD46" s="233">
        <v>0</v>
      </c>
      <c r="BE46" s="233">
        <v>0</v>
      </c>
      <c r="BF46" s="233">
        <v>0</v>
      </c>
      <c r="BG46" s="233">
        <v>0</v>
      </c>
      <c r="BH46" s="233">
        <v>0</v>
      </c>
      <c r="BI46" s="233">
        <v>0</v>
      </c>
      <c r="BJ46" s="233">
        <v>0</v>
      </c>
      <c r="BK46" s="233">
        <v>0</v>
      </c>
      <c r="BL46" s="233">
        <v>0</v>
      </c>
      <c r="BM46" s="233">
        <v>0</v>
      </c>
      <c r="BN46" s="233">
        <v>0</v>
      </c>
      <c r="BO46" s="236">
        <v>0</v>
      </c>
      <c r="BP46" s="235">
        <v>0</v>
      </c>
      <c r="BQ46" s="233">
        <v>0</v>
      </c>
      <c r="BR46" s="233">
        <v>0</v>
      </c>
      <c r="BS46" s="233">
        <v>179710</v>
      </c>
      <c r="BT46" s="233">
        <v>213</v>
      </c>
      <c r="BU46" s="233">
        <v>0</v>
      </c>
      <c r="BV46" s="236">
        <v>179923</v>
      </c>
      <c r="BW46" s="234">
        <v>179923</v>
      </c>
      <c r="BX46" s="235">
        <v>0</v>
      </c>
      <c r="BY46" s="233">
        <v>0</v>
      </c>
      <c r="BZ46" s="233">
        <v>0</v>
      </c>
      <c r="CA46" s="233">
        <v>0</v>
      </c>
      <c r="CB46" s="233">
        <v>0</v>
      </c>
      <c r="CC46" s="233">
        <v>0</v>
      </c>
      <c r="CD46" s="233">
        <v>0</v>
      </c>
      <c r="CE46" s="233">
        <v>0</v>
      </c>
      <c r="CF46" s="236">
        <v>0</v>
      </c>
      <c r="CG46" s="236">
        <v>179923</v>
      </c>
      <c r="CH46" s="236">
        <v>179923</v>
      </c>
      <c r="CI46" s="233">
        <v>0</v>
      </c>
      <c r="CJ46" s="233">
        <v>0</v>
      </c>
      <c r="CK46" s="233">
        <v>0</v>
      </c>
      <c r="CL46" s="233">
        <v>0</v>
      </c>
      <c r="CM46" s="233">
        <v>0</v>
      </c>
      <c r="CN46" s="233">
        <v>0</v>
      </c>
      <c r="CO46" s="233">
        <v>0</v>
      </c>
      <c r="CP46" s="233">
        <v>0</v>
      </c>
      <c r="CQ46" s="236">
        <v>0</v>
      </c>
      <c r="CR46" s="236">
        <v>179923</v>
      </c>
      <c r="CS46" s="236">
        <v>179923</v>
      </c>
    </row>
    <row r="47" spans="1:97" s="210" customFormat="1" ht="12.75" customHeight="1" x14ac:dyDescent="0.2">
      <c r="A47" s="221" t="s">
        <v>277</v>
      </c>
      <c r="B47" s="232" t="s">
        <v>500</v>
      </c>
      <c r="C47" s="233">
        <v>0</v>
      </c>
      <c r="D47" s="233">
        <v>0</v>
      </c>
      <c r="E47" s="233">
        <v>0</v>
      </c>
      <c r="F47" s="233">
        <v>0</v>
      </c>
      <c r="G47" s="233">
        <v>0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>
        <v>0</v>
      </c>
      <c r="P47" s="233">
        <v>0</v>
      </c>
      <c r="Q47" s="233">
        <v>0</v>
      </c>
      <c r="R47" s="233">
        <v>0</v>
      </c>
      <c r="S47" s="233">
        <v>0</v>
      </c>
      <c r="T47" s="233">
        <v>0</v>
      </c>
      <c r="U47" s="233">
        <v>0</v>
      </c>
      <c r="V47" s="233">
        <v>0</v>
      </c>
      <c r="W47" s="233">
        <v>0</v>
      </c>
      <c r="X47" s="233">
        <v>0</v>
      </c>
      <c r="Y47" s="233">
        <v>0</v>
      </c>
      <c r="Z47" s="233">
        <v>0</v>
      </c>
      <c r="AA47" s="233">
        <v>0</v>
      </c>
      <c r="AB47" s="233">
        <v>0</v>
      </c>
      <c r="AC47" s="233">
        <v>0</v>
      </c>
      <c r="AD47" s="233">
        <v>0</v>
      </c>
      <c r="AE47" s="233">
        <v>0</v>
      </c>
      <c r="AF47" s="233">
        <v>0</v>
      </c>
      <c r="AG47" s="233">
        <v>0</v>
      </c>
      <c r="AH47" s="233">
        <v>0</v>
      </c>
      <c r="AI47" s="233">
        <v>0</v>
      </c>
      <c r="AJ47" s="233">
        <v>0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0</v>
      </c>
      <c r="AQ47" s="233">
        <v>0</v>
      </c>
      <c r="AR47" s="233">
        <v>0</v>
      </c>
      <c r="AS47" s="233">
        <v>0</v>
      </c>
      <c r="AT47" s="233">
        <v>0</v>
      </c>
      <c r="AU47" s="233">
        <v>0</v>
      </c>
      <c r="AV47" s="233">
        <v>0</v>
      </c>
      <c r="AW47" s="233">
        <v>0</v>
      </c>
      <c r="AX47" s="233">
        <v>0</v>
      </c>
      <c r="AY47" s="233">
        <v>0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0</v>
      </c>
      <c r="BF47" s="233">
        <v>0</v>
      </c>
      <c r="BG47" s="233">
        <v>0</v>
      </c>
      <c r="BH47" s="233">
        <v>0</v>
      </c>
      <c r="BI47" s="233">
        <v>0</v>
      </c>
      <c r="BJ47" s="233">
        <v>0</v>
      </c>
      <c r="BK47" s="233">
        <v>0</v>
      </c>
      <c r="BL47" s="233">
        <v>0</v>
      </c>
      <c r="BM47" s="233">
        <v>0</v>
      </c>
      <c r="BN47" s="233">
        <v>0</v>
      </c>
      <c r="BO47" s="236">
        <v>0</v>
      </c>
      <c r="BP47" s="235">
        <v>0</v>
      </c>
      <c r="BQ47" s="233">
        <v>0</v>
      </c>
      <c r="BR47" s="233">
        <v>0</v>
      </c>
      <c r="BS47" s="233">
        <v>14378</v>
      </c>
      <c r="BT47" s="233">
        <v>32134</v>
      </c>
      <c r="BU47" s="233">
        <v>0</v>
      </c>
      <c r="BV47" s="236">
        <v>46512</v>
      </c>
      <c r="BW47" s="234">
        <v>46512</v>
      </c>
      <c r="BX47" s="235">
        <v>0</v>
      </c>
      <c r="BY47" s="233">
        <v>0</v>
      </c>
      <c r="BZ47" s="233">
        <v>0</v>
      </c>
      <c r="CA47" s="233">
        <v>0</v>
      </c>
      <c r="CB47" s="233">
        <v>0</v>
      </c>
      <c r="CC47" s="233">
        <v>0</v>
      </c>
      <c r="CD47" s="233">
        <v>0</v>
      </c>
      <c r="CE47" s="233">
        <v>0</v>
      </c>
      <c r="CF47" s="236">
        <v>0</v>
      </c>
      <c r="CG47" s="236">
        <v>46512</v>
      </c>
      <c r="CH47" s="236">
        <v>46512</v>
      </c>
      <c r="CI47" s="233">
        <v>0</v>
      </c>
      <c r="CJ47" s="233">
        <v>0</v>
      </c>
      <c r="CK47" s="233">
        <v>0</v>
      </c>
      <c r="CL47" s="233">
        <v>0</v>
      </c>
      <c r="CM47" s="233">
        <v>0</v>
      </c>
      <c r="CN47" s="233">
        <v>0</v>
      </c>
      <c r="CO47" s="233">
        <v>0</v>
      </c>
      <c r="CP47" s="233">
        <v>0</v>
      </c>
      <c r="CQ47" s="236">
        <v>0</v>
      </c>
      <c r="CR47" s="236">
        <v>46512</v>
      </c>
      <c r="CS47" s="236">
        <v>46512</v>
      </c>
    </row>
    <row r="48" spans="1:97" s="210" customFormat="1" ht="12.75" customHeight="1" x14ac:dyDescent="0.2">
      <c r="A48" s="221" t="s">
        <v>278</v>
      </c>
      <c r="B48" s="232" t="s">
        <v>501</v>
      </c>
      <c r="C48" s="233">
        <v>678</v>
      </c>
      <c r="D48" s="233">
        <v>249</v>
      </c>
      <c r="E48" s="233">
        <v>842</v>
      </c>
      <c r="F48" s="233">
        <v>597</v>
      </c>
      <c r="G48" s="233">
        <v>62</v>
      </c>
      <c r="H48" s="233">
        <v>131</v>
      </c>
      <c r="I48" s="233">
        <v>0</v>
      </c>
      <c r="J48" s="233">
        <v>174</v>
      </c>
      <c r="K48" s="233">
        <v>457</v>
      </c>
      <c r="L48" s="233">
        <v>566</v>
      </c>
      <c r="M48" s="233">
        <v>111</v>
      </c>
      <c r="N48" s="233">
        <v>983</v>
      </c>
      <c r="O48" s="233">
        <v>64</v>
      </c>
      <c r="P48" s="233">
        <v>77</v>
      </c>
      <c r="Q48" s="233">
        <v>45</v>
      </c>
      <c r="R48" s="233">
        <v>171</v>
      </c>
      <c r="S48" s="233">
        <v>336</v>
      </c>
      <c r="T48" s="233">
        <v>158</v>
      </c>
      <c r="U48" s="233">
        <v>5204</v>
      </c>
      <c r="V48" s="233">
        <v>74</v>
      </c>
      <c r="W48" s="233">
        <v>194</v>
      </c>
      <c r="X48" s="233">
        <v>25</v>
      </c>
      <c r="Y48" s="233">
        <v>167</v>
      </c>
      <c r="Z48" s="233">
        <v>29</v>
      </c>
      <c r="AA48" s="233">
        <v>15</v>
      </c>
      <c r="AB48" s="233">
        <v>299</v>
      </c>
      <c r="AC48" s="233">
        <v>0</v>
      </c>
      <c r="AD48" s="233">
        <v>0</v>
      </c>
      <c r="AE48" s="233">
        <v>710</v>
      </c>
      <c r="AF48" s="233">
        <v>0</v>
      </c>
      <c r="AG48" s="233">
        <v>16</v>
      </c>
      <c r="AH48" s="233">
        <v>6</v>
      </c>
      <c r="AI48" s="233">
        <v>236</v>
      </c>
      <c r="AJ48" s="233">
        <v>888</v>
      </c>
      <c r="AK48" s="233">
        <v>56</v>
      </c>
      <c r="AL48" s="233">
        <v>46</v>
      </c>
      <c r="AM48" s="233">
        <v>24</v>
      </c>
      <c r="AN48" s="233">
        <v>112</v>
      </c>
      <c r="AO48" s="233">
        <v>294</v>
      </c>
      <c r="AP48" s="233">
        <v>35</v>
      </c>
      <c r="AQ48" s="233">
        <v>321</v>
      </c>
      <c r="AR48" s="233">
        <v>157</v>
      </c>
      <c r="AS48" s="233">
        <v>920</v>
      </c>
      <c r="AT48" s="233">
        <v>1585</v>
      </c>
      <c r="AU48" s="233">
        <v>1215</v>
      </c>
      <c r="AV48" s="233">
        <v>7156</v>
      </c>
      <c r="AW48" s="233">
        <v>355</v>
      </c>
      <c r="AX48" s="233">
        <v>1397</v>
      </c>
      <c r="AY48" s="233">
        <v>1731</v>
      </c>
      <c r="AZ48" s="233">
        <v>56</v>
      </c>
      <c r="BA48" s="233">
        <v>729</v>
      </c>
      <c r="BB48" s="233">
        <v>57</v>
      </c>
      <c r="BC48" s="233">
        <v>4285</v>
      </c>
      <c r="BD48" s="233">
        <v>3885</v>
      </c>
      <c r="BE48" s="233">
        <v>2429</v>
      </c>
      <c r="BF48" s="233">
        <v>688</v>
      </c>
      <c r="BG48" s="233">
        <v>84</v>
      </c>
      <c r="BH48" s="233">
        <v>1051</v>
      </c>
      <c r="BI48" s="233">
        <v>1727</v>
      </c>
      <c r="BJ48" s="233">
        <v>1378</v>
      </c>
      <c r="BK48" s="233">
        <v>1159</v>
      </c>
      <c r="BL48" s="233">
        <v>1124</v>
      </c>
      <c r="BM48" s="233">
        <v>0</v>
      </c>
      <c r="BN48" s="233">
        <v>93</v>
      </c>
      <c r="BO48" s="236">
        <v>47713</v>
      </c>
      <c r="BP48" s="235">
        <v>17</v>
      </c>
      <c r="BQ48" s="233">
        <v>23721</v>
      </c>
      <c r="BR48" s="233">
        <v>0</v>
      </c>
      <c r="BS48" s="233">
        <v>0</v>
      </c>
      <c r="BT48" s="233">
        <v>0</v>
      </c>
      <c r="BU48" s="233">
        <v>0</v>
      </c>
      <c r="BV48" s="236">
        <v>23738</v>
      </c>
      <c r="BW48" s="234">
        <v>71451</v>
      </c>
      <c r="BX48" s="235">
        <v>7</v>
      </c>
      <c r="BY48" s="233">
        <v>10</v>
      </c>
      <c r="BZ48" s="233">
        <v>116</v>
      </c>
      <c r="CA48" s="233">
        <v>0</v>
      </c>
      <c r="CB48" s="233">
        <v>0</v>
      </c>
      <c r="CC48" s="233">
        <v>18</v>
      </c>
      <c r="CD48" s="233">
        <v>7</v>
      </c>
      <c r="CE48" s="233">
        <v>3</v>
      </c>
      <c r="CF48" s="236">
        <v>161</v>
      </c>
      <c r="CG48" s="236">
        <v>23899</v>
      </c>
      <c r="CH48" s="236">
        <v>71612</v>
      </c>
      <c r="CI48" s="233">
        <v>0</v>
      </c>
      <c r="CJ48" s="233">
        <v>-1153</v>
      </c>
      <c r="CK48" s="233">
        <v>-56731</v>
      </c>
      <c r="CL48" s="233">
        <v>-5655</v>
      </c>
      <c r="CM48" s="233">
        <v>0</v>
      </c>
      <c r="CN48" s="233">
        <v>-9</v>
      </c>
      <c r="CO48" s="233">
        <v>-8</v>
      </c>
      <c r="CP48" s="233">
        <v>-5</v>
      </c>
      <c r="CQ48" s="236">
        <v>-63561</v>
      </c>
      <c r="CR48" s="236">
        <v>-39662</v>
      </c>
      <c r="CS48" s="236">
        <v>8051</v>
      </c>
    </row>
    <row r="49" spans="1:97" s="210" customFormat="1" ht="12.75" customHeight="1" x14ac:dyDescent="0.2">
      <c r="A49" s="221" t="s">
        <v>279</v>
      </c>
      <c r="B49" s="232" t="s">
        <v>502</v>
      </c>
      <c r="C49" s="233">
        <v>3</v>
      </c>
      <c r="D49" s="233">
        <v>3</v>
      </c>
      <c r="E49" s="233">
        <v>103</v>
      </c>
      <c r="F49" s="233">
        <v>26</v>
      </c>
      <c r="G49" s="233">
        <v>2</v>
      </c>
      <c r="H49" s="233">
        <v>5</v>
      </c>
      <c r="I49" s="233">
        <v>0</v>
      </c>
      <c r="J49" s="233">
        <v>18</v>
      </c>
      <c r="K49" s="233">
        <v>188</v>
      </c>
      <c r="L49" s="233">
        <v>106</v>
      </c>
      <c r="M49" s="233">
        <v>23</v>
      </c>
      <c r="N49" s="233">
        <v>330</v>
      </c>
      <c r="O49" s="233">
        <v>31</v>
      </c>
      <c r="P49" s="233">
        <v>8</v>
      </c>
      <c r="Q49" s="233">
        <v>4</v>
      </c>
      <c r="R49" s="233">
        <v>21</v>
      </c>
      <c r="S49" s="233">
        <v>24</v>
      </c>
      <c r="T49" s="233">
        <v>12</v>
      </c>
      <c r="U49" s="233">
        <v>292</v>
      </c>
      <c r="V49" s="233">
        <v>16</v>
      </c>
      <c r="W49" s="233">
        <v>10</v>
      </c>
      <c r="X49" s="233">
        <v>5</v>
      </c>
      <c r="Y49" s="233">
        <v>8</v>
      </c>
      <c r="Z49" s="233">
        <v>9</v>
      </c>
      <c r="AA49" s="233">
        <v>1</v>
      </c>
      <c r="AB49" s="233">
        <v>54</v>
      </c>
      <c r="AC49" s="233">
        <v>0</v>
      </c>
      <c r="AD49" s="233">
        <v>0</v>
      </c>
      <c r="AE49" s="233">
        <v>38</v>
      </c>
      <c r="AF49" s="233">
        <v>0</v>
      </c>
      <c r="AG49" s="233">
        <v>2</v>
      </c>
      <c r="AH49" s="233">
        <v>0</v>
      </c>
      <c r="AI49" s="233">
        <v>39</v>
      </c>
      <c r="AJ49" s="233">
        <v>109</v>
      </c>
      <c r="AK49" s="233">
        <v>6</v>
      </c>
      <c r="AL49" s="233">
        <v>14</v>
      </c>
      <c r="AM49" s="233">
        <v>6</v>
      </c>
      <c r="AN49" s="233">
        <v>26</v>
      </c>
      <c r="AO49" s="233">
        <v>142</v>
      </c>
      <c r="AP49" s="233">
        <v>101</v>
      </c>
      <c r="AQ49" s="233">
        <v>207</v>
      </c>
      <c r="AR49" s="233">
        <v>66</v>
      </c>
      <c r="AS49" s="233">
        <v>12</v>
      </c>
      <c r="AT49" s="233">
        <v>1606</v>
      </c>
      <c r="AU49" s="233">
        <v>507</v>
      </c>
      <c r="AV49" s="233">
        <v>3255</v>
      </c>
      <c r="AW49" s="233">
        <v>282</v>
      </c>
      <c r="AX49" s="233">
        <v>292</v>
      </c>
      <c r="AY49" s="233">
        <v>492</v>
      </c>
      <c r="AZ49" s="233">
        <v>12</v>
      </c>
      <c r="BA49" s="233">
        <v>477</v>
      </c>
      <c r="BB49" s="233">
        <v>24</v>
      </c>
      <c r="BC49" s="233">
        <v>1932</v>
      </c>
      <c r="BD49" s="233">
        <v>2603</v>
      </c>
      <c r="BE49" s="233">
        <v>1946</v>
      </c>
      <c r="BF49" s="233">
        <v>783</v>
      </c>
      <c r="BG49" s="233">
        <v>124</v>
      </c>
      <c r="BH49" s="233">
        <v>518</v>
      </c>
      <c r="BI49" s="233">
        <v>1065</v>
      </c>
      <c r="BJ49" s="233">
        <v>1690</v>
      </c>
      <c r="BK49" s="233">
        <v>377</v>
      </c>
      <c r="BL49" s="233">
        <v>794</v>
      </c>
      <c r="BM49" s="233">
        <v>0</v>
      </c>
      <c r="BN49" s="233">
        <v>48</v>
      </c>
      <c r="BO49" s="236">
        <v>20897</v>
      </c>
      <c r="BP49" s="235">
        <v>13</v>
      </c>
      <c r="BQ49" s="233">
        <v>15422</v>
      </c>
      <c r="BR49" s="233">
        <v>-1117</v>
      </c>
      <c r="BS49" s="233">
        <v>0</v>
      </c>
      <c r="BT49" s="233">
        <v>0</v>
      </c>
      <c r="BU49" s="233">
        <v>0</v>
      </c>
      <c r="BV49" s="236">
        <v>14318</v>
      </c>
      <c r="BW49" s="234">
        <v>35215</v>
      </c>
      <c r="BX49" s="235">
        <v>9</v>
      </c>
      <c r="BY49" s="233">
        <v>6</v>
      </c>
      <c r="BZ49" s="233">
        <v>0</v>
      </c>
      <c r="CA49" s="233">
        <v>0</v>
      </c>
      <c r="CB49" s="233">
        <v>0</v>
      </c>
      <c r="CC49" s="233">
        <v>0</v>
      </c>
      <c r="CD49" s="233">
        <v>0</v>
      </c>
      <c r="CE49" s="233">
        <v>0</v>
      </c>
      <c r="CF49" s="236">
        <v>15</v>
      </c>
      <c r="CG49" s="236">
        <v>14333</v>
      </c>
      <c r="CH49" s="236">
        <v>35230</v>
      </c>
      <c r="CI49" s="233">
        <v>0</v>
      </c>
      <c r="CJ49" s="233">
        <v>-31</v>
      </c>
      <c r="CK49" s="233">
        <v>0</v>
      </c>
      <c r="CL49" s="233">
        <v>0</v>
      </c>
      <c r="CM49" s="233">
        <v>0</v>
      </c>
      <c r="CN49" s="233">
        <v>0</v>
      </c>
      <c r="CO49" s="233">
        <v>0</v>
      </c>
      <c r="CP49" s="233">
        <v>0</v>
      </c>
      <c r="CQ49" s="236">
        <v>-31</v>
      </c>
      <c r="CR49" s="236">
        <v>14302</v>
      </c>
      <c r="CS49" s="236">
        <v>35199</v>
      </c>
    </row>
    <row r="50" spans="1:97" s="210" customFormat="1" ht="12.75" customHeight="1" x14ac:dyDescent="0.2">
      <c r="A50" s="221" t="s">
        <v>280</v>
      </c>
      <c r="B50" s="232" t="s">
        <v>503</v>
      </c>
      <c r="C50" s="233">
        <v>0</v>
      </c>
      <c r="D50" s="233">
        <v>0</v>
      </c>
      <c r="E50" s="233">
        <v>146</v>
      </c>
      <c r="F50" s="233">
        <v>30</v>
      </c>
      <c r="G50" s="233">
        <v>0</v>
      </c>
      <c r="H50" s="233">
        <v>0</v>
      </c>
      <c r="I50" s="233">
        <v>0</v>
      </c>
      <c r="J50" s="233">
        <v>7</v>
      </c>
      <c r="K50" s="233">
        <v>99</v>
      </c>
      <c r="L50" s="233">
        <v>15</v>
      </c>
      <c r="M50" s="233">
        <v>0</v>
      </c>
      <c r="N50" s="233">
        <v>125</v>
      </c>
      <c r="O50" s="233">
        <v>2</v>
      </c>
      <c r="P50" s="233">
        <v>10</v>
      </c>
      <c r="Q50" s="233">
        <v>0</v>
      </c>
      <c r="R50" s="233">
        <v>2</v>
      </c>
      <c r="S50" s="233">
        <v>8</v>
      </c>
      <c r="T50" s="233">
        <v>3</v>
      </c>
      <c r="U50" s="233">
        <v>42</v>
      </c>
      <c r="V50" s="233">
        <v>6</v>
      </c>
      <c r="W50" s="233">
        <v>6</v>
      </c>
      <c r="X50" s="233">
        <v>5</v>
      </c>
      <c r="Y50" s="233">
        <v>10</v>
      </c>
      <c r="Z50" s="233">
        <v>4</v>
      </c>
      <c r="AA50" s="233">
        <v>0</v>
      </c>
      <c r="AB50" s="233">
        <v>0</v>
      </c>
      <c r="AC50" s="233">
        <v>0</v>
      </c>
      <c r="AD50" s="233">
        <v>0</v>
      </c>
      <c r="AE50" s="233">
        <v>67</v>
      </c>
      <c r="AF50" s="233">
        <v>0</v>
      </c>
      <c r="AG50" s="233">
        <v>0</v>
      </c>
      <c r="AH50" s="233">
        <v>0</v>
      </c>
      <c r="AI50" s="233">
        <v>2</v>
      </c>
      <c r="AJ50" s="233">
        <v>22</v>
      </c>
      <c r="AK50" s="233">
        <v>2</v>
      </c>
      <c r="AL50" s="233">
        <v>3</v>
      </c>
      <c r="AM50" s="233">
        <v>0</v>
      </c>
      <c r="AN50" s="233">
        <v>0</v>
      </c>
      <c r="AO50" s="233">
        <v>44</v>
      </c>
      <c r="AP50" s="233">
        <v>0</v>
      </c>
      <c r="AQ50" s="233">
        <v>558</v>
      </c>
      <c r="AR50" s="233">
        <v>247</v>
      </c>
      <c r="AS50" s="233">
        <v>191</v>
      </c>
      <c r="AT50" s="233">
        <v>52</v>
      </c>
      <c r="AU50" s="233">
        <v>0</v>
      </c>
      <c r="AV50" s="233">
        <v>581</v>
      </c>
      <c r="AW50" s="233">
        <v>280</v>
      </c>
      <c r="AX50" s="233">
        <v>6</v>
      </c>
      <c r="AY50" s="233">
        <v>717</v>
      </c>
      <c r="AZ50" s="233">
        <v>16</v>
      </c>
      <c r="BA50" s="233">
        <v>716</v>
      </c>
      <c r="BB50" s="233">
        <v>13</v>
      </c>
      <c r="BC50" s="233">
        <v>6516</v>
      </c>
      <c r="BD50" s="233">
        <v>1210</v>
      </c>
      <c r="BE50" s="233">
        <v>1059</v>
      </c>
      <c r="BF50" s="233">
        <v>257</v>
      </c>
      <c r="BG50" s="233">
        <v>1</v>
      </c>
      <c r="BH50" s="233">
        <v>119</v>
      </c>
      <c r="BI50" s="233">
        <v>1772</v>
      </c>
      <c r="BJ50" s="233">
        <v>1256</v>
      </c>
      <c r="BK50" s="233">
        <v>450</v>
      </c>
      <c r="BL50" s="233">
        <v>717</v>
      </c>
      <c r="BM50" s="233">
        <v>0</v>
      </c>
      <c r="BN50" s="233">
        <v>322</v>
      </c>
      <c r="BO50" s="236">
        <v>17716</v>
      </c>
      <c r="BP50" s="235">
        <v>0</v>
      </c>
      <c r="BQ50" s="233">
        <v>3141</v>
      </c>
      <c r="BR50" s="233">
        <v>6404</v>
      </c>
      <c r="BS50" s="233">
        <v>0</v>
      </c>
      <c r="BT50" s="233">
        <v>0</v>
      </c>
      <c r="BU50" s="233">
        <v>0</v>
      </c>
      <c r="BV50" s="236">
        <v>9545</v>
      </c>
      <c r="BW50" s="234">
        <v>27261</v>
      </c>
      <c r="BX50" s="235">
        <v>0</v>
      </c>
      <c r="BY50" s="233">
        <v>0</v>
      </c>
      <c r="BZ50" s="233">
        <v>0</v>
      </c>
      <c r="CA50" s="233">
        <v>0</v>
      </c>
      <c r="CB50" s="233">
        <v>0</v>
      </c>
      <c r="CC50" s="233">
        <v>0</v>
      </c>
      <c r="CD50" s="233">
        <v>0</v>
      </c>
      <c r="CE50" s="233">
        <v>0</v>
      </c>
      <c r="CF50" s="236">
        <v>0</v>
      </c>
      <c r="CG50" s="236">
        <v>9545</v>
      </c>
      <c r="CH50" s="236">
        <v>27261</v>
      </c>
      <c r="CI50" s="233">
        <v>0</v>
      </c>
      <c r="CJ50" s="233">
        <v>0</v>
      </c>
      <c r="CK50" s="233">
        <v>0</v>
      </c>
      <c r="CL50" s="233">
        <v>0</v>
      </c>
      <c r="CM50" s="233">
        <v>0</v>
      </c>
      <c r="CN50" s="233">
        <v>0</v>
      </c>
      <c r="CO50" s="233">
        <v>0</v>
      </c>
      <c r="CP50" s="233">
        <v>0</v>
      </c>
      <c r="CQ50" s="236">
        <v>0</v>
      </c>
      <c r="CR50" s="236">
        <v>9545</v>
      </c>
      <c r="CS50" s="236">
        <v>27261</v>
      </c>
    </row>
    <row r="51" spans="1:97" s="210" customFormat="1" ht="12.75" customHeight="1" x14ac:dyDescent="0.2">
      <c r="A51" s="238" t="s">
        <v>281</v>
      </c>
      <c r="B51" s="239" t="s">
        <v>504</v>
      </c>
      <c r="C51" s="240">
        <v>11385</v>
      </c>
      <c r="D51" s="240">
        <v>2291</v>
      </c>
      <c r="E51" s="240">
        <v>4078</v>
      </c>
      <c r="F51" s="240">
        <v>1007</v>
      </c>
      <c r="G51" s="240">
        <v>252</v>
      </c>
      <c r="H51" s="240">
        <v>3190</v>
      </c>
      <c r="I51" s="240">
        <v>0</v>
      </c>
      <c r="J51" s="240">
        <v>168</v>
      </c>
      <c r="K51" s="240">
        <v>3028</v>
      </c>
      <c r="L51" s="240">
        <v>3411</v>
      </c>
      <c r="M51" s="240">
        <v>651</v>
      </c>
      <c r="N51" s="240">
        <v>6012</v>
      </c>
      <c r="O51" s="240">
        <v>319</v>
      </c>
      <c r="P51" s="240">
        <v>607</v>
      </c>
      <c r="Q51" s="240">
        <v>85</v>
      </c>
      <c r="R51" s="240">
        <v>683</v>
      </c>
      <c r="S51" s="240">
        <v>1118</v>
      </c>
      <c r="T51" s="240">
        <v>888</v>
      </c>
      <c r="U51" s="240">
        <v>2371</v>
      </c>
      <c r="V51" s="240">
        <v>559</v>
      </c>
      <c r="W51" s="240">
        <v>555</v>
      </c>
      <c r="X51" s="240">
        <v>31</v>
      </c>
      <c r="Y51" s="240">
        <v>37</v>
      </c>
      <c r="Z51" s="240">
        <v>96</v>
      </c>
      <c r="AA51" s="240">
        <v>15</v>
      </c>
      <c r="AB51" s="240">
        <v>442</v>
      </c>
      <c r="AC51" s="240">
        <v>0</v>
      </c>
      <c r="AD51" s="240">
        <v>0</v>
      </c>
      <c r="AE51" s="240">
        <v>434</v>
      </c>
      <c r="AF51" s="240">
        <v>0</v>
      </c>
      <c r="AG51" s="240">
        <v>4</v>
      </c>
      <c r="AH51" s="240">
        <v>8</v>
      </c>
      <c r="AI51" s="240">
        <v>581</v>
      </c>
      <c r="AJ51" s="240">
        <v>1646</v>
      </c>
      <c r="AK51" s="240">
        <v>354</v>
      </c>
      <c r="AL51" s="240">
        <v>193</v>
      </c>
      <c r="AM51" s="240">
        <v>236</v>
      </c>
      <c r="AN51" s="240">
        <v>22</v>
      </c>
      <c r="AO51" s="240">
        <v>7559</v>
      </c>
      <c r="AP51" s="240">
        <v>2764</v>
      </c>
      <c r="AQ51" s="240">
        <v>6489</v>
      </c>
      <c r="AR51" s="240">
        <v>1657</v>
      </c>
      <c r="AS51" s="240">
        <v>73</v>
      </c>
      <c r="AT51" s="240">
        <v>722</v>
      </c>
      <c r="AU51" s="240">
        <v>583</v>
      </c>
      <c r="AV51" s="240">
        <v>5117</v>
      </c>
      <c r="AW51" s="240">
        <v>547</v>
      </c>
      <c r="AX51" s="240">
        <v>498</v>
      </c>
      <c r="AY51" s="240">
        <v>1694</v>
      </c>
      <c r="AZ51" s="240">
        <v>61</v>
      </c>
      <c r="BA51" s="240">
        <v>392</v>
      </c>
      <c r="BB51" s="240">
        <v>423</v>
      </c>
      <c r="BC51" s="240">
        <v>4461</v>
      </c>
      <c r="BD51" s="240">
        <v>2096</v>
      </c>
      <c r="BE51" s="240">
        <v>14218</v>
      </c>
      <c r="BF51" s="240">
        <v>1262</v>
      </c>
      <c r="BG51" s="240">
        <v>1246</v>
      </c>
      <c r="BH51" s="240">
        <v>5658</v>
      </c>
      <c r="BI51" s="240">
        <v>2276</v>
      </c>
      <c r="BJ51" s="240">
        <v>7882</v>
      </c>
      <c r="BK51" s="240">
        <v>843</v>
      </c>
      <c r="BL51" s="240">
        <v>1358</v>
      </c>
      <c r="BM51" s="240">
        <v>1237</v>
      </c>
      <c r="BN51" s="240">
        <v>212</v>
      </c>
      <c r="BO51" s="243">
        <v>118085</v>
      </c>
      <c r="BP51" s="242">
        <v>5264</v>
      </c>
      <c r="BQ51" s="240">
        <v>266313</v>
      </c>
      <c r="BR51" s="240">
        <v>68</v>
      </c>
      <c r="BS51" s="240">
        <v>3913</v>
      </c>
      <c r="BT51" s="240">
        <v>15951</v>
      </c>
      <c r="BU51" s="240">
        <v>713</v>
      </c>
      <c r="BV51" s="243">
        <v>292222</v>
      </c>
      <c r="BW51" s="241">
        <v>410307</v>
      </c>
      <c r="BX51" s="242">
        <v>972</v>
      </c>
      <c r="BY51" s="240">
        <v>82617</v>
      </c>
      <c r="BZ51" s="240">
        <v>25943</v>
      </c>
      <c r="CA51" s="240">
        <v>708</v>
      </c>
      <c r="CB51" s="240">
        <v>0</v>
      </c>
      <c r="CC51" s="240">
        <v>10201</v>
      </c>
      <c r="CD51" s="240">
        <v>2220</v>
      </c>
      <c r="CE51" s="240">
        <v>517</v>
      </c>
      <c r="CF51" s="243">
        <v>123178</v>
      </c>
      <c r="CG51" s="243">
        <v>415400</v>
      </c>
      <c r="CH51" s="243">
        <v>533485</v>
      </c>
      <c r="CI51" s="240">
        <v>-11</v>
      </c>
      <c r="CJ51" s="240">
        <v>-98640</v>
      </c>
      <c r="CK51" s="240">
        <v>-69601</v>
      </c>
      <c r="CL51" s="240">
        <v>-256</v>
      </c>
      <c r="CM51" s="240">
        <v>0</v>
      </c>
      <c r="CN51" s="240">
        <v>-2084</v>
      </c>
      <c r="CO51" s="240">
        <v>-1247</v>
      </c>
      <c r="CP51" s="240">
        <v>-261</v>
      </c>
      <c r="CQ51" s="243">
        <v>-172100</v>
      </c>
      <c r="CR51" s="243">
        <v>243300</v>
      </c>
      <c r="CS51" s="243">
        <v>361385</v>
      </c>
    </row>
    <row r="52" spans="1:97" s="210" customFormat="1" ht="12.75" customHeight="1" x14ac:dyDescent="0.2">
      <c r="A52" s="221" t="s">
        <v>282</v>
      </c>
      <c r="B52" s="232" t="s">
        <v>505</v>
      </c>
      <c r="C52" s="233">
        <v>718</v>
      </c>
      <c r="D52" s="233">
        <v>133</v>
      </c>
      <c r="E52" s="233">
        <v>426</v>
      </c>
      <c r="F52" s="233">
        <v>121</v>
      </c>
      <c r="G52" s="233">
        <v>220</v>
      </c>
      <c r="H52" s="233">
        <v>356</v>
      </c>
      <c r="I52" s="233">
        <v>0</v>
      </c>
      <c r="J52" s="233">
        <v>210</v>
      </c>
      <c r="K52" s="233">
        <v>205</v>
      </c>
      <c r="L52" s="233">
        <v>143</v>
      </c>
      <c r="M52" s="233">
        <v>20</v>
      </c>
      <c r="N52" s="233">
        <v>347</v>
      </c>
      <c r="O52" s="233">
        <v>53</v>
      </c>
      <c r="P52" s="233">
        <v>23</v>
      </c>
      <c r="Q52" s="233">
        <v>22</v>
      </c>
      <c r="R52" s="233">
        <v>141</v>
      </c>
      <c r="S52" s="233">
        <v>132</v>
      </c>
      <c r="T52" s="233">
        <v>187</v>
      </c>
      <c r="U52" s="233">
        <v>307</v>
      </c>
      <c r="V52" s="233">
        <v>60</v>
      </c>
      <c r="W52" s="233">
        <v>76</v>
      </c>
      <c r="X52" s="233">
        <v>8</v>
      </c>
      <c r="Y52" s="233">
        <v>11</v>
      </c>
      <c r="Z52" s="233">
        <v>25</v>
      </c>
      <c r="AA52" s="233">
        <v>6</v>
      </c>
      <c r="AB52" s="233">
        <v>27</v>
      </c>
      <c r="AC52" s="233">
        <v>0</v>
      </c>
      <c r="AD52" s="233">
        <v>0</v>
      </c>
      <c r="AE52" s="233">
        <v>142</v>
      </c>
      <c r="AF52" s="233">
        <v>0</v>
      </c>
      <c r="AG52" s="233">
        <v>2</v>
      </c>
      <c r="AH52" s="233">
        <v>2</v>
      </c>
      <c r="AI52" s="233">
        <v>161</v>
      </c>
      <c r="AJ52" s="233">
        <v>246</v>
      </c>
      <c r="AK52" s="233">
        <v>39</v>
      </c>
      <c r="AL52" s="233">
        <v>18</v>
      </c>
      <c r="AM52" s="233">
        <v>90</v>
      </c>
      <c r="AN52" s="233">
        <v>7</v>
      </c>
      <c r="AO52" s="233">
        <v>1216</v>
      </c>
      <c r="AP52" s="233">
        <v>258</v>
      </c>
      <c r="AQ52" s="233">
        <v>2839</v>
      </c>
      <c r="AR52" s="233">
        <v>605</v>
      </c>
      <c r="AS52" s="233">
        <v>181</v>
      </c>
      <c r="AT52" s="233">
        <v>190</v>
      </c>
      <c r="AU52" s="233">
        <v>203</v>
      </c>
      <c r="AV52" s="233">
        <v>5486</v>
      </c>
      <c r="AW52" s="233">
        <v>2836</v>
      </c>
      <c r="AX52" s="233">
        <v>20693</v>
      </c>
      <c r="AY52" s="233">
        <v>2357</v>
      </c>
      <c r="AZ52" s="233">
        <v>9</v>
      </c>
      <c r="BA52" s="233">
        <v>490</v>
      </c>
      <c r="BB52" s="233">
        <v>71</v>
      </c>
      <c r="BC52" s="233">
        <v>10891</v>
      </c>
      <c r="BD52" s="233">
        <v>66</v>
      </c>
      <c r="BE52" s="233">
        <v>1459</v>
      </c>
      <c r="BF52" s="233">
        <v>274</v>
      </c>
      <c r="BG52" s="233">
        <v>488</v>
      </c>
      <c r="BH52" s="233">
        <v>1775</v>
      </c>
      <c r="BI52" s="233">
        <v>550</v>
      </c>
      <c r="BJ52" s="233">
        <v>366</v>
      </c>
      <c r="BK52" s="233">
        <v>261</v>
      </c>
      <c r="BL52" s="233">
        <v>149</v>
      </c>
      <c r="BM52" s="233">
        <v>0</v>
      </c>
      <c r="BN52" s="233">
        <v>70</v>
      </c>
      <c r="BO52" s="236">
        <v>58467</v>
      </c>
      <c r="BP52" s="235">
        <v>1</v>
      </c>
      <c r="BQ52" s="233">
        <v>73561</v>
      </c>
      <c r="BR52" s="233">
        <v>0</v>
      </c>
      <c r="BS52" s="233">
        <v>0</v>
      </c>
      <c r="BT52" s="233">
        <v>0</v>
      </c>
      <c r="BU52" s="233">
        <v>0</v>
      </c>
      <c r="BV52" s="236">
        <v>73562</v>
      </c>
      <c r="BW52" s="234">
        <v>132029</v>
      </c>
      <c r="BX52" s="235">
        <v>488</v>
      </c>
      <c r="BY52" s="233">
        <v>1314</v>
      </c>
      <c r="BZ52" s="233">
        <v>539</v>
      </c>
      <c r="CA52" s="233">
        <v>2</v>
      </c>
      <c r="CB52" s="233">
        <v>0</v>
      </c>
      <c r="CC52" s="233">
        <v>67</v>
      </c>
      <c r="CD52" s="233">
        <v>16</v>
      </c>
      <c r="CE52" s="233">
        <v>14</v>
      </c>
      <c r="CF52" s="236">
        <v>2440</v>
      </c>
      <c r="CG52" s="236">
        <v>76002</v>
      </c>
      <c r="CH52" s="236">
        <v>134469</v>
      </c>
      <c r="CI52" s="233">
        <v>-1532</v>
      </c>
      <c r="CJ52" s="233">
        <v>-26452</v>
      </c>
      <c r="CK52" s="233">
        <v>-5662</v>
      </c>
      <c r="CL52" s="233">
        <v>-1</v>
      </c>
      <c r="CM52" s="233">
        <v>0</v>
      </c>
      <c r="CN52" s="233">
        <v>-2</v>
      </c>
      <c r="CO52" s="233">
        <v>-6</v>
      </c>
      <c r="CP52" s="233">
        <v>-1</v>
      </c>
      <c r="CQ52" s="236">
        <v>-33656</v>
      </c>
      <c r="CR52" s="236">
        <v>42346</v>
      </c>
      <c r="CS52" s="236">
        <v>100813</v>
      </c>
    </row>
    <row r="53" spans="1:97" s="210" customFormat="1" ht="12.75" customHeight="1" x14ac:dyDescent="0.2">
      <c r="A53" s="221" t="s">
        <v>283</v>
      </c>
      <c r="B53" s="232" t="s">
        <v>506</v>
      </c>
      <c r="C53" s="233">
        <v>0</v>
      </c>
      <c r="D53" s="233">
        <v>19</v>
      </c>
      <c r="E53" s="233">
        <v>0</v>
      </c>
      <c r="F53" s="233">
        <v>184</v>
      </c>
      <c r="G53" s="233">
        <v>13</v>
      </c>
      <c r="H53" s="233">
        <v>24</v>
      </c>
      <c r="I53" s="233">
        <v>0</v>
      </c>
      <c r="J53" s="233">
        <v>29</v>
      </c>
      <c r="K53" s="233">
        <v>133</v>
      </c>
      <c r="L53" s="233">
        <v>81</v>
      </c>
      <c r="M53" s="233">
        <v>48</v>
      </c>
      <c r="N53" s="233">
        <v>276</v>
      </c>
      <c r="O53" s="233">
        <v>18</v>
      </c>
      <c r="P53" s="233">
        <v>7</v>
      </c>
      <c r="Q53" s="233">
        <v>4</v>
      </c>
      <c r="R53" s="233">
        <v>40</v>
      </c>
      <c r="S53" s="233">
        <v>32</v>
      </c>
      <c r="T53" s="233">
        <v>85</v>
      </c>
      <c r="U53" s="233">
        <v>104</v>
      </c>
      <c r="V53" s="233">
        <v>16</v>
      </c>
      <c r="W53" s="233">
        <v>44</v>
      </c>
      <c r="X53" s="233">
        <v>1</v>
      </c>
      <c r="Y53" s="233">
        <v>6</v>
      </c>
      <c r="Z53" s="233">
        <v>8</v>
      </c>
      <c r="AA53" s="233">
        <v>1</v>
      </c>
      <c r="AB53" s="233">
        <v>22</v>
      </c>
      <c r="AC53" s="233">
        <v>0</v>
      </c>
      <c r="AD53" s="233">
        <v>0</v>
      </c>
      <c r="AE53" s="233">
        <v>68</v>
      </c>
      <c r="AF53" s="233">
        <v>0</v>
      </c>
      <c r="AG53" s="233">
        <v>1</v>
      </c>
      <c r="AH53" s="233">
        <v>0</v>
      </c>
      <c r="AI53" s="233">
        <v>86</v>
      </c>
      <c r="AJ53" s="233">
        <v>93</v>
      </c>
      <c r="AK53" s="233">
        <v>22</v>
      </c>
      <c r="AL53" s="233">
        <v>3</v>
      </c>
      <c r="AM53" s="233">
        <v>7</v>
      </c>
      <c r="AN53" s="233">
        <v>1</v>
      </c>
      <c r="AO53" s="233">
        <v>681</v>
      </c>
      <c r="AP53" s="233">
        <v>90</v>
      </c>
      <c r="AQ53" s="233">
        <v>279</v>
      </c>
      <c r="AR53" s="233">
        <v>112</v>
      </c>
      <c r="AS53" s="233">
        <v>60</v>
      </c>
      <c r="AT53" s="233">
        <v>107</v>
      </c>
      <c r="AU53" s="233">
        <v>52</v>
      </c>
      <c r="AV53" s="233">
        <v>12381</v>
      </c>
      <c r="AW53" s="233">
        <v>1715</v>
      </c>
      <c r="AX53" s="233">
        <v>10895</v>
      </c>
      <c r="AY53" s="233">
        <v>3567</v>
      </c>
      <c r="AZ53" s="233">
        <v>134</v>
      </c>
      <c r="BA53" s="233">
        <v>765</v>
      </c>
      <c r="BB53" s="233">
        <v>631</v>
      </c>
      <c r="BC53" s="233">
        <v>1243</v>
      </c>
      <c r="BD53" s="233">
        <v>378</v>
      </c>
      <c r="BE53" s="233">
        <v>4574</v>
      </c>
      <c r="BF53" s="233">
        <v>580</v>
      </c>
      <c r="BG53" s="233">
        <v>624</v>
      </c>
      <c r="BH53" s="233">
        <v>2003</v>
      </c>
      <c r="BI53" s="233">
        <v>541</v>
      </c>
      <c r="BJ53" s="233">
        <v>829</v>
      </c>
      <c r="BK53" s="233">
        <v>287</v>
      </c>
      <c r="BL53" s="233">
        <v>1064</v>
      </c>
      <c r="BM53" s="233">
        <v>0</v>
      </c>
      <c r="BN53" s="233">
        <v>606</v>
      </c>
      <c r="BO53" s="236">
        <v>45674</v>
      </c>
      <c r="BP53" s="235">
        <v>0</v>
      </c>
      <c r="BQ53" s="233">
        <v>268948</v>
      </c>
      <c r="BR53" s="233">
        <v>107</v>
      </c>
      <c r="BS53" s="233">
        <v>0</v>
      </c>
      <c r="BT53" s="233">
        <v>0</v>
      </c>
      <c r="BU53" s="233">
        <v>0</v>
      </c>
      <c r="BV53" s="236">
        <v>269055</v>
      </c>
      <c r="BW53" s="234">
        <v>314729</v>
      </c>
      <c r="BX53" s="235">
        <v>0</v>
      </c>
      <c r="BY53" s="233">
        <v>2495</v>
      </c>
      <c r="BZ53" s="233">
        <v>168976</v>
      </c>
      <c r="CA53" s="233">
        <v>8909</v>
      </c>
      <c r="CB53" s="233">
        <v>0</v>
      </c>
      <c r="CC53" s="233">
        <v>6909</v>
      </c>
      <c r="CD53" s="233">
        <v>5563</v>
      </c>
      <c r="CE53" s="233">
        <v>1984</v>
      </c>
      <c r="CF53" s="236">
        <v>194836</v>
      </c>
      <c r="CG53" s="236">
        <v>463891</v>
      </c>
      <c r="CH53" s="236">
        <v>509565</v>
      </c>
      <c r="CI53" s="233">
        <v>0</v>
      </c>
      <c r="CJ53" s="233">
        <v>-4653</v>
      </c>
      <c r="CK53" s="233">
        <v>-205243</v>
      </c>
      <c r="CL53" s="233">
        <v>-8531</v>
      </c>
      <c r="CM53" s="233">
        <v>0</v>
      </c>
      <c r="CN53" s="233">
        <v>-11768</v>
      </c>
      <c r="CO53" s="233">
        <v>-8554</v>
      </c>
      <c r="CP53" s="233">
        <v>-5348</v>
      </c>
      <c r="CQ53" s="236">
        <v>-244097</v>
      </c>
      <c r="CR53" s="236">
        <v>219794</v>
      </c>
      <c r="CS53" s="236">
        <v>265468</v>
      </c>
    </row>
    <row r="54" spans="1:97" s="210" customFormat="1" ht="12.75" customHeight="1" x14ac:dyDescent="0.2">
      <c r="A54" s="221" t="s">
        <v>284</v>
      </c>
      <c r="B54" s="232" t="s">
        <v>507</v>
      </c>
      <c r="C54" s="233">
        <v>2086</v>
      </c>
      <c r="D54" s="233">
        <v>571</v>
      </c>
      <c r="E54" s="233">
        <v>4386</v>
      </c>
      <c r="F54" s="233">
        <v>236</v>
      </c>
      <c r="G54" s="233">
        <v>803</v>
      </c>
      <c r="H54" s="233">
        <v>1089</v>
      </c>
      <c r="I54" s="233">
        <v>0</v>
      </c>
      <c r="J54" s="233">
        <v>119</v>
      </c>
      <c r="K54" s="233">
        <v>1541</v>
      </c>
      <c r="L54" s="233">
        <v>2006</v>
      </c>
      <c r="M54" s="233">
        <v>1200</v>
      </c>
      <c r="N54" s="233">
        <v>2267</v>
      </c>
      <c r="O54" s="233">
        <v>150</v>
      </c>
      <c r="P54" s="233">
        <v>465</v>
      </c>
      <c r="Q54" s="233">
        <v>28</v>
      </c>
      <c r="R54" s="233">
        <v>163</v>
      </c>
      <c r="S54" s="233">
        <v>986</v>
      </c>
      <c r="T54" s="233">
        <v>389</v>
      </c>
      <c r="U54" s="233">
        <v>1573</v>
      </c>
      <c r="V54" s="233">
        <v>305</v>
      </c>
      <c r="W54" s="233">
        <v>207</v>
      </c>
      <c r="X54" s="233">
        <v>27</v>
      </c>
      <c r="Y54" s="233">
        <v>87</v>
      </c>
      <c r="Z54" s="233">
        <v>67</v>
      </c>
      <c r="AA54" s="233">
        <v>43</v>
      </c>
      <c r="AB54" s="233">
        <v>165</v>
      </c>
      <c r="AC54" s="233">
        <v>0</v>
      </c>
      <c r="AD54" s="233">
        <v>0</v>
      </c>
      <c r="AE54" s="233">
        <v>979</v>
      </c>
      <c r="AF54" s="233">
        <v>0</v>
      </c>
      <c r="AG54" s="233">
        <v>3</v>
      </c>
      <c r="AH54" s="233">
        <v>5</v>
      </c>
      <c r="AI54" s="233">
        <v>338</v>
      </c>
      <c r="AJ54" s="233">
        <v>712</v>
      </c>
      <c r="AK54" s="233">
        <v>159</v>
      </c>
      <c r="AL54" s="233">
        <v>65</v>
      </c>
      <c r="AM54" s="233">
        <v>76</v>
      </c>
      <c r="AN54" s="233">
        <v>1592</v>
      </c>
      <c r="AO54" s="233">
        <v>3773</v>
      </c>
      <c r="AP54" s="233">
        <v>1236</v>
      </c>
      <c r="AQ54" s="233">
        <v>6096</v>
      </c>
      <c r="AR54" s="233">
        <v>1952</v>
      </c>
      <c r="AS54" s="233">
        <v>92</v>
      </c>
      <c r="AT54" s="233">
        <v>796</v>
      </c>
      <c r="AU54" s="233">
        <v>1023</v>
      </c>
      <c r="AV54" s="233">
        <v>6749</v>
      </c>
      <c r="AW54" s="233">
        <v>2197</v>
      </c>
      <c r="AX54" s="233">
        <v>219</v>
      </c>
      <c r="AY54" s="233">
        <v>27130</v>
      </c>
      <c r="AZ54" s="233">
        <v>1064</v>
      </c>
      <c r="BA54" s="233">
        <v>850</v>
      </c>
      <c r="BB54" s="233">
        <v>538</v>
      </c>
      <c r="BC54" s="233">
        <v>9146</v>
      </c>
      <c r="BD54" s="233">
        <v>3132</v>
      </c>
      <c r="BE54" s="233">
        <v>3342</v>
      </c>
      <c r="BF54" s="233">
        <v>341</v>
      </c>
      <c r="BG54" s="233">
        <v>834</v>
      </c>
      <c r="BH54" s="233">
        <v>2956</v>
      </c>
      <c r="BI54" s="233">
        <v>1594</v>
      </c>
      <c r="BJ54" s="233">
        <v>1806</v>
      </c>
      <c r="BK54" s="233">
        <v>437</v>
      </c>
      <c r="BL54" s="233">
        <v>756</v>
      </c>
      <c r="BM54" s="233">
        <v>322</v>
      </c>
      <c r="BN54" s="233">
        <v>1756</v>
      </c>
      <c r="BO54" s="236">
        <v>105025</v>
      </c>
      <c r="BP54" s="235">
        <v>1278</v>
      </c>
      <c r="BQ54" s="233">
        <v>66012</v>
      </c>
      <c r="BR54" s="233">
        <v>506</v>
      </c>
      <c r="BS54" s="233">
        <v>679</v>
      </c>
      <c r="BT54" s="233">
        <v>2236</v>
      </c>
      <c r="BU54" s="233">
        <v>371</v>
      </c>
      <c r="BV54" s="236">
        <v>71082</v>
      </c>
      <c r="BW54" s="234">
        <v>176107</v>
      </c>
      <c r="BX54" s="235">
        <v>8504</v>
      </c>
      <c r="BY54" s="233">
        <v>58307</v>
      </c>
      <c r="BZ54" s="233">
        <v>9392</v>
      </c>
      <c r="CA54" s="233">
        <v>154</v>
      </c>
      <c r="CB54" s="233">
        <v>0</v>
      </c>
      <c r="CC54" s="233">
        <v>2798</v>
      </c>
      <c r="CD54" s="233">
        <v>459</v>
      </c>
      <c r="CE54" s="233">
        <v>102</v>
      </c>
      <c r="CF54" s="236">
        <v>79716</v>
      </c>
      <c r="CG54" s="236">
        <v>150798</v>
      </c>
      <c r="CH54" s="236">
        <v>255823</v>
      </c>
      <c r="CI54" s="233">
        <v>-3869</v>
      </c>
      <c r="CJ54" s="233">
        <v>-34638</v>
      </c>
      <c r="CK54" s="233">
        <v>-34187</v>
      </c>
      <c r="CL54" s="233">
        <v>-240</v>
      </c>
      <c r="CM54" s="233">
        <v>0</v>
      </c>
      <c r="CN54" s="233">
        <v>-1522</v>
      </c>
      <c r="CO54" s="233">
        <v>-1335</v>
      </c>
      <c r="CP54" s="233">
        <v>-324</v>
      </c>
      <c r="CQ54" s="236">
        <v>-76115</v>
      </c>
      <c r="CR54" s="236">
        <v>74683</v>
      </c>
      <c r="CS54" s="236">
        <v>179708</v>
      </c>
    </row>
    <row r="55" spans="1:97" s="210" customFormat="1" ht="12.75" customHeight="1" x14ac:dyDescent="0.2">
      <c r="A55" s="244" t="s">
        <v>285</v>
      </c>
      <c r="B55" s="245" t="s">
        <v>508</v>
      </c>
      <c r="C55" s="246">
        <v>12</v>
      </c>
      <c r="D55" s="246">
        <v>4</v>
      </c>
      <c r="E55" s="246">
        <v>9</v>
      </c>
      <c r="F55" s="246">
        <v>6</v>
      </c>
      <c r="G55" s="246">
        <v>3</v>
      </c>
      <c r="H55" s="246">
        <v>14</v>
      </c>
      <c r="I55" s="246">
        <v>0</v>
      </c>
      <c r="J55" s="246">
        <v>2</v>
      </c>
      <c r="K55" s="246">
        <v>5</v>
      </c>
      <c r="L55" s="246">
        <v>4</v>
      </c>
      <c r="M55" s="246">
        <v>0</v>
      </c>
      <c r="N55" s="246">
        <v>10</v>
      </c>
      <c r="O55" s="246">
        <v>1</v>
      </c>
      <c r="P55" s="246">
        <v>0</v>
      </c>
      <c r="Q55" s="246">
        <v>1</v>
      </c>
      <c r="R55" s="246">
        <v>2</v>
      </c>
      <c r="S55" s="246">
        <v>2</v>
      </c>
      <c r="T55" s="246">
        <v>3</v>
      </c>
      <c r="U55" s="246">
        <v>8</v>
      </c>
      <c r="V55" s="246">
        <v>2</v>
      </c>
      <c r="W55" s="246">
        <v>3</v>
      </c>
      <c r="X55" s="246">
        <v>0</v>
      </c>
      <c r="Y55" s="246">
        <v>0</v>
      </c>
      <c r="Z55" s="246">
        <v>1</v>
      </c>
      <c r="AA55" s="246">
        <v>0</v>
      </c>
      <c r="AB55" s="246">
        <v>1</v>
      </c>
      <c r="AC55" s="246">
        <v>0</v>
      </c>
      <c r="AD55" s="246">
        <v>0</v>
      </c>
      <c r="AE55" s="246">
        <v>3</v>
      </c>
      <c r="AF55" s="246">
        <v>0</v>
      </c>
      <c r="AG55" s="246">
        <v>0</v>
      </c>
      <c r="AH55" s="246">
        <v>0</v>
      </c>
      <c r="AI55" s="246">
        <v>3</v>
      </c>
      <c r="AJ55" s="246">
        <v>5</v>
      </c>
      <c r="AK55" s="246">
        <v>1</v>
      </c>
      <c r="AL55" s="246">
        <v>1</v>
      </c>
      <c r="AM55" s="246">
        <v>1</v>
      </c>
      <c r="AN55" s="246">
        <v>4</v>
      </c>
      <c r="AO55" s="246">
        <v>29</v>
      </c>
      <c r="AP55" s="246">
        <v>55</v>
      </c>
      <c r="AQ55" s="246">
        <v>96</v>
      </c>
      <c r="AR55" s="246">
        <v>27</v>
      </c>
      <c r="AS55" s="246">
        <v>22</v>
      </c>
      <c r="AT55" s="246">
        <v>57</v>
      </c>
      <c r="AU55" s="246">
        <v>21</v>
      </c>
      <c r="AV55" s="246">
        <v>635</v>
      </c>
      <c r="AW55" s="246">
        <v>922</v>
      </c>
      <c r="AX55" s="246">
        <v>99</v>
      </c>
      <c r="AY55" s="246">
        <v>138</v>
      </c>
      <c r="AZ55" s="246">
        <v>0</v>
      </c>
      <c r="BA55" s="246">
        <v>744</v>
      </c>
      <c r="BB55" s="246">
        <v>35</v>
      </c>
      <c r="BC55" s="246">
        <v>2737</v>
      </c>
      <c r="BD55" s="246">
        <v>277</v>
      </c>
      <c r="BE55" s="246">
        <v>268</v>
      </c>
      <c r="BF55" s="246">
        <v>88</v>
      </c>
      <c r="BG55" s="246">
        <v>134</v>
      </c>
      <c r="BH55" s="246">
        <v>241</v>
      </c>
      <c r="BI55" s="246">
        <v>52</v>
      </c>
      <c r="BJ55" s="246">
        <v>97</v>
      </c>
      <c r="BK55" s="246">
        <v>27</v>
      </c>
      <c r="BL55" s="246">
        <v>90</v>
      </c>
      <c r="BM55" s="246">
        <v>0</v>
      </c>
      <c r="BN55" s="246">
        <v>16</v>
      </c>
      <c r="BO55" s="249">
        <v>7018</v>
      </c>
      <c r="BP55" s="248">
        <v>38</v>
      </c>
      <c r="BQ55" s="246">
        <v>1560</v>
      </c>
      <c r="BR55" s="246">
        <v>0</v>
      </c>
      <c r="BS55" s="246">
        <v>0</v>
      </c>
      <c r="BT55" s="246">
        <v>0</v>
      </c>
      <c r="BU55" s="246">
        <v>0</v>
      </c>
      <c r="BV55" s="249">
        <v>1598</v>
      </c>
      <c r="BW55" s="247">
        <v>8616</v>
      </c>
      <c r="BX55" s="248">
        <v>27</v>
      </c>
      <c r="BY55" s="246">
        <v>955</v>
      </c>
      <c r="BZ55" s="246">
        <v>744</v>
      </c>
      <c r="CA55" s="246">
        <v>61</v>
      </c>
      <c r="CB55" s="246">
        <v>0</v>
      </c>
      <c r="CC55" s="246">
        <v>584</v>
      </c>
      <c r="CD55" s="246">
        <v>401</v>
      </c>
      <c r="CE55" s="246">
        <v>166</v>
      </c>
      <c r="CF55" s="249">
        <v>2938</v>
      </c>
      <c r="CG55" s="249">
        <v>4536</v>
      </c>
      <c r="CH55" s="249">
        <v>11554</v>
      </c>
      <c r="CI55" s="246">
        <v>-39</v>
      </c>
      <c r="CJ55" s="246">
        <v>-1034</v>
      </c>
      <c r="CK55" s="246">
        <v>-126</v>
      </c>
      <c r="CL55" s="246">
        <v>-63</v>
      </c>
      <c r="CM55" s="246">
        <v>0</v>
      </c>
      <c r="CN55" s="246">
        <v>-149</v>
      </c>
      <c r="CO55" s="246">
        <v>-161</v>
      </c>
      <c r="CP55" s="246">
        <v>-152</v>
      </c>
      <c r="CQ55" s="249">
        <v>-1724</v>
      </c>
      <c r="CR55" s="249">
        <v>2812</v>
      </c>
      <c r="CS55" s="249">
        <v>9830</v>
      </c>
    </row>
    <row r="56" spans="1:97" s="210" customFormat="1" ht="12.75" customHeight="1" x14ac:dyDescent="0.2">
      <c r="A56" s="221" t="s">
        <v>286</v>
      </c>
      <c r="B56" s="232" t="s">
        <v>509</v>
      </c>
      <c r="C56" s="233">
        <v>28</v>
      </c>
      <c r="D56" s="233">
        <v>8</v>
      </c>
      <c r="E56" s="233">
        <v>14</v>
      </c>
      <c r="F56" s="233">
        <v>30</v>
      </c>
      <c r="G56" s="233">
        <v>10</v>
      </c>
      <c r="H56" s="233">
        <v>135</v>
      </c>
      <c r="I56" s="233">
        <v>0</v>
      </c>
      <c r="J56" s="233">
        <v>5</v>
      </c>
      <c r="K56" s="233">
        <v>23</v>
      </c>
      <c r="L56" s="233">
        <v>24</v>
      </c>
      <c r="M56" s="233">
        <v>3</v>
      </c>
      <c r="N56" s="233">
        <v>35</v>
      </c>
      <c r="O56" s="233">
        <v>1</v>
      </c>
      <c r="P56" s="233">
        <v>2</v>
      </c>
      <c r="Q56" s="233">
        <v>2</v>
      </c>
      <c r="R56" s="233">
        <v>9</v>
      </c>
      <c r="S56" s="233">
        <v>8</v>
      </c>
      <c r="T56" s="233">
        <v>12</v>
      </c>
      <c r="U56" s="233">
        <v>17</v>
      </c>
      <c r="V56" s="233">
        <v>5</v>
      </c>
      <c r="W56" s="233">
        <v>10</v>
      </c>
      <c r="X56" s="233">
        <v>0</v>
      </c>
      <c r="Y56" s="233">
        <v>1</v>
      </c>
      <c r="Z56" s="233">
        <v>12</v>
      </c>
      <c r="AA56" s="233">
        <v>0</v>
      </c>
      <c r="AB56" s="233">
        <v>3</v>
      </c>
      <c r="AC56" s="233">
        <v>0</v>
      </c>
      <c r="AD56" s="233">
        <v>0</v>
      </c>
      <c r="AE56" s="233">
        <v>7</v>
      </c>
      <c r="AF56" s="233">
        <v>0</v>
      </c>
      <c r="AG56" s="233">
        <v>0</v>
      </c>
      <c r="AH56" s="233">
        <v>0</v>
      </c>
      <c r="AI56" s="233">
        <v>10</v>
      </c>
      <c r="AJ56" s="233">
        <v>29</v>
      </c>
      <c r="AK56" s="233">
        <v>5</v>
      </c>
      <c r="AL56" s="233">
        <v>2</v>
      </c>
      <c r="AM56" s="233">
        <v>3</v>
      </c>
      <c r="AN56" s="233">
        <v>1</v>
      </c>
      <c r="AO56" s="233">
        <v>64</v>
      </c>
      <c r="AP56" s="233">
        <v>427</v>
      </c>
      <c r="AQ56" s="233">
        <v>579</v>
      </c>
      <c r="AR56" s="233">
        <v>166</v>
      </c>
      <c r="AS56" s="233">
        <v>1</v>
      </c>
      <c r="AT56" s="233">
        <v>43</v>
      </c>
      <c r="AU56" s="233">
        <v>76</v>
      </c>
      <c r="AV56" s="233">
        <v>4162</v>
      </c>
      <c r="AW56" s="233">
        <v>1064</v>
      </c>
      <c r="AX56" s="233">
        <v>410</v>
      </c>
      <c r="AY56" s="233">
        <v>605</v>
      </c>
      <c r="AZ56" s="233">
        <v>32</v>
      </c>
      <c r="BA56" s="233">
        <v>11505</v>
      </c>
      <c r="BB56" s="233">
        <v>237</v>
      </c>
      <c r="BC56" s="233">
        <v>4220</v>
      </c>
      <c r="BD56" s="233">
        <v>231</v>
      </c>
      <c r="BE56" s="233">
        <v>625</v>
      </c>
      <c r="BF56" s="233">
        <v>119</v>
      </c>
      <c r="BG56" s="233">
        <v>374</v>
      </c>
      <c r="BH56" s="233">
        <v>4162</v>
      </c>
      <c r="BI56" s="233">
        <v>273</v>
      </c>
      <c r="BJ56" s="233">
        <v>776</v>
      </c>
      <c r="BK56" s="233">
        <v>114</v>
      </c>
      <c r="BL56" s="233">
        <v>335</v>
      </c>
      <c r="BM56" s="233">
        <v>0</v>
      </c>
      <c r="BN56" s="233">
        <v>846</v>
      </c>
      <c r="BO56" s="236">
        <v>31900</v>
      </c>
      <c r="BP56" s="235">
        <v>327</v>
      </c>
      <c r="BQ56" s="233">
        <v>50268</v>
      </c>
      <c r="BR56" s="233">
        <v>0</v>
      </c>
      <c r="BS56" s="233">
        <v>0</v>
      </c>
      <c r="BT56" s="233">
        <v>0</v>
      </c>
      <c r="BU56" s="233">
        <v>0</v>
      </c>
      <c r="BV56" s="236">
        <v>50595</v>
      </c>
      <c r="BW56" s="234">
        <v>82495</v>
      </c>
      <c r="BX56" s="235">
        <v>247</v>
      </c>
      <c r="BY56" s="233">
        <v>4261</v>
      </c>
      <c r="BZ56" s="233">
        <v>2517</v>
      </c>
      <c r="CA56" s="233">
        <v>411</v>
      </c>
      <c r="CB56" s="233">
        <v>0</v>
      </c>
      <c r="CC56" s="233">
        <v>2786</v>
      </c>
      <c r="CD56" s="233">
        <v>1965</v>
      </c>
      <c r="CE56" s="233">
        <v>830</v>
      </c>
      <c r="CF56" s="236">
        <v>13017</v>
      </c>
      <c r="CG56" s="236">
        <v>63612</v>
      </c>
      <c r="CH56" s="236">
        <v>95512</v>
      </c>
      <c r="CI56" s="233">
        <v>-151</v>
      </c>
      <c r="CJ56" s="233">
        <v>-5146</v>
      </c>
      <c r="CK56" s="233">
        <v>-4043</v>
      </c>
      <c r="CL56" s="233">
        <v>-917</v>
      </c>
      <c r="CM56" s="233">
        <v>0</v>
      </c>
      <c r="CN56" s="233">
        <v>-2440</v>
      </c>
      <c r="CO56" s="233">
        <v>-3155</v>
      </c>
      <c r="CP56" s="233">
        <v>-2881</v>
      </c>
      <c r="CQ56" s="236">
        <v>-18733</v>
      </c>
      <c r="CR56" s="236">
        <v>44879</v>
      </c>
      <c r="CS56" s="236">
        <v>76779</v>
      </c>
    </row>
    <row r="57" spans="1:97" s="210" customFormat="1" ht="12.75" customHeight="1" x14ac:dyDescent="0.2">
      <c r="A57" s="221" t="s">
        <v>288</v>
      </c>
      <c r="B57" s="232" t="s">
        <v>510</v>
      </c>
      <c r="C57" s="233">
        <v>192</v>
      </c>
      <c r="D57" s="233">
        <v>22</v>
      </c>
      <c r="E57" s="233">
        <v>150</v>
      </c>
      <c r="F57" s="233">
        <v>103</v>
      </c>
      <c r="G57" s="233">
        <v>22</v>
      </c>
      <c r="H57" s="233">
        <v>108</v>
      </c>
      <c r="I57" s="233">
        <v>0</v>
      </c>
      <c r="J57" s="233">
        <v>21</v>
      </c>
      <c r="K57" s="233">
        <v>174</v>
      </c>
      <c r="L57" s="233">
        <v>134</v>
      </c>
      <c r="M57" s="233">
        <v>14</v>
      </c>
      <c r="N57" s="233">
        <v>284</v>
      </c>
      <c r="O57" s="233">
        <v>25</v>
      </c>
      <c r="P57" s="233">
        <v>19</v>
      </c>
      <c r="Q57" s="233">
        <v>4</v>
      </c>
      <c r="R57" s="233">
        <v>47</v>
      </c>
      <c r="S57" s="233">
        <v>60</v>
      </c>
      <c r="T57" s="233">
        <v>87</v>
      </c>
      <c r="U57" s="233">
        <v>212</v>
      </c>
      <c r="V57" s="233">
        <v>35</v>
      </c>
      <c r="W57" s="233">
        <v>56</v>
      </c>
      <c r="X57" s="233">
        <v>13</v>
      </c>
      <c r="Y57" s="233">
        <v>6</v>
      </c>
      <c r="Z57" s="233">
        <v>21</v>
      </c>
      <c r="AA57" s="233">
        <v>2</v>
      </c>
      <c r="AB57" s="233">
        <v>32</v>
      </c>
      <c r="AC57" s="233">
        <v>0</v>
      </c>
      <c r="AD57" s="233">
        <v>0</v>
      </c>
      <c r="AE57" s="233">
        <v>51</v>
      </c>
      <c r="AF57" s="233">
        <v>0</v>
      </c>
      <c r="AG57" s="233">
        <v>1</v>
      </c>
      <c r="AH57" s="233">
        <v>1</v>
      </c>
      <c r="AI57" s="233">
        <v>61</v>
      </c>
      <c r="AJ57" s="233">
        <v>301</v>
      </c>
      <c r="AK57" s="233">
        <v>90</v>
      </c>
      <c r="AL57" s="233">
        <v>14</v>
      </c>
      <c r="AM57" s="233">
        <v>20</v>
      </c>
      <c r="AN57" s="233">
        <v>8</v>
      </c>
      <c r="AO57" s="233">
        <v>379</v>
      </c>
      <c r="AP57" s="233">
        <v>120</v>
      </c>
      <c r="AQ57" s="233">
        <v>666</v>
      </c>
      <c r="AR57" s="233">
        <v>198</v>
      </c>
      <c r="AS57" s="233">
        <v>71</v>
      </c>
      <c r="AT57" s="233">
        <v>1125</v>
      </c>
      <c r="AU57" s="233">
        <v>126</v>
      </c>
      <c r="AV57" s="233">
        <v>7169</v>
      </c>
      <c r="AW57" s="233">
        <v>3162</v>
      </c>
      <c r="AX57" s="233">
        <v>402</v>
      </c>
      <c r="AY57" s="233">
        <v>1133</v>
      </c>
      <c r="AZ57" s="233">
        <v>116</v>
      </c>
      <c r="BA57" s="233">
        <v>4668</v>
      </c>
      <c r="BB57" s="233">
        <v>980</v>
      </c>
      <c r="BC57" s="233">
        <v>5663</v>
      </c>
      <c r="BD57" s="233">
        <v>1474</v>
      </c>
      <c r="BE57" s="233">
        <v>2596</v>
      </c>
      <c r="BF57" s="233">
        <v>201</v>
      </c>
      <c r="BG57" s="233">
        <v>1356</v>
      </c>
      <c r="BH57" s="233">
        <v>5412</v>
      </c>
      <c r="BI57" s="233">
        <v>470</v>
      </c>
      <c r="BJ57" s="233">
        <v>275</v>
      </c>
      <c r="BK57" s="233">
        <v>731</v>
      </c>
      <c r="BL57" s="233">
        <v>370</v>
      </c>
      <c r="BM57" s="233">
        <v>0</v>
      </c>
      <c r="BN57" s="233">
        <v>406</v>
      </c>
      <c r="BO57" s="236">
        <v>41659</v>
      </c>
      <c r="BP57" s="235">
        <v>245</v>
      </c>
      <c r="BQ57" s="233">
        <v>14801</v>
      </c>
      <c r="BR57" s="233">
        <v>116</v>
      </c>
      <c r="BS57" s="233">
        <v>170</v>
      </c>
      <c r="BT57" s="233">
        <v>1151</v>
      </c>
      <c r="BU57" s="233">
        <v>-42</v>
      </c>
      <c r="BV57" s="236">
        <v>16441</v>
      </c>
      <c r="BW57" s="234">
        <v>58100</v>
      </c>
      <c r="BX57" s="235">
        <v>350</v>
      </c>
      <c r="BY57" s="233">
        <v>9608</v>
      </c>
      <c r="BZ57" s="233">
        <v>51</v>
      </c>
      <c r="CA57" s="233">
        <v>45</v>
      </c>
      <c r="CB57" s="233">
        <v>0</v>
      </c>
      <c r="CC57" s="233">
        <v>72</v>
      </c>
      <c r="CD57" s="233">
        <v>59</v>
      </c>
      <c r="CE57" s="233">
        <v>33</v>
      </c>
      <c r="CF57" s="236">
        <v>10218</v>
      </c>
      <c r="CG57" s="236">
        <v>26659</v>
      </c>
      <c r="CH57" s="236">
        <v>68318</v>
      </c>
      <c r="CI57" s="233">
        <v>-1268</v>
      </c>
      <c r="CJ57" s="233">
        <v>-33578</v>
      </c>
      <c r="CK57" s="233">
        <v>-11954</v>
      </c>
      <c r="CL57" s="233">
        <v>-178</v>
      </c>
      <c r="CM57" s="233">
        <v>0</v>
      </c>
      <c r="CN57" s="233">
        <v>-1233</v>
      </c>
      <c r="CO57" s="233">
        <v>-842</v>
      </c>
      <c r="CP57" s="233">
        <v>-1119</v>
      </c>
      <c r="CQ57" s="236">
        <v>-50172</v>
      </c>
      <c r="CR57" s="236">
        <v>-23513</v>
      </c>
      <c r="CS57" s="236">
        <v>18146</v>
      </c>
    </row>
    <row r="58" spans="1:97" s="210" customFormat="1" ht="12.75" customHeight="1" x14ac:dyDescent="0.2">
      <c r="A58" s="221" t="s">
        <v>289</v>
      </c>
      <c r="B58" s="232" t="s">
        <v>511</v>
      </c>
      <c r="C58" s="233">
        <v>0</v>
      </c>
      <c r="D58" s="233">
        <v>0</v>
      </c>
      <c r="E58" s="233">
        <v>0</v>
      </c>
      <c r="F58" s="233">
        <v>0</v>
      </c>
      <c r="G58" s="233">
        <v>0</v>
      </c>
      <c r="H58" s="233">
        <v>0</v>
      </c>
      <c r="I58" s="233">
        <v>0</v>
      </c>
      <c r="J58" s="233">
        <v>0</v>
      </c>
      <c r="K58" s="233">
        <v>0</v>
      </c>
      <c r="L58" s="233">
        <v>0</v>
      </c>
      <c r="M58" s="233">
        <v>0</v>
      </c>
      <c r="N58" s="233">
        <v>0</v>
      </c>
      <c r="O58" s="233">
        <v>0</v>
      </c>
      <c r="P58" s="233">
        <v>0</v>
      </c>
      <c r="Q58" s="233">
        <v>0</v>
      </c>
      <c r="R58" s="233">
        <v>0</v>
      </c>
      <c r="S58" s="233">
        <v>0</v>
      </c>
      <c r="T58" s="233">
        <v>0</v>
      </c>
      <c r="U58" s="233">
        <v>0</v>
      </c>
      <c r="V58" s="233">
        <v>0</v>
      </c>
      <c r="W58" s="233">
        <v>0</v>
      </c>
      <c r="X58" s="233">
        <v>0</v>
      </c>
      <c r="Y58" s="233">
        <v>0</v>
      </c>
      <c r="Z58" s="233">
        <v>0</v>
      </c>
      <c r="AA58" s="233">
        <v>0</v>
      </c>
      <c r="AB58" s="233">
        <v>0</v>
      </c>
      <c r="AC58" s="233">
        <v>0</v>
      </c>
      <c r="AD58" s="233">
        <v>0</v>
      </c>
      <c r="AE58" s="233">
        <v>0</v>
      </c>
      <c r="AF58" s="233">
        <v>0</v>
      </c>
      <c r="AG58" s="233">
        <v>0</v>
      </c>
      <c r="AH58" s="233">
        <v>0</v>
      </c>
      <c r="AI58" s="233">
        <v>0</v>
      </c>
      <c r="AJ58" s="233">
        <v>0</v>
      </c>
      <c r="AK58" s="233">
        <v>0</v>
      </c>
      <c r="AL58" s="233">
        <v>0</v>
      </c>
      <c r="AM58" s="233">
        <v>0</v>
      </c>
      <c r="AN58" s="233">
        <v>0</v>
      </c>
      <c r="AO58" s="233">
        <v>0</v>
      </c>
      <c r="AP58" s="233">
        <v>0</v>
      </c>
      <c r="AQ58" s="233">
        <v>0</v>
      </c>
      <c r="AR58" s="233">
        <v>0</v>
      </c>
      <c r="AS58" s="233">
        <v>0</v>
      </c>
      <c r="AT58" s="233">
        <v>0</v>
      </c>
      <c r="AU58" s="233">
        <v>0</v>
      </c>
      <c r="AV58" s="233">
        <v>0</v>
      </c>
      <c r="AW58" s="233">
        <v>0</v>
      </c>
      <c r="AX58" s="233">
        <v>0</v>
      </c>
      <c r="AY58" s="233">
        <v>0</v>
      </c>
      <c r="AZ58" s="233">
        <v>0</v>
      </c>
      <c r="BA58" s="233">
        <v>0</v>
      </c>
      <c r="BB58" s="233">
        <v>0</v>
      </c>
      <c r="BC58" s="233">
        <v>0</v>
      </c>
      <c r="BD58" s="233">
        <v>0</v>
      </c>
      <c r="BE58" s="233">
        <v>0</v>
      </c>
      <c r="BF58" s="233">
        <v>0</v>
      </c>
      <c r="BG58" s="233">
        <v>0</v>
      </c>
      <c r="BH58" s="233">
        <v>0</v>
      </c>
      <c r="BI58" s="233">
        <v>0</v>
      </c>
      <c r="BJ58" s="233">
        <v>0</v>
      </c>
      <c r="BK58" s="233">
        <v>0</v>
      </c>
      <c r="BL58" s="233">
        <v>0</v>
      </c>
      <c r="BM58" s="233">
        <v>0</v>
      </c>
      <c r="BN58" s="233">
        <v>2447</v>
      </c>
      <c r="BO58" s="236">
        <v>2447</v>
      </c>
      <c r="BP58" s="235">
        <v>0</v>
      </c>
      <c r="BQ58" s="233">
        <v>6188</v>
      </c>
      <c r="BR58" s="233">
        <v>415128</v>
      </c>
      <c r="BS58" s="233">
        <v>0</v>
      </c>
      <c r="BT58" s="233">
        <v>0</v>
      </c>
      <c r="BU58" s="233">
        <v>0</v>
      </c>
      <c r="BV58" s="236">
        <v>421316</v>
      </c>
      <c r="BW58" s="234">
        <v>423763</v>
      </c>
      <c r="BX58" s="235">
        <v>0</v>
      </c>
      <c r="BY58" s="233">
        <v>0</v>
      </c>
      <c r="BZ58" s="233">
        <v>0</v>
      </c>
      <c r="CA58" s="233">
        <v>0</v>
      </c>
      <c r="CB58" s="233">
        <v>0</v>
      </c>
      <c r="CC58" s="233">
        <v>0</v>
      </c>
      <c r="CD58" s="233">
        <v>0</v>
      </c>
      <c r="CE58" s="233">
        <v>0</v>
      </c>
      <c r="CF58" s="236">
        <v>0</v>
      </c>
      <c r="CG58" s="236">
        <v>421316</v>
      </c>
      <c r="CH58" s="236">
        <v>423763</v>
      </c>
      <c r="CI58" s="233">
        <v>0</v>
      </c>
      <c r="CJ58" s="233">
        <v>0</v>
      </c>
      <c r="CK58" s="233">
        <v>0</v>
      </c>
      <c r="CL58" s="233">
        <v>0</v>
      </c>
      <c r="CM58" s="233">
        <v>0</v>
      </c>
      <c r="CN58" s="233">
        <v>0</v>
      </c>
      <c r="CO58" s="233">
        <v>0</v>
      </c>
      <c r="CP58" s="233">
        <v>0</v>
      </c>
      <c r="CQ58" s="236">
        <v>0</v>
      </c>
      <c r="CR58" s="236">
        <v>421316</v>
      </c>
      <c r="CS58" s="236">
        <v>423763</v>
      </c>
    </row>
    <row r="59" spans="1:97" s="210" customFormat="1" ht="12.75" customHeight="1" x14ac:dyDescent="0.2">
      <c r="A59" s="221" t="s">
        <v>291</v>
      </c>
      <c r="B59" s="232" t="s">
        <v>512</v>
      </c>
      <c r="C59" s="233">
        <v>0</v>
      </c>
      <c r="D59" s="233">
        <v>0</v>
      </c>
      <c r="E59" s="233">
        <v>0</v>
      </c>
      <c r="F59" s="233">
        <v>3</v>
      </c>
      <c r="G59" s="233">
        <v>2</v>
      </c>
      <c r="H59" s="233">
        <v>0</v>
      </c>
      <c r="I59" s="233">
        <v>0</v>
      </c>
      <c r="J59" s="233">
        <v>0</v>
      </c>
      <c r="K59" s="233">
        <v>3</v>
      </c>
      <c r="L59" s="233">
        <v>19</v>
      </c>
      <c r="M59" s="233">
        <v>1</v>
      </c>
      <c r="N59" s="233">
        <v>16</v>
      </c>
      <c r="O59" s="233">
        <v>0</v>
      </c>
      <c r="P59" s="233">
        <v>1</v>
      </c>
      <c r="Q59" s="233">
        <v>0</v>
      </c>
      <c r="R59" s="233">
        <v>0</v>
      </c>
      <c r="S59" s="233">
        <v>2</v>
      </c>
      <c r="T59" s="233">
        <v>0</v>
      </c>
      <c r="U59" s="233">
        <v>6</v>
      </c>
      <c r="V59" s="233">
        <v>0</v>
      </c>
      <c r="W59" s="233">
        <v>0</v>
      </c>
      <c r="X59" s="233">
        <v>0</v>
      </c>
      <c r="Y59" s="233">
        <v>1</v>
      </c>
      <c r="Z59" s="233">
        <v>1</v>
      </c>
      <c r="AA59" s="233">
        <v>0</v>
      </c>
      <c r="AB59" s="233">
        <v>2</v>
      </c>
      <c r="AC59" s="233">
        <v>0</v>
      </c>
      <c r="AD59" s="233">
        <v>0</v>
      </c>
      <c r="AE59" s="233">
        <v>3</v>
      </c>
      <c r="AF59" s="233">
        <v>0</v>
      </c>
      <c r="AG59" s="233">
        <v>0</v>
      </c>
      <c r="AH59" s="233">
        <v>0</v>
      </c>
      <c r="AI59" s="233">
        <v>7</v>
      </c>
      <c r="AJ59" s="233">
        <v>35</v>
      </c>
      <c r="AK59" s="233">
        <v>12</v>
      </c>
      <c r="AL59" s="233">
        <v>1</v>
      </c>
      <c r="AM59" s="233">
        <v>0</v>
      </c>
      <c r="AN59" s="233">
        <v>0</v>
      </c>
      <c r="AO59" s="233">
        <v>17</v>
      </c>
      <c r="AP59" s="233">
        <v>1</v>
      </c>
      <c r="AQ59" s="233">
        <v>16</v>
      </c>
      <c r="AR59" s="233">
        <v>5</v>
      </c>
      <c r="AS59" s="233">
        <v>3</v>
      </c>
      <c r="AT59" s="233">
        <v>4</v>
      </c>
      <c r="AU59" s="233">
        <v>3</v>
      </c>
      <c r="AV59" s="233">
        <v>89</v>
      </c>
      <c r="AW59" s="233">
        <v>23</v>
      </c>
      <c r="AX59" s="233">
        <v>0</v>
      </c>
      <c r="AY59" s="233">
        <v>79</v>
      </c>
      <c r="AZ59" s="233">
        <v>2</v>
      </c>
      <c r="BA59" s="233">
        <v>299</v>
      </c>
      <c r="BB59" s="233">
        <v>62</v>
      </c>
      <c r="BC59" s="233">
        <v>64</v>
      </c>
      <c r="BD59" s="233">
        <v>0</v>
      </c>
      <c r="BE59" s="233">
        <v>27</v>
      </c>
      <c r="BF59" s="233">
        <v>1</v>
      </c>
      <c r="BG59" s="233">
        <v>0</v>
      </c>
      <c r="BH59" s="233">
        <v>88</v>
      </c>
      <c r="BI59" s="233">
        <v>7</v>
      </c>
      <c r="BJ59" s="233">
        <v>30</v>
      </c>
      <c r="BK59" s="233">
        <v>6</v>
      </c>
      <c r="BL59" s="233">
        <v>23</v>
      </c>
      <c r="BM59" s="233">
        <v>0</v>
      </c>
      <c r="BN59" s="233">
        <v>3</v>
      </c>
      <c r="BO59" s="236">
        <v>967</v>
      </c>
      <c r="BP59" s="235">
        <v>0</v>
      </c>
      <c r="BQ59" s="233">
        <v>28612</v>
      </c>
      <c r="BR59" s="233">
        <v>121072</v>
      </c>
      <c r="BS59" s="233">
        <v>14672</v>
      </c>
      <c r="BT59" s="233">
        <v>11772</v>
      </c>
      <c r="BU59" s="233">
        <v>0</v>
      </c>
      <c r="BV59" s="236">
        <v>176128</v>
      </c>
      <c r="BW59" s="234">
        <v>177095</v>
      </c>
      <c r="BX59" s="235">
        <v>600</v>
      </c>
      <c r="BY59" s="233">
        <v>4165</v>
      </c>
      <c r="BZ59" s="233">
        <v>671</v>
      </c>
      <c r="CA59" s="233">
        <v>2</v>
      </c>
      <c r="CB59" s="233">
        <v>0</v>
      </c>
      <c r="CC59" s="233">
        <v>2018</v>
      </c>
      <c r="CD59" s="233">
        <v>0</v>
      </c>
      <c r="CE59" s="233">
        <v>0</v>
      </c>
      <c r="CF59" s="236">
        <v>7456</v>
      </c>
      <c r="CG59" s="236">
        <v>183584</v>
      </c>
      <c r="CH59" s="236">
        <v>184551</v>
      </c>
      <c r="CI59" s="233">
        <v>-796</v>
      </c>
      <c r="CJ59" s="233">
        <v>-3844</v>
      </c>
      <c r="CK59" s="233">
        <v>-29170</v>
      </c>
      <c r="CL59" s="233">
        <v>-1394</v>
      </c>
      <c r="CM59" s="233">
        <v>0</v>
      </c>
      <c r="CN59" s="233">
        <v>-6886</v>
      </c>
      <c r="CO59" s="233">
        <v>0</v>
      </c>
      <c r="CP59" s="233">
        <v>0</v>
      </c>
      <c r="CQ59" s="236">
        <v>-42090</v>
      </c>
      <c r="CR59" s="236">
        <v>141494</v>
      </c>
      <c r="CS59" s="236">
        <v>142461</v>
      </c>
    </row>
    <row r="60" spans="1:97" s="210" customFormat="1" ht="12.75" customHeight="1" x14ac:dyDescent="0.2">
      <c r="A60" s="221" t="s">
        <v>292</v>
      </c>
      <c r="B60" s="232" t="s">
        <v>513</v>
      </c>
      <c r="C60" s="233">
        <v>0</v>
      </c>
      <c r="D60" s="233">
        <v>0</v>
      </c>
      <c r="E60" s="233">
        <v>0</v>
      </c>
      <c r="F60" s="233">
        <v>27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0</v>
      </c>
      <c r="M60" s="233">
        <v>0</v>
      </c>
      <c r="N60" s="233">
        <v>0</v>
      </c>
      <c r="O60" s="233">
        <v>0</v>
      </c>
      <c r="P60" s="233">
        <v>0</v>
      </c>
      <c r="Q60" s="233">
        <v>0</v>
      </c>
      <c r="R60" s="233">
        <v>0</v>
      </c>
      <c r="S60" s="233">
        <v>0</v>
      </c>
      <c r="T60" s="233">
        <v>0</v>
      </c>
      <c r="U60" s="233">
        <v>0</v>
      </c>
      <c r="V60" s="233">
        <v>0</v>
      </c>
      <c r="W60" s="233">
        <v>0</v>
      </c>
      <c r="X60" s="233">
        <v>0</v>
      </c>
      <c r="Y60" s="233">
        <v>0</v>
      </c>
      <c r="Z60" s="233">
        <v>0</v>
      </c>
      <c r="AA60" s="233">
        <v>0</v>
      </c>
      <c r="AB60" s="233">
        <v>0</v>
      </c>
      <c r="AC60" s="233">
        <v>0</v>
      </c>
      <c r="AD60" s="233">
        <v>0</v>
      </c>
      <c r="AE60" s="233">
        <v>0</v>
      </c>
      <c r="AF60" s="233">
        <v>0</v>
      </c>
      <c r="AG60" s="233">
        <v>0</v>
      </c>
      <c r="AH60" s="233">
        <v>0</v>
      </c>
      <c r="AI60" s="233">
        <v>0</v>
      </c>
      <c r="AJ60" s="233">
        <v>0</v>
      </c>
      <c r="AK60" s="233">
        <v>0</v>
      </c>
      <c r="AL60" s="233">
        <v>0</v>
      </c>
      <c r="AM60" s="233">
        <v>0</v>
      </c>
      <c r="AN60" s="233">
        <v>0</v>
      </c>
      <c r="AO60" s="233">
        <v>0</v>
      </c>
      <c r="AP60" s="233">
        <v>0</v>
      </c>
      <c r="AQ60" s="233">
        <v>0</v>
      </c>
      <c r="AR60" s="233">
        <v>0</v>
      </c>
      <c r="AS60" s="233">
        <v>0</v>
      </c>
      <c r="AT60" s="233">
        <v>4</v>
      </c>
      <c r="AU60" s="233">
        <v>0</v>
      </c>
      <c r="AV60" s="233">
        <v>7</v>
      </c>
      <c r="AW60" s="233">
        <v>10</v>
      </c>
      <c r="AX60" s="233">
        <v>1</v>
      </c>
      <c r="AY60" s="233">
        <v>164</v>
      </c>
      <c r="AZ60" s="233">
        <v>0</v>
      </c>
      <c r="BA60" s="233">
        <v>57</v>
      </c>
      <c r="BB60" s="233">
        <v>2</v>
      </c>
      <c r="BC60" s="233">
        <v>7</v>
      </c>
      <c r="BD60" s="233">
        <v>2</v>
      </c>
      <c r="BE60" s="233">
        <v>4671</v>
      </c>
      <c r="BF60" s="233">
        <v>94</v>
      </c>
      <c r="BG60" s="233">
        <v>0</v>
      </c>
      <c r="BH60" s="233">
        <v>10</v>
      </c>
      <c r="BI60" s="233">
        <v>0</v>
      </c>
      <c r="BJ60" s="233">
        <v>6</v>
      </c>
      <c r="BK60" s="233">
        <v>3</v>
      </c>
      <c r="BL60" s="233">
        <v>1</v>
      </c>
      <c r="BM60" s="233">
        <v>0</v>
      </c>
      <c r="BN60" s="233">
        <v>35</v>
      </c>
      <c r="BO60" s="236">
        <v>5101</v>
      </c>
      <c r="BP60" s="235">
        <v>2534</v>
      </c>
      <c r="BQ60" s="233">
        <v>50170</v>
      </c>
      <c r="BR60" s="233">
        <v>228833</v>
      </c>
      <c r="BS60" s="233">
        <v>0</v>
      </c>
      <c r="BT60" s="233">
        <v>0</v>
      </c>
      <c r="BU60" s="233">
        <v>0</v>
      </c>
      <c r="BV60" s="236">
        <v>281537</v>
      </c>
      <c r="BW60" s="234">
        <v>286638</v>
      </c>
      <c r="BX60" s="235">
        <v>1</v>
      </c>
      <c r="BY60" s="233">
        <v>0</v>
      </c>
      <c r="BZ60" s="233">
        <v>0</v>
      </c>
      <c r="CA60" s="233">
        <v>0</v>
      </c>
      <c r="CB60" s="233">
        <v>0</v>
      </c>
      <c r="CC60" s="233">
        <v>0</v>
      </c>
      <c r="CD60" s="233">
        <v>0</v>
      </c>
      <c r="CE60" s="233">
        <v>0</v>
      </c>
      <c r="CF60" s="236">
        <v>1</v>
      </c>
      <c r="CG60" s="236">
        <v>281538</v>
      </c>
      <c r="CH60" s="236">
        <v>286639</v>
      </c>
      <c r="CI60" s="233">
        <v>-8</v>
      </c>
      <c r="CJ60" s="233">
        <v>0</v>
      </c>
      <c r="CK60" s="233">
        <v>0</v>
      </c>
      <c r="CL60" s="233">
        <v>0</v>
      </c>
      <c r="CM60" s="233">
        <v>0</v>
      </c>
      <c r="CN60" s="233">
        <v>0</v>
      </c>
      <c r="CO60" s="233">
        <v>0</v>
      </c>
      <c r="CP60" s="233">
        <v>0</v>
      </c>
      <c r="CQ60" s="236">
        <v>-8</v>
      </c>
      <c r="CR60" s="236">
        <v>281530</v>
      </c>
      <c r="CS60" s="236">
        <v>286631</v>
      </c>
    </row>
    <row r="61" spans="1:97" s="210" customFormat="1" ht="12.75" customHeight="1" x14ac:dyDescent="0.2">
      <c r="A61" s="238" t="s">
        <v>293</v>
      </c>
      <c r="B61" s="251" t="s">
        <v>514</v>
      </c>
      <c r="C61" s="240">
        <v>0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0">
        <v>0</v>
      </c>
      <c r="AE61" s="240">
        <v>0</v>
      </c>
      <c r="AF61" s="240">
        <v>0</v>
      </c>
      <c r="AG61" s="240">
        <v>0</v>
      </c>
      <c r="AH61" s="240">
        <v>0</v>
      </c>
      <c r="AI61" s="240">
        <v>0</v>
      </c>
      <c r="AJ61" s="240">
        <v>0</v>
      </c>
      <c r="AK61" s="240">
        <v>0</v>
      </c>
      <c r="AL61" s="240">
        <v>0</v>
      </c>
      <c r="AM61" s="240">
        <v>0</v>
      </c>
      <c r="AN61" s="240">
        <v>0</v>
      </c>
      <c r="AO61" s="240">
        <v>0</v>
      </c>
      <c r="AP61" s="240">
        <v>0</v>
      </c>
      <c r="AQ61" s="240">
        <v>0</v>
      </c>
      <c r="AR61" s="240">
        <v>0</v>
      </c>
      <c r="AS61" s="240">
        <v>0</v>
      </c>
      <c r="AT61" s="240">
        <v>0</v>
      </c>
      <c r="AU61" s="240">
        <v>0</v>
      </c>
      <c r="AV61" s="240">
        <v>0</v>
      </c>
      <c r="AW61" s="240">
        <v>0</v>
      </c>
      <c r="AX61" s="240">
        <v>0</v>
      </c>
      <c r="AY61" s="240">
        <v>0</v>
      </c>
      <c r="AZ61" s="240">
        <v>0</v>
      </c>
      <c r="BA61" s="240">
        <v>0</v>
      </c>
      <c r="BB61" s="240">
        <v>0</v>
      </c>
      <c r="BC61" s="240">
        <v>0</v>
      </c>
      <c r="BD61" s="240">
        <v>0</v>
      </c>
      <c r="BE61" s="240">
        <v>0</v>
      </c>
      <c r="BF61" s="240">
        <v>0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0</v>
      </c>
      <c r="BO61" s="243">
        <v>0</v>
      </c>
      <c r="BP61" s="242">
        <v>0</v>
      </c>
      <c r="BQ61" s="240">
        <v>4133</v>
      </c>
      <c r="BR61" s="240">
        <v>56505</v>
      </c>
      <c r="BS61" s="240">
        <v>0</v>
      </c>
      <c r="BT61" s="240">
        <v>0</v>
      </c>
      <c r="BU61" s="240">
        <v>0</v>
      </c>
      <c r="BV61" s="243">
        <v>60638</v>
      </c>
      <c r="BW61" s="241">
        <v>60638</v>
      </c>
      <c r="BX61" s="242">
        <v>0</v>
      </c>
      <c r="BY61" s="240">
        <v>0</v>
      </c>
      <c r="BZ61" s="240">
        <v>0</v>
      </c>
      <c r="CA61" s="240">
        <v>0</v>
      </c>
      <c r="CB61" s="240">
        <v>0</v>
      </c>
      <c r="CC61" s="240">
        <v>0</v>
      </c>
      <c r="CD61" s="240">
        <v>0</v>
      </c>
      <c r="CE61" s="240">
        <v>0</v>
      </c>
      <c r="CF61" s="243">
        <v>0</v>
      </c>
      <c r="CG61" s="243">
        <v>60638</v>
      </c>
      <c r="CH61" s="243">
        <v>60638</v>
      </c>
      <c r="CI61" s="240">
        <v>0</v>
      </c>
      <c r="CJ61" s="240">
        <v>0</v>
      </c>
      <c r="CK61" s="240">
        <v>0</v>
      </c>
      <c r="CL61" s="240">
        <v>0</v>
      </c>
      <c r="CM61" s="240">
        <v>0</v>
      </c>
      <c r="CN61" s="240">
        <v>0</v>
      </c>
      <c r="CO61" s="240">
        <v>0</v>
      </c>
      <c r="CP61" s="240">
        <v>0</v>
      </c>
      <c r="CQ61" s="243">
        <v>0</v>
      </c>
      <c r="CR61" s="243">
        <v>60638</v>
      </c>
      <c r="CS61" s="243">
        <v>60638</v>
      </c>
    </row>
    <row r="62" spans="1:97" s="210" customFormat="1" ht="12.75" customHeight="1" x14ac:dyDescent="0.2">
      <c r="A62" s="221" t="s">
        <v>295</v>
      </c>
      <c r="B62" s="345" t="s">
        <v>515</v>
      </c>
      <c r="C62" s="233">
        <v>0</v>
      </c>
      <c r="D62" s="233">
        <v>1</v>
      </c>
      <c r="E62" s="233">
        <v>0</v>
      </c>
      <c r="F62" s="233">
        <v>11</v>
      </c>
      <c r="G62" s="233">
        <v>2</v>
      </c>
      <c r="H62" s="233">
        <v>555</v>
      </c>
      <c r="I62" s="233">
        <v>0</v>
      </c>
      <c r="J62" s="233">
        <v>19</v>
      </c>
      <c r="K62" s="233">
        <v>110</v>
      </c>
      <c r="L62" s="233">
        <v>36</v>
      </c>
      <c r="M62" s="233">
        <v>18</v>
      </c>
      <c r="N62" s="233">
        <v>112</v>
      </c>
      <c r="O62" s="233">
        <v>30</v>
      </c>
      <c r="P62" s="233">
        <v>39</v>
      </c>
      <c r="Q62" s="233">
        <v>1</v>
      </c>
      <c r="R62" s="233">
        <v>9</v>
      </c>
      <c r="S62" s="233">
        <v>29</v>
      </c>
      <c r="T62" s="233">
        <v>55</v>
      </c>
      <c r="U62" s="233">
        <v>100</v>
      </c>
      <c r="V62" s="233">
        <v>18</v>
      </c>
      <c r="W62" s="233">
        <v>11</v>
      </c>
      <c r="X62" s="233">
        <v>2</v>
      </c>
      <c r="Y62" s="233">
        <v>9</v>
      </c>
      <c r="Z62" s="233">
        <v>16</v>
      </c>
      <c r="AA62" s="233">
        <v>1</v>
      </c>
      <c r="AB62" s="233">
        <v>13</v>
      </c>
      <c r="AC62" s="233">
        <v>0</v>
      </c>
      <c r="AD62" s="233">
        <v>0</v>
      </c>
      <c r="AE62" s="233">
        <v>55</v>
      </c>
      <c r="AF62" s="233">
        <v>0</v>
      </c>
      <c r="AG62" s="233">
        <v>0</v>
      </c>
      <c r="AH62" s="233">
        <v>0</v>
      </c>
      <c r="AI62" s="233">
        <v>19</v>
      </c>
      <c r="AJ62" s="233">
        <v>75</v>
      </c>
      <c r="AK62" s="233">
        <v>8</v>
      </c>
      <c r="AL62" s="233">
        <v>1</v>
      </c>
      <c r="AM62" s="233">
        <v>4</v>
      </c>
      <c r="AN62" s="233">
        <v>10</v>
      </c>
      <c r="AO62" s="233">
        <v>100</v>
      </c>
      <c r="AP62" s="233">
        <v>209</v>
      </c>
      <c r="AQ62" s="233">
        <v>377</v>
      </c>
      <c r="AR62" s="233">
        <v>69</v>
      </c>
      <c r="AS62" s="233">
        <v>23</v>
      </c>
      <c r="AT62" s="233">
        <v>266</v>
      </c>
      <c r="AU62" s="233">
        <v>106</v>
      </c>
      <c r="AV62" s="233">
        <v>407</v>
      </c>
      <c r="AW62" s="233">
        <v>458</v>
      </c>
      <c r="AX62" s="233">
        <v>159</v>
      </c>
      <c r="AY62" s="233">
        <v>387</v>
      </c>
      <c r="AZ62" s="233">
        <v>1</v>
      </c>
      <c r="BA62" s="233">
        <v>161</v>
      </c>
      <c r="BB62" s="233">
        <v>64</v>
      </c>
      <c r="BC62" s="233">
        <v>3</v>
      </c>
      <c r="BD62" s="233">
        <v>212</v>
      </c>
      <c r="BE62" s="233">
        <v>396</v>
      </c>
      <c r="BF62" s="233">
        <v>30</v>
      </c>
      <c r="BG62" s="233">
        <v>0</v>
      </c>
      <c r="BH62" s="233">
        <v>789</v>
      </c>
      <c r="BI62" s="233">
        <v>119</v>
      </c>
      <c r="BJ62" s="233">
        <v>151</v>
      </c>
      <c r="BK62" s="233">
        <v>535</v>
      </c>
      <c r="BL62" s="233">
        <v>145</v>
      </c>
      <c r="BM62" s="233">
        <v>0</v>
      </c>
      <c r="BN62" s="233">
        <v>151</v>
      </c>
      <c r="BO62" s="236">
        <v>6687</v>
      </c>
      <c r="BP62" s="235">
        <v>0</v>
      </c>
      <c r="BQ62" s="233">
        <v>20565</v>
      </c>
      <c r="BR62" s="233">
        <v>0</v>
      </c>
      <c r="BS62" s="233">
        <v>0</v>
      </c>
      <c r="BT62" s="233">
        <v>0</v>
      </c>
      <c r="BU62" s="233">
        <v>0</v>
      </c>
      <c r="BV62" s="236">
        <v>20565</v>
      </c>
      <c r="BW62" s="234">
        <v>27252</v>
      </c>
      <c r="BX62" s="235">
        <v>26</v>
      </c>
      <c r="BY62" s="233">
        <v>0</v>
      </c>
      <c r="BZ62" s="233">
        <v>0</v>
      </c>
      <c r="CA62" s="233">
        <v>0</v>
      </c>
      <c r="CB62" s="233">
        <v>0</v>
      </c>
      <c r="CC62" s="233">
        <v>0</v>
      </c>
      <c r="CD62" s="233">
        <v>0</v>
      </c>
      <c r="CE62" s="233">
        <v>0</v>
      </c>
      <c r="CF62" s="236">
        <v>26</v>
      </c>
      <c r="CG62" s="236">
        <v>20591</v>
      </c>
      <c r="CH62" s="236">
        <v>27278</v>
      </c>
      <c r="CI62" s="233">
        <v>-80</v>
      </c>
      <c r="CJ62" s="233">
        <v>0</v>
      </c>
      <c r="CK62" s="233">
        <v>0</v>
      </c>
      <c r="CL62" s="233">
        <v>0</v>
      </c>
      <c r="CM62" s="233">
        <v>0</v>
      </c>
      <c r="CN62" s="233">
        <v>0</v>
      </c>
      <c r="CO62" s="233">
        <v>0</v>
      </c>
      <c r="CP62" s="233">
        <v>0</v>
      </c>
      <c r="CQ62" s="236">
        <v>-80</v>
      </c>
      <c r="CR62" s="236">
        <v>20511</v>
      </c>
      <c r="CS62" s="236">
        <v>27198</v>
      </c>
    </row>
    <row r="63" spans="1:97" s="210" customFormat="1" ht="12.75" customHeight="1" x14ac:dyDescent="0.2">
      <c r="A63" s="221" t="s">
        <v>296</v>
      </c>
      <c r="B63" s="232" t="s">
        <v>516</v>
      </c>
      <c r="C63" s="233">
        <v>3573</v>
      </c>
      <c r="D63" s="233">
        <v>1847</v>
      </c>
      <c r="E63" s="233">
        <v>1199</v>
      </c>
      <c r="F63" s="233">
        <v>562</v>
      </c>
      <c r="G63" s="233">
        <v>485</v>
      </c>
      <c r="H63" s="233">
        <v>481</v>
      </c>
      <c r="I63" s="233">
        <v>0</v>
      </c>
      <c r="J63" s="233">
        <v>135</v>
      </c>
      <c r="K63" s="233">
        <v>1136</v>
      </c>
      <c r="L63" s="233">
        <v>550</v>
      </c>
      <c r="M63" s="233">
        <v>103</v>
      </c>
      <c r="N63" s="233">
        <v>1948</v>
      </c>
      <c r="O63" s="233">
        <v>261</v>
      </c>
      <c r="P63" s="233">
        <v>57</v>
      </c>
      <c r="Q63" s="233">
        <v>31</v>
      </c>
      <c r="R63" s="233">
        <v>326</v>
      </c>
      <c r="S63" s="233">
        <v>371</v>
      </c>
      <c r="T63" s="233">
        <v>343</v>
      </c>
      <c r="U63" s="233">
        <v>659</v>
      </c>
      <c r="V63" s="233">
        <v>105</v>
      </c>
      <c r="W63" s="233">
        <v>242</v>
      </c>
      <c r="X63" s="233">
        <v>27</v>
      </c>
      <c r="Y63" s="233">
        <v>52</v>
      </c>
      <c r="Z63" s="233">
        <v>84</v>
      </c>
      <c r="AA63" s="233">
        <v>7</v>
      </c>
      <c r="AB63" s="233">
        <v>266</v>
      </c>
      <c r="AC63" s="233">
        <v>0</v>
      </c>
      <c r="AD63" s="233">
        <v>0</v>
      </c>
      <c r="AE63" s="233">
        <v>618</v>
      </c>
      <c r="AF63" s="233">
        <v>0</v>
      </c>
      <c r="AG63" s="233">
        <v>4</v>
      </c>
      <c r="AH63" s="233">
        <v>3</v>
      </c>
      <c r="AI63" s="233">
        <v>342</v>
      </c>
      <c r="AJ63" s="233">
        <v>1485</v>
      </c>
      <c r="AK63" s="233">
        <v>294</v>
      </c>
      <c r="AL63" s="233">
        <v>110</v>
      </c>
      <c r="AM63" s="233">
        <v>65</v>
      </c>
      <c r="AN63" s="233">
        <v>367</v>
      </c>
      <c r="AO63" s="233">
        <v>9671</v>
      </c>
      <c r="AP63" s="233">
        <v>2175</v>
      </c>
      <c r="AQ63" s="233">
        <v>31290</v>
      </c>
      <c r="AR63" s="233">
        <v>5257</v>
      </c>
      <c r="AS63" s="233">
        <v>749</v>
      </c>
      <c r="AT63" s="233">
        <v>4043</v>
      </c>
      <c r="AU63" s="233">
        <v>1848</v>
      </c>
      <c r="AV63" s="233">
        <v>25160</v>
      </c>
      <c r="AW63" s="233">
        <v>10088</v>
      </c>
      <c r="AX63" s="233">
        <v>9637</v>
      </c>
      <c r="AY63" s="233">
        <v>17445</v>
      </c>
      <c r="AZ63" s="233">
        <v>105</v>
      </c>
      <c r="BA63" s="233">
        <v>9612</v>
      </c>
      <c r="BB63" s="233">
        <v>2515</v>
      </c>
      <c r="BC63" s="233">
        <v>34571</v>
      </c>
      <c r="BD63" s="233">
        <v>8015</v>
      </c>
      <c r="BE63" s="233">
        <v>15007</v>
      </c>
      <c r="BF63" s="233">
        <v>2411</v>
      </c>
      <c r="BG63" s="233">
        <v>1790</v>
      </c>
      <c r="BH63" s="233">
        <v>27810</v>
      </c>
      <c r="BI63" s="233">
        <v>3216</v>
      </c>
      <c r="BJ63" s="233">
        <v>2230</v>
      </c>
      <c r="BK63" s="233">
        <v>1441</v>
      </c>
      <c r="BL63" s="233">
        <v>2113</v>
      </c>
      <c r="BM63" s="233">
        <v>0</v>
      </c>
      <c r="BN63" s="233">
        <v>1388</v>
      </c>
      <c r="BO63" s="236">
        <v>247725</v>
      </c>
      <c r="BP63" s="235">
        <v>255</v>
      </c>
      <c r="BQ63" s="233">
        <v>26192</v>
      </c>
      <c r="BR63" s="233">
        <v>0</v>
      </c>
      <c r="BS63" s="233">
        <v>1291</v>
      </c>
      <c r="BT63" s="233">
        <v>5247</v>
      </c>
      <c r="BU63" s="233">
        <v>0</v>
      </c>
      <c r="BV63" s="236">
        <v>32985</v>
      </c>
      <c r="BW63" s="234">
        <v>280710</v>
      </c>
      <c r="BX63" s="235">
        <v>1114</v>
      </c>
      <c r="BY63" s="233">
        <v>13049</v>
      </c>
      <c r="BZ63" s="233">
        <v>2681</v>
      </c>
      <c r="CA63" s="233">
        <v>155</v>
      </c>
      <c r="CB63" s="233">
        <v>0</v>
      </c>
      <c r="CC63" s="233">
        <v>211</v>
      </c>
      <c r="CD63" s="233">
        <v>63</v>
      </c>
      <c r="CE63" s="233">
        <v>99</v>
      </c>
      <c r="CF63" s="236">
        <v>17372</v>
      </c>
      <c r="CG63" s="236">
        <v>50357</v>
      </c>
      <c r="CH63" s="236">
        <v>298082</v>
      </c>
      <c r="CI63" s="233">
        <v>-2064</v>
      </c>
      <c r="CJ63" s="233">
        <v>-27990</v>
      </c>
      <c r="CK63" s="233">
        <v>-43026</v>
      </c>
      <c r="CL63" s="233">
        <v>-623</v>
      </c>
      <c r="CM63" s="233">
        <v>0</v>
      </c>
      <c r="CN63" s="233">
        <v>-177</v>
      </c>
      <c r="CO63" s="233">
        <v>-428</v>
      </c>
      <c r="CP63" s="233">
        <v>-31</v>
      </c>
      <c r="CQ63" s="236">
        <v>-74339</v>
      </c>
      <c r="CR63" s="236">
        <v>-23982</v>
      </c>
      <c r="CS63" s="236">
        <v>223743</v>
      </c>
    </row>
    <row r="64" spans="1:97" s="210" customFormat="1" ht="12.75" customHeight="1" x14ac:dyDescent="0.2">
      <c r="A64" s="221" t="s">
        <v>297</v>
      </c>
      <c r="B64" s="232" t="s">
        <v>517</v>
      </c>
      <c r="C64" s="233">
        <v>0</v>
      </c>
      <c r="D64" s="233">
        <v>0</v>
      </c>
      <c r="E64" s="233">
        <v>0</v>
      </c>
      <c r="F64" s="233">
        <v>0</v>
      </c>
      <c r="G64" s="233">
        <v>0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3">
        <v>0</v>
      </c>
      <c r="Q64" s="233">
        <v>0</v>
      </c>
      <c r="R64" s="233">
        <v>0</v>
      </c>
      <c r="S64" s="233">
        <v>0</v>
      </c>
      <c r="T64" s="233">
        <v>0</v>
      </c>
      <c r="U64" s="233">
        <v>0</v>
      </c>
      <c r="V64" s="233">
        <v>0</v>
      </c>
      <c r="W64" s="233">
        <v>0</v>
      </c>
      <c r="X64" s="233">
        <v>0</v>
      </c>
      <c r="Y64" s="233">
        <v>0</v>
      </c>
      <c r="Z64" s="233">
        <v>0</v>
      </c>
      <c r="AA64" s="233">
        <v>0</v>
      </c>
      <c r="AB64" s="233">
        <v>0</v>
      </c>
      <c r="AC64" s="233">
        <v>0</v>
      </c>
      <c r="AD64" s="233">
        <v>0</v>
      </c>
      <c r="AE64" s="233">
        <v>0</v>
      </c>
      <c r="AF64" s="233">
        <v>0</v>
      </c>
      <c r="AG64" s="233">
        <v>0</v>
      </c>
      <c r="AH64" s="233">
        <v>0</v>
      </c>
      <c r="AI64" s="233">
        <v>0</v>
      </c>
      <c r="AJ64" s="233">
        <v>0</v>
      </c>
      <c r="AK64" s="233">
        <v>0</v>
      </c>
      <c r="AL64" s="233">
        <v>0</v>
      </c>
      <c r="AM64" s="233">
        <v>0</v>
      </c>
      <c r="AN64" s="233">
        <v>0</v>
      </c>
      <c r="AO64" s="233">
        <v>0</v>
      </c>
      <c r="AP64" s="233">
        <v>0</v>
      </c>
      <c r="AQ64" s="233">
        <v>0</v>
      </c>
      <c r="AR64" s="233">
        <v>0</v>
      </c>
      <c r="AS64" s="233">
        <v>0</v>
      </c>
      <c r="AT64" s="233">
        <v>0</v>
      </c>
      <c r="AU64" s="233">
        <v>0</v>
      </c>
      <c r="AV64" s="233">
        <v>0</v>
      </c>
      <c r="AW64" s="233">
        <v>0</v>
      </c>
      <c r="AX64" s="233">
        <v>0</v>
      </c>
      <c r="AY64" s="233">
        <v>0</v>
      </c>
      <c r="AZ64" s="233">
        <v>0</v>
      </c>
      <c r="BA64" s="233">
        <v>0</v>
      </c>
      <c r="BB64" s="233">
        <v>0</v>
      </c>
      <c r="BC64" s="233">
        <v>0</v>
      </c>
      <c r="BD64" s="233">
        <v>0</v>
      </c>
      <c r="BE64" s="233">
        <v>0</v>
      </c>
      <c r="BF64" s="233">
        <v>0</v>
      </c>
      <c r="BG64" s="233">
        <v>0</v>
      </c>
      <c r="BH64" s="233">
        <v>0</v>
      </c>
      <c r="BI64" s="233">
        <v>0</v>
      </c>
      <c r="BJ64" s="233">
        <v>0</v>
      </c>
      <c r="BK64" s="233">
        <v>0</v>
      </c>
      <c r="BL64" s="233">
        <v>0</v>
      </c>
      <c r="BM64" s="233">
        <v>0</v>
      </c>
      <c r="BN64" s="233">
        <v>0</v>
      </c>
      <c r="BO64" s="236">
        <v>0</v>
      </c>
      <c r="BP64" s="235">
        <v>5803</v>
      </c>
      <c r="BQ64" s="233">
        <v>17868</v>
      </c>
      <c r="BR64" s="233">
        <v>0</v>
      </c>
      <c r="BS64" s="233">
        <v>0</v>
      </c>
      <c r="BT64" s="233">
        <v>0</v>
      </c>
      <c r="BU64" s="233">
        <v>0</v>
      </c>
      <c r="BV64" s="236">
        <v>23671</v>
      </c>
      <c r="BW64" s="234">
        <v>23671</v>
      </c>
      <c r="BX64" s="235">
        <v>4617</v>
      </c>
      <c r="BY64" s="233">
        <v>15048</v>
      </c>
      <c r="BZ64" s="233">
        <v>4732</v>
      </c>
      <c r="CA64" s="233">
        <v>1</v>
      </c>
      <c r="CB64" s="233">
        <v>0</v>
      </c>
      <c r="CC64" s="233">
        <v>167</v>
      </c>
      <c r="CD64" s="233">
        <v>108</v>
      </c>
      <c r="CE64" s="233">
        <v>26</v>
      </c>
      <c r="CF64" s="236">
        <v>24699</v>
      </c>
      <c r="CG64" s="236">
        <v>48370</v>
      </c>
      <c r="CH64" s="236">
        <v>48370</v>
      </c>
      <c r="CI64" s="233">
        <v>-1147</v>
      </c>
      <c r="CJ64" s="233">
        <v>-6079</v>
      </c>
      <c r="CK64" s="233">
        <v>-25</v>
      </c>
      <c r="CL64" s="233">
        <v>-5</v>
      </c>
      <c r="CM64" s="233">
        <v>0</v>
      </c>
      <c r="CN64" s="233">
        <v>-827</v>
      </c>
      <c r="CO64" s="233">
        <v>-5</v>
      </c>
      <c r="CP64" s="233">
        <v>-19</v>
      </c>
      <c r="CQ64" s="236">
        <v>-8107</v>
      </c>
      <c r="CR64" s="236">
        <v>40263</v>
      </c>
      <c r="CS64" s="236">
        <v>40263</v>
      </c>
    </row>
    <row r="65" spans="1:97" s="210" customFormat="1" ht="12.75" customHeight="1" x14ac:dyDescent="0.2">
      <c r="A65" s="244" t="s">
        <v>298</v>
      </c>
      <c r="B65" s="232" t="s">
        <v>518</v>
      </c>
      <c r="C65" s="246">
        <v>0</v>
      </c>
      <c r="D65" s="246">
        <v>0</v>
      </c>
      <c r="E65" s="246">
        <v>0</v>
      </c>
      <c r="F65" s="246">
        <v>0</v>
      </c>
      <c r="G65" s="246">
        <v>0</v>
      </c>
      <c r="H65" s="246">
        <v>0</v>
      </c>
      <c r="I65" s="246">
        <v>0</v>
      </c>
      <c r="J65" s="246">
        <v>0</v>
      </c>
      <c r="K65" s="246">
        <v>0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  <c r="AJ65" s="246">
        <v>0</v>
      </c>
      <c r="AK65" s="246">
        <v>0</v>
      </c>
      <c r="AL65" s="246">
        <v>0</v>
      </c>
      <c r="AM65" s="246">
        <v>0</v>
      </c>
      <c r="AN65" s="246">
        <v>0</v>
      </c>
      <c r="AO65" s="246">
        <v>0</v>
      </c>
      <c r="AP65" s="246">
        <v>0</v>
      </c>
      <c r="AQ65" s="246">
        <v>0</v>
      </c>
      <c r="AR65" s="246">
        <v>0</v>
      </c>
      <c r="AS65" s="246">
        <v>0</v>
      </c>
      <c r="AT65" s="246">
        <v>0</v>
      </c>
      <c r="AU65" s="246">
        <v>0</v>
      </c>
      <c r="AV65" s="246">
        <v>0</v>
      </c>
      <c r="AW65" s="246">
        <v>0</v>
      </c>
      <c r="AX65" s="246">
        <v>0</v>
      </c>
      <c r="AY65" s="246">
        <v>0</v>
      </c>
      <c r="AZ65" s="246">
        <v>0</v>
      </c>
      <c r="BA65" s="246">
        <v>0</v>
      </c>
      <c r="BB65" s="246">
        <v>0</v>
      </c>
      <c r="BC65" s="246">
        <v>0</v>
      </c>
      <c r="BD65" s="246">
        <v>244</v>
      </c>
      <c r="BE65" s="246">
        <v>469</v>
      </c>
      <c r="BF65" s="246">
        <v>320</v>
      </c>
      <c r="BG65" s="246">
        <v>0</v>
      </c>
      <c r="BH65" s="246">
        <v>0</v>
      </c>
      <c r="BI65" s="246">
        <v>574</v>
      </c>
      <c r="BJ65" s="246">
        <v>499</v>
      </c>
      <c r="BK65" s="246">
        <v>0</v>
      </c>
      <c r="BL65" s="246">
        <v>0</v>
      </c>
      <c r="BM65" s="246">
        <v>0</v>
      </c>
      <c r="BN65" s="246">
        <v>0</v>
      </c>
      <c r="BO65" s="249">
        <v>2106</v>
      </c>
      <c r="BP65" s="248">
        <v>23707</v>
      </c>
      <c r="BQ65" s="246">
        <v>49271</v>
      </c>
      <c r="BR65" s="246">
        <v>0</v>
      </c>
      <c r="BS65" s="246">
        <v>0</v>
      </c>
      <c r="BT65" s="246">
        <v>0</v>
      </c>
      <c r="BU65" s="246">
        <v>0</v>
      </c>
      <c r="BV65" s="249">
        <v>72978</v>
      </c>
      <c r="BW65" s="247">
        <v>75084</v>
      </c>
      <c r="BX65" s="248">
        <v>2402</v>
      </c>
      <c r="BY65" s="246">
        <v>5618</v>
      </c>
      <c r="BZ65" s="246">
        <v>559</v>
      </c>
      <c r="CA65" s="246">
        <v>6</v>
      </c>
      <c r="CB65" s="246">
        <v>0</v>
      </c>
      <c r="CC65" s="246">
        <v>1477</v>
      </c>
      <c r="CD65" s="246">
        <v>19</v>
      </c>
      <c r="CE65" s="246">
        <v>46</v>
      </c>
      <c r="CF65" s="249">
        <v>10127</v>
      </c>
      <c r="CG65" s="249">
        <v>83105</v>
      </c>
      <c r="CH65" s="249">
        <v>85211</v>
      </c>
      <c r="CI65" s="246">
        <v>-845</v>
      </c>
      <c r="CJ65" s="246">
        <v>-6305</v>
      </c>
      <c r="CK65" s="246">
        <v>-4245</v>
      </c>
      <c r="CL65" s="246">
        <v>-19</v>
      </c>
      <c r="CM65" s="246">
        <v>0</v>
      </c>
      <c r="CN65" s="246">
        <v>-1338</v>
      </c>
      <c r="CO65" s="246">
        <v>-477</v>
      </c>
      <c r="CP65" s="246">
        <v>-170</v>
      </c>
      <c r="CQ65" s="249">
        <v>-13399</v>
      </c>
      <c r="CR65" s="249">
        <v>69706</v>
      </c>
      <c r="CS65" s="249">
        <v>71812</v>
      </c>
    </row>
    <row r="66" spans="1:97" s="210" customFormat="1" ht="12.75" customHeight="1" x14ac:dyDescent="0.2">
      <c r="A66" s="221" t="s">
        <v>299</v>
      </c>
      <c r="B66" s="239" t="s">
        <v>519</v>
      </c>
      <c r="C66" s="233">
        <v>0</v>
      </c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233">
        <v>0</v>
      </c>
      <c r="K66" s="233">
        <v>0</v>
      </c>
      <c r="L66" s="233">
        <v>0</v>
      </c>
      <c r="M66" s="233">
        <v>0</v>
      </c>
      <c r="N66" s="233">
        <v>0</v>
      </c>
      <c r="O66" s="233">
        <v>0</v>
      </c>
      <c r="P66" s="233">
        <v>0</v>
      </c>
      <c r="Q66" s="233">
        <v>0</v>
      </c>
      <c r="R66" s="233">
        <v>0</v>
      </c>
      <c r="S66" s="233">
        <v>0</v>
      </c>
      <c r="T66" s="233">
        <v>0</v>
      </c>
      <c r="U66" s="233">
        <v>0</v>
      </c>
      <c r="V66" s="233">
        <v>0</v>
      </c>
      <c r="W66" s="233">
        <v>0</v>
      </c>
      <c r="X66" s="233">
        <v>0</v>
      </c>
      <c r="Y66" s="233">
        <v>0</v>
      </c>
      <c r="Z66" s="233">
        <v>0</v>
      </c>
      <c r="AA66" s="233">
        <v>0</v>
      </c>
      <c r="AB66" s="233">
        <v>0</v>
      </c>
      <c r="AC66" s="233">
        <v>0</v>
      </c>
      <c r="AD66" s="233">
        <v>0</v>
      </c>
      <c r="AE66" s="233">
        <v>0</v>
      </c>
      <c r="AF66" s="233">
        <v>0</v>
      </c>
      <c r="AG66" s="233">
        <v>0</v>
      </c>
      <c r="AH66" s="233">
        <v>0</v>
      </c>
      <c r="AI66" s="233">
        <v>0</v>
      </c>
      <c r="AJ66" s="233">
        <v>0</v>
      </c>
      <c r="AK66" s="233">
        <v>0</v>
      </c>
      <c r="AL66" s="233">
        <v>0</v>
      </c>
      <c r="AM66" s="233">
        <v>0</v>
      </c>
      <c r="AN66" s="233">
        <v>0</v>
      </c>
      <c r="AO66" s="233">
        <v>0</v>
      </c>
      <c r="AP66" s="233">
        <v>0</v>
      </c>
      <c r="AQ66" s="233">
        <v>0</v>
      </c>
      <c r="AR66" s="233">
        <v>0</v>
      </c>
      <c r="AS66" s="233">
        <v>0</v>
      </c>
      <c r="AT66" s="233">
        <v>0</v>
      </c>
      <c r="AU66" s="233">
        <v>0</v>
      </c>
      <c r="AV66" s="233">
        <v>8</v>
      </c>
      <c r="AW66" s="233">
        <v>0</v>
      </c>
      <c r="AX66" s="233">
        <v>0</v>
      </c>
      <c r="AY66" s="233">
        <v>0</v>
      </c>
      <c r="AZ66" s="233">
        <v>0</v>
      </c>
      <c r="BA66" s="233">
        <v>389</v>
      </c>
      <c r="BB66" s="233">
        <v>180</v>
      </c>
      <c r="BC66" s="233">
        <v>0</v>
      </c>
      <c r="BD66" s="233">
        <v>6</v>
      </c>
      <c r="BE66" s="233">
        <v>0</v>
      </c>
      <c r="BF66" s="233">
        <v>0</v>
      </c>
      <c r="BG66" s="233">
        <v>0</v>
      </c>
      <c r="BH66" s="233">
        <v>33</v>
      </c>
      <c r="BI66" s="233">
        <v>53</v>
      </c>
      <c r="BJ66" s="233">
        <v>20</v>
      </c>
      <c r="BK66" s="233">
        <v>328</v>
      </c>
      <c r="BL66" s="233">
        <v>28</v>
      </c>
      <c r="BM66" s="233">
        <v>0</v>
      </c>
      <c r="BN66" s="233">
        <v>9</v>
      </c>
      <c r="BO66" s="236">
        <v>1054</v>
      </c>
      <c r="BP66" s="235">
        <v>2462</v>
      </c>
      <c r="BQ66" s="233">
        <v>37772</v>
      </c>
      <c r="BR66" s="233">
        <v>0</v>
      </c>
      <c r="BS66" s="233">
        <v>0</v>
      </c>
      <c r="BT66" s="233">
        <v>0</v>
      </c>
      <c r="BU66" s="233">
        <v>0</v>
      </c>
      <c r="BV66" s="236">
        <v>40234</v>
      </c>
      <c r="BW66" s="234">
        <v>41288</v>
      </c>
      <c r="BX66" s="235">
        <v>469</v>
      </c>
      <c r="BY66" s="233">
        <v>2633</v>
      </c>
      <c r="BZ66" s="233">
        <v>85</v>
      </c>
      <c r="CA66" s="233">
        <v>0</v>
      </c>
      <c r="CB66" s="233">
        <v>0</v>
      </c>
      <c r="CC66" s="233">
        <v>530</v>
      </c>
      <c r="CD66" s="233">
        <v>19</v>
      </c>
      <c r="CE66" s="233">
        <v>19</v>
      </c>
      <c r="CF66" s="236">
        <v>3755</v>
      </c>
      <c r="CG66" s="236">
        <v>43989</v>
      </c>
      <c r="CH66" s="236">
        <v>45043</v>
      </c>
      <c r="CI66" s="233">
        <v>-366</v>
      </c>
      <c r="CJ66" s="233">
        <v>-6789</v>
      </c>
      <c r="CK66" s="233">
        <v>-5945</v>
      </c>
      <c r="CL66" s="233">
        <v>-327</v>
      </c>
      <c r="CM66" s="233">
        <v>0</v>
      </c>
      <c r="CN66" s="233">
        <v>-695</v>
      </c>
      <c r="CO66" s="233">
        <v>-97</v>
      </c>
      <c r="CP66" s="233">
        <v>-82</v>
      </c>
      <c r="CQ66" s="236">
        <v>-14301</v>
      </c>
      <c r="CR66" s="236">
        <v>29688</v>
      </c>
      <c r="CS66" s="236">
        <v>30742</v>
      </c>
    </row>
    <row r="67" spans="1:97" s="210" customFormat="1" ht="12.75" customHeight="1" x14ac:dyDescent="0.2">
      <c r="A67" s="244" t="s">
        <v>300</v>
      </c>
      <c r="B67" s="232" t="s">
        <v>520</v>
      </c>
      <c r="C67" s="233">
        <v>0</v>
      </c>
      <c r="D67" s="233">
        <v>1</v>
      </c>
      <c r="E67" s="233">
        <v>0</v>
      </c>
      <c r="F67" s="233">
        <v>19</v>
      </c>
      <c r="G67" s="233">
        <v>2</v>
      </c>
      <c r="H67" s="233">
        <v>67</v>
      </c>
      <c r="I67" s="233">
        <v>0</v>
      </c>
      <c r="J67" s="233">
        <v>1</v>
      </c>
      <c r="K67" s="233">
        <v>23</v>
      </c>
      <c r="L67" s="233">
        <v>4</v>
      </c>
      <c r="M67" s="233">
        <v>1</v>
      </c>
      <c r="N67" s="233">
        <v>14</v>
      </c>
      <c r="O67" s="233">
        <v>2</v>
      </c>
      <c r="P67" s="233">
        <v>1</v>
      </c>
      <c r="Q67" s="233">
        <v>0</v>
      </c>
      <c r="R67" s="233">
        <v>1</v>
      </c>
      <c r="S67" s="233">
        <v>2</v>
      </c>
      <c r="T67" s="233">
        <v>1</v>
      </c>
      <c r="U67" s="233">
        <v>5</v>
      </c>
      <c r="V67" s="233">
        <v>1</v>
      </c>
      <c r="W67" s="233">
        <v>2</v>
      </c>
      <c r="X67" s="233">
        <v>0</v>
      </c>
      <c r="Y67" s="233">
        <v>0</v>
      </c>
      <c r="Z67" s="233">
        <v>0</v>
      </c>
      <c r="AA67" s="233">
        <v>0</v>
      </c>
      <c r="AB67" s="233">
        <v>1</v>
      </c>
      <c r="AC67" s="233">
        <v>0</v>
      </c>
      <c r="AD67" s="233">
        <v>0</v>
      </c>
      <c r="AE67" s="233">
        <v>1</v>
      </c>
      <c r="AF67" s="233">
        <v>0</v>
      </c>
      <c r="AG67" s="233">
        <v>0</v>
      </c>
      <c r="AH67" s="233">
        <v>0</v>
      </c>
      <c r="AI67" s="233">
        <v>1</v>
      </c>
      <c r="AJ67" s="233">
        <v>9</v>
      </c>
      <c r="AK67" s="233">
        <v>1</v>
      </c>
      <c r="AL67" s="233">
        <v>1</v>
      </c>
      <c r="AM67" s="233">
        <v>0</v>
      </c>
      <c r="AN67" s="233">
        <v>0</v>
      </c>
      <c r="AO67" s="233">
        <v>21</v>
      </c>
      <c r="AP67" s="233">
        <v>5</v>
      </c>
      <c r="AQ67" s="233">
        <v>61</v>
      </c>
      <c r="AR67" s="233">
        <v>18</v>
      </c>
      <c r="AS67" s="233">
        <v>1</v>
      </c>
      <c r="AT67" s="233">
        <v>9</v>
      </c>
      <c r="AU67" s="233">
        <v>1</v>
      </c>
      <c r="AV67" s="233">
        <v>310</v>
      </c>
      <c r="AW67" s="233">
        <v>22</v>
      </c>
      <c r="AX67" s="233">
        <v>209</v>
      </c>
      <c r="AY67" s="233">
        <v>92</v>
      </c>
      <c r="AZ67" s="233">
        <v>5</v>
      </c>
      <c r="BA67" s="233">
        <v>73</v>
      </c>
      <c r="BB67" s="233">
        <v>55</v>
      </c>
      <c r="BC67" s="233">
        <v>232</v>
      </c>
      <c r="BD67" s="233">
        <v>110</v>
      </c>
      <c r="BE67" s="233">
        <v>2980</v>
      </c>
      <c r="BF67" s="233">
        <v>518</v>
      </c>
      <c r="BG67" s="233">
        <v>72</v>
      </c>
      <c r="BH67" s="233">
        <v>247</v>
      </c>
      <c r="BI67" s="233">
        <v>511</v>
      </c>
      <c r="BJ67" s="233">
        <v>229</v>
      </c>
      <c r="BK67" s="233">
        <v>118</v>
      </c>
      <c r="BL67" s="233">
        <v>695</v>
      </c>
      <c r="BM67" s="233">
        <v>0</v>
      </c>
      <c r="BN67" s="233">
        <v>22</v>
      </c>
      <c r="BO67" s="236">
        <v>6777</v>
      </c>
      <c r="BP67" s="235">
        <v>305</v>
      </c>
      <c r="BQ67" s="233">
        <v>36666</v>
      </c>
      <c r="BR67" s="233">
        <v>0</v>
      </c>
      <c r="BS67" s="233">
        <v>0</v>
      </c>
      <c r="BT67" s="233">
        <v>0</v>
      </c>
      <c r="BU67" s="233">
        <v>0</v>
      </c>
      <c r="BV67" s="236">
        <v>36971</v>
      </c>
      <c r="BW67" s="234">
        <v>43748</v>
      </c>
      <c r="BX67" s="235">
        <v>190</v>
      </c>
      <c r="BY67" s="233">
        <v>202</v>
      </c>
      <c r="BZ67" s="233">
        <v>262</v>
      </c>
      <c r="CA67" s="233">
        <v>1</v>
      </c>
      <c r="CB67" s="233">
        <v>0</v>
      </c>
      <c r="CC67" s="233">
        <v>935</v>
      </c>
      <c r="CD67" s="233">
        <v>10</v>
      </c>
      <c r="CE67" s="233">
        <v>16</v>
      </c>
      <c r="CF67" s="236">
        <v>1616</v>
      </c>
      <c r="CG67" s="236">
        <v>38587</v>
      </c>
      <c r="CH67" s="236">
        <v>45364</v>
      </c>
      <c r="CI67" s="233">
        <v>-53</v>
      </c>
      <c r="CJ67" s="233">
        <v>-272</v>
      </c>
      <c r="CK67" s="233">
        <v>-3519</v>
      </c>
      <c r="CL67" s="233">
        <v>-46</v>
      </c>
      <c r="CM67" s="233">
        <v>0</v>
      </c>
      <c r="CN67" s="233">
        <v>-781</v>
      </c>
      <c r="CO67" s="233">
        <v>-346</v>
      </c>
      <c r="CP67" s="233">
        <v>-183</v>
      </c>
      <c r="CQ67" s="236">
        <v>-5200</v>
      </c>
      <c r="CR67" s="236">
        <v>33387</v>
      </c>
      <c r="CS67" s="236">
        <v>40164</v>
      </c>
    </row>
    <row r="68" spans="1:97" s="210" customFormat="1" ht="12.75" customHeight="1" x14ac:dyDescent="0.2">
      <c r="A68" s="221" t="s">
        <v>301</v>
      </c>
      <c r="B68" s="232" t="s">
        <v>521</v>
      </c>
      <c r="C68" s="233">
        <v>18</v>
      </c>
      <c r="D68" s="233">
        <v>3</v>
      </c>
      <c r="E68" s="233">
        <v>48</v>
      </c>
      <c r="F68" s="233">
        <v>37</v>
      </c>
      <c r="G68" s="233">
        <v>46</v>
      </c>
      <c r="H68" s="233">
        <v>77</v>
      </c>
      <c r="I68" s="233">
        <v>0</v>
      </c>
      <c r="J68" s="233">
        <v>4</v>
      </c>
      <c r="K68" s="233">
        <v>46</v>
      </c>
      <c r="L68" s="233">
        <v>22</v>
      </c>
      <c r="M68" s="233">
        <v>3</v>
      </c>
      <c r="N68" s="233">
        <v>69</v>
      </c>
      <c r="O68" s="233">
        <v>2</v>
      </c>
      <c r="P68" s="233">
        <v>0</v>
      </c>
      <c r="Q68" s="233">
        <v>1</v>
      </c>
      <c r="R68" s="233">
        <v>14</v>
      </c>
      <c r="S68" s="233">
        <v>11</v>
      </c>
      <c r="T68" s="233">
        <v>16</v>
      </c>
      <c r="U68" s="233">
        <v>23</v>
      </c>
      <c r="V68" s="233">
        <v>4</v>
      </c>
      <c r="W68" s="233">
        <v>8</v>
      </c>
      <c r="X68" s="233">
        <v>0</v>
      </c>
      <c r="Y68" s="233">
        <v>1</v>
      </c>
      <c r="Z68" s="233">
        <v>2</v>
      </c>
      <c r="AA68" s="233">
        <v>0</v>
      </c>
      <c r="AB68" s="233">
        <v>1</v>
      </c>
      <c r="AC68" s="233">
        <v>0</v>
      </c>
      <c r="AD68" s="233">
        <v>0</v>
      </c>
      <c r="AE68" s="233">
        <v>12</v>
      </c>
      <c r="AF68" s="233">
        <v>0</v>
      </c>
      <c r="AG68" s="233">
        <v>0</v>
      </c>
      <c r="AH68" s="233">
        <v>0</v>
      </c>
      <c r="AI68" s="233">
        <v>7</v>
      </c>
      <c r="AJ68" s="233">
        <v>39</v>
      </c>
      <c r="AK68" s="233">
        <v>6</v>
      </c>
      <c r="AL68" s="233">
        <v>2</v>
      </c>
      <c r="AM68" s="233">
        <v>5</v>
      </c>
      <c r="AN68" s="233">
        <v>1</v>
      </c>
      <c r="AO68" s="233">
        <v>61</v>
      </c>
      <c r="AP68" s="233">
        <v>1</v>
      </c>
      <c r="AQ68" s="233">
        <v>422</v>
      </c>
      <c r="AR68" s="233">
        <v>20</v>
      </c>
      <c r="AS68" s="233">
        <v>0</v>
      </c>
      <c r="AT68" s="233">
        <v>37</v>
      </c>
      <c r="AU68" s="233">
        <v>80</v>
      </c>
      <c r="AV68" s="233">
        <v>731</v>
      </c>
      <c r="AW68" s="233">
        <v>347</v>
      </c>
      <c r="AX68" s="233">
        <v>75</v>
      </c>
      <c r="AY68" s="233">
        <v>340</v>
      </c>
      <c r="AZ68" s="233">
        <v>38</v>
      </c>
      <c r="BA68" s="233">
        <v>201</v>
      </c>
      <c r="BB68" s="233">
        <v>27</v>
      </c>
      <c r="BC68" s="233">
        <v>896</v>
      </c>
      <c r="BD68" s="233">
        <v>466</v>
      </c>
      <c r="BE68" s="233">
        <v>463</v>
      </c>
      <c r="BF68" s="233">
        <v>306</v>
      </c>
      <c r="BG68" s="233">
        <v>158</v>
      </c>
      <c r="BH68" s="233">
        <v>390</v>
      </c>
      <c r="BI68" s="233">
        <v>92</v>
      </c>
      <c r="BJ68" s="233">
        <v>69</v>
      </c>
      <c r="BK68" s="233">
        <v>75</v>
      </c>
      <c r="BL68" s="233">
        <v>138</v>
      </c>
      <c r="BM68" s="233">
        <v>0</v>
      </c>
      <c r="BN68" s="233">
        <v>1</v>
      </c>
      <c r="BO68" s="236">
        <v>5962</v>
      </c>
      <c r="BP68" s="235">
        <v>0</v>
      </c>
      <c r="BQ68" s="233">
        <v>0</v>
      </c>
      <c r="BR68" s="233">
        <v>0</v>
      </c>
      <c r="BS68" s="233">
        <v>0</v>
      </c>
      <c r="BT68" s="233">
        <v>0</v>
      </c>
      <c r="BU68" s="233">
        <v>0</v>
      </c>
      <c r="BV68" s="236">
        <v>0</v>
      </c>
      <c r="BW68" s="234">
        <v>5962</v>
      </c>
      <c r="BX68" s="235">
        <v>0</v>
      </c>
      <c r="BY68" s="233">
        <v>0</v>
      </c>
      <c r="BZ68" s="233">
        <v>0</v>
      </c>
      <c r="CA68" s="233">
        <v>0</v>
      </c>
      <c r="CB68" s="233">
        <v>0</v>
      </c>
      <c r="CC68" s="233">
        <v>0</v>
      </c>
      <c r="CD68" s="233">
        <v>0</v>
      </c>
      <c r="CE68" s="233">
        <v>0</v>
      </c>
      <c r="CF68" s="236">
        <v>0</v>
      </c>
      <c r="CG68" s="236">
        <v>0</v>
      </c>
      <c r="CH68" s="236">
        <v>5962</v>
      </c>
      <c r="CI68" s="233">
        <v>0</v>
      </c>
      <c r="CJ68" s="233">
        <v>0</v>
      </c>
      <c r="CK68" s="233">
        <v>0</v>
      </c>
      <c r="CL68" s="233">
        <v>0</v>
      </c>
      <c r="CM68" s="233">
        <v>0</v>
      </c>
      <c r="CN68" s="233">
        <v>0</v>
      </c>
      <c r="CO68" s="233">
        <v>0</v>
      </c>
      <c r="CP68" s="233">
        <v>0</v>
      </c>
      <c r="CQ68" s="236">
        <v>0</v>
      </c>
      <c r="CR68" s="236">
        <v>0</v>
      </c>
      <c r="CS68" s="236">
        <v>5962</v>
      </c>
    </row>
    <row r="69" spans="1:97" s="210" customFormat="1" ht="12.75" customHeight="1" x14ac:dyDescent="0.2">
      <c r="A69" s="244" t="s">
        <v>459</v>
      </c>
      <c r="B69" s="232" t="s">
        <v>522</v>
      </c>
      <c r="C69" s="233">
        <v>607</v>
      </c>
      <c r="D69" s="233">
        <v>12</v>
      </c>
      <c r="E69" s="233">
        <v>22</v>
      </c>
      <c r="F69" s="233">
        <v>4</v>
      </c>
      <c r="G69" s="233">
        <v>74</v>
      </c>
      <c r="H69" s="233">
        <v>406</v>
      </c>
      <c r="I69" s="233">
        <v>0</v>
      </c>
      <c r="J69" s="233">
        <v>99</v>
      </c>
      <c r="K69" s="233">
        <v>641</v>
      </c>
      <c r="L69" s="233">
        <v>219</v>
      </c>
      <c r="M69" s="233">
        <v>108</v>
      </c>
      <c r="N69" s="233">
        <v>64</v>
      </c>
      <c r="O69" s="233">
        <v>33</v>
      </c>
      <c r="P69" s="233">
        <v>148</v>
      </c>
      <c r="Q69" s="233">
        <v>3</v>
      </c>
      <c r="R69" s="233">
        <v>33</v>
      </c>
      <c r="S69" s="233">
        <v>169</v>
      </c>
      <c r="T69" s="233">
        <v>32</v>
      </c>
      <c r="U69" s="233">
        <v>176</v>
      </c>
      <c r="V69" s="233">
        <v>27</v>
      </c>
      <c r="W69" s="233">
        <v>32</v>
      </c>
      <c r="X69" s="233">
        <v>0</v>
      </c>
      <c r="Y69" s="233">
        <v>2</v>
      </c>
      <c r="Z69" s="233">
        <v>13</v>
      </c>
      <c r="AA69" s="233">
        <v>0</v>
      </c>
      <c r="AB69" s="233">
        <v>28</v>
      </c>
      <c r="AC69" s="233">
        <v>0</v>
      </c>
      <c r="AD69" s="233">
        <v>0</v>
      </c>
      <c r="AE69" s="233">
        <v>101</v>
      </c>
      <c r="AF69" s="233">
        <v>0</v>
      </c>
      <c r="AG69" s="233">
        <v>1</v>
      </c>
      <c r="AH69" s="233">
        <v>1</v>
      </c>
      <c r="AI69" s="233">
        <v>51</v>
      </c>
      <c r="AJ69" s="233">
        <v>115</v>
      </c>
      <c r="AK69" s="233">
        <v>12</v>
      </c>
      <c r="AL69" s="233">
        <v>10</v>
      </c>
      <c r="AM69" s="233">
        <v>14</v>
      </c>
      <c r="AN69" s="233">
        <v>5</v>
      </c>
      <c r="AO69" s="233">
        <v>2459</v>
      </c>
      <c r="AP69" s="233">
        <v>127</v>
      </c>
      <c r="AQ69" s="233">
        <v>1047</v>
      </c>
      <c r="AR69" s="233">
        <v>511</v>
      </c>
      <c r="AS69" s="233">
        <v>56</v>
      </c>
      <c r="AT69" s="233">
        <v>309</v>
      </c>
      <c r="AU69" s="233">
        <v>642</v>
      </c>
      <c r="AV69" s="233">
        <v>2906</v>
      </c>
      <c r="AW69" s="233">
        <v>571</v>
      </c>
      <c r="AX69" s="233">
        <v>342</v>
      </c>
      <c r="AY69" s="233">
        <v>1840</v>
      </c>
      <c r="AZ69" s="233">
        <v>12</v>
      </c>
      <c r="BA69" s="233">
        <v>266</v>
      </c>
      <c r="BB69" s="233">
        <v>21</v>
      </c>
      <c r="BC69" s="233">
        <v>313</v>
      </c>
      <c r="BD69" s="233">
        <v>1275</v>
      </c>
      <c r="BE69" s="233">
        <v>749</v>
      </c>
      <c r="BF69" s="233">
        <v>188</v>
      </c>
      <c r="BG69" s="233">
        <v>97</v>
      </c>
      <c r="BH69" s="233">
        <v>694</v>
      </c>
      <c r="BI69" s="233">
        <v>51</v>
      </c>
      <c r="BJ69" s="233">
        <v>126</v>
      </c>
      <c r="BK69" s="233">
        <v>65</v>
      </c>
      <c r="BL69" s="233">
        <v>204</v>
      </c>
      <c r="BM69" s="233">
        <v>3</v>
      </c>
      <c r="BN69" s="233">
        <v>0</v>
      </c>
      <c r="BO69" s="236">
        <v>18136</v>
      </c>
      <c r="BP69" s="235">
        <v>0</v>
      </c>
      <c r="BQ69" s="233">
        <v>52</v>
      </c>
      <c r="BR69" s="233">
        <v>0</v>
      </c>
      <c r="BS69" s="233">
        <v>0</v>
      </c>
      <c r="BT69" s="233">
        <v>0</v>
      </c>
      <c r="BU69" s="233">
        <v>0</v>
      </c>
      <c r="BV69" s="236">
        <v>52</v>
      </c>
      <c r="BW69" s="234">
        <v>18188</v>
      </c>
      <c r="BX69" s="235">
        <v>20</v>
      </c>
      <c r="BY69" s="233">
        <v>263</v>
      </c>
      <c r="BZ69" s="233">
        <v>401</v>
      </c>
      <c r="CA69" s="233">
        <v>9</v>
      </c>
      <c r="CB69" s="233">
        <v>0</v>
      </c>
      <c r="CC69" s="233">
        <v>225</v>
      </c>
      <c r="CD69" s="233">
        <v>110</v>
      </c>
      <c r="CE69" s="233">
        <v>154</v>
      </c>
      <c r="CF69" s="236">
        <v>1182</v>
      </c>
      <c r="CG69" s="236">
        <v>1234</v>
      </c>
      <c r="CH69" s="236">
        <v>19370</v>
      </c>
      <c r="CI69" s="233">
        <v>-73</v>
      </c>
      <c r="CJ69" s="233">
        <v>-202</v>
      </c>
      <c r="CK69" s="233">
        <v>-203</v>
      </c>
      <c r="CL69" s="233">
        <v>-8</v>
      </c>
      <c r="CM69" s="233">
        <v>0</v>
      </c>
      <c r="CN69" s="233">
        <v>-230</v>
      </c>
      <c r="CO69" s="233">
        <v>-226</v>
      </c>
      <c r="CP69" s="233">
        <v>-240</v>
      </c>
      <c r="CQ69" s="236">
        <v>-1182</v>
      </c>
      <c r="CR69" s="236">
        <v>52</v>
      </c>
      <c r="CS69" s="236">
        <v>18188</v>
      </c>
    </row>
    <row r="70" spans="1:97" s="210" customFormat="1" ht="12.75" customHeight="1" x14ac:dyDescent="0.2">
      <c r="A70" s="252"/>
      <c r="B70" s="253" t="s">
        <v>347</v>
      </c>
      <c r="C70" s="254">
        <v>55866</v>
      </c>
      <c r="D70" s="254">
        <v>13019</v>
      </c>
      <c r="E70" s="254">
        <v>56486</v>
      </c>
      <c r="F70" s="254">
        <v>5366</v>
      </c>
      <c r="G70" s="254">
        <v>6610</v>
      </c>
      <c r="H70" s="254">
        <v>19776</v>
      </c>
      <c r="I70" s="254">
        <v>0</v>
      </c>
      <c r="J70" s="254">
        <v>1890</v>
      </c>
      <c r="K70" s="254">
        <v>48441</v>
      </c>
      <c r="L70" s="254">
        <v>37606</v>
      </c>
      <c r="M70" s="254">
        <v>15978</v>
      </c>
      <c r="N70" s="254">
        <v>48916</v>
      </c>
      <c r="O70" s="254">
        <v>3499</v>
      </c>
      <c r="P70" s="254">
        <v>5980</v>
      </c>
      <c r="Q70" s="254">
        <v>951</v>
      </c>
      <c r="R70" s="254">
        <v>4938</v>
      </c>
      <c r="S70" s="254">
        <v>13362</v>
      </c>
      <c r="T70" s="254">
        <v>6933</v>
      </c>
      <c r="U70" s="254">
        <v>32048</v>
      </c>
      <c r="V70" s="254">
        <v>4196</v>
      </c>
      <c r="W70" s="254">
        <v>3696</v>
      </c>
      <c r="X70" s="254">
        <v>837</v>
      </c>
      <c r="Y70" s="254">
        <v>2027</v>
      </c>
      <c r="Z70" s="254">
        <v>1303</v>
      </c>
      <c r="AA70" s="254">
        <v>1122</v>
      </c>
      <c r="AB70" s="254">
        <v>5652</v>
      </c>
      <c r="AC70" s="254">
        <v>0</v>
      </c>
      <c r="AD70" s="254">
        <v>0</v>
      </c>
      <c r="AE70" s="254">
        <v>8059</v>
      </c>
      <c r="AF70" s="254">
        <v>0</v>
      </c>
      <c r="AG70" s="254">
        <v>367</v>
      </c>
      <c r="AH70" s="254">
        <v>150</v>
      </c>
      <c r="AI70" s="254">
        <v>8633</v>
      </c>
      <c r="AJ70" s="254">
        <v>25413</v>
      </c>
      <c r="AK70" s="254">
        <v>5316</v>
      </c>
      <c r="AL70" s="254">
        <v>3628</v>
      </c>
      <c r="AM70" s="254">
        <v>1718</v>
      </c>
      <c r="AN70" s="254">
        <v>2249</v>
      </c>
      <c r="AO70" s="254">
        <v>56445</v>
      </c>
      <c r="AP70" s="254">
        <v>19489</v>
      </c>
      <c r="AQ70" s="254">
        <v>89152</v>
      </c>
      <c r="AR70" s="254">
        <v>23106</v>
      </c>
      <c r="AS70" s="254">
        <v>3525</v>
      </c>
      <c r="AT70" s="254">
        <v>17012</v>
      </c>
      <c r="AU70" s="254">
        <v>8037</v>
      </c>
      <c r="AV70" s="254">
        <v>96321</v>
      </c>
      <c r="AW70" s="254">
        <v>27556</v>
      </c>
      <c r="AX70" s="254">
        <v>48666</v>
      </c>
      <c r="AY70" s="254">
        <v>80512</v>
      </c>
      <c r="AZ70" s="254">
        <v>1837</v>
      </c>
      <c r="BA70" s="254">
        <v>33907</v>
      </c>
      <c r="BB70" s="254">
        <v>7483</v>
      </c>
      <c r="BC70" s="254">
        <v>111583</v>
      </c>
      <c r="BD70" s="254">
        <v>32175</v>
      </c>
      <c r="BE70" s="254">
        <v>110893</v>
      </c>
      <c r="BF70" s="254">
        <v>12604</v>
      </c>
      <c r="BG70" s="254">
        <v>10427</v>
      </c>
      <c r="BH70" s="254">
        <v>80919</v>
      </c>
      <c r="BI70" s="254">
        <v>21374</v>
      </c>
      <c r="BJ70" s="254">
        <v>44355</v>
      </c>
      <c r="BK70" s="254">
        <v>9424</v>
      </c>
      <c r="BL70" s="254">
        <v>12796</v>
      </c>
      <c r="BM70" s="254">
        <v>5962</v>
      </c>
      <c r="BN70" s="254">
        <v>9547</v>
      </c>
      <c r="BO70" s="257">
        <v>1427138</v>
      </c>
      <c r="BP70" s="256">
        <v>47632</v>
      </c>
      <c r="BQ70" s="254">
        <v>1365969</v>
      </c>
      <c r="BR70" s="254">
        <v>827641</v>
      </c>
      <c r="BS70" s="254">
        <v>264141</v>
      </c>
      <c r="BT70" s="254">
        <v>246727</v>
      </c>
      <c r="BU70" s="254">
        <v>5431</v>
      </c>
      <c r="BV70" s="257">
        <v>2757541</v>
      </c>
      <c r="BW70" s="255">
        <v>4184679</v>
      </c>
      <c r="BX70" s="256">
        <v>22087</v>
      </c>
      <c r="BY70" s="254">
        <v>574776</v>
      </c>
      <c r="BZ70" s="254">
        <v>283936</v>
      </c>
      <c r="CA70" s="254">
        <v>22397</v>
      </c>
      <c r="CB70" s="254">
        <v>0</v>
      </c>
      <c r="CC70" s="254">
        <v>44434</v>
      </c>
      <c r="CD70" s="254">
        <v>17574</v>
      </c>
      <c r="CE70" s="254">
        <v>6443</v>
      </c>
      <c r="CF70" s="257">
        <v>971647</v>
      </c>
      <c r="CG70" s="257">
        <v>3729188</v>
      </c>
      <c r="CH70" s="257">
        <v>5156326</v>
      </c>
      <c r="CI70" s="254">
        <v>-86539</v>
      </c>
      <c r="CJ70" s="254">
        <v>-687670</v>
      </c>
      <c r="CK70" s="254">
        <v>-662377</v>
      </c>
      <c r="CL70" s="254">
        <v>-21617</v>
      </c>
      <c r="CM70" s="254">
        <v>0</v>
      </c>
      <c r="CN70" s="254">
        <v>-64041</v>
      </c>
      <c r="CO70" s="254">
        <v>-28675</v>
      </c>
      <c r="CP70" s="254">
        <v>-15517</v>
      </c>
      <c r="CQ70" s="257">
        <v>-1566436</v>
      </c>
      <c r="CR70" s="257">
        <v>2162752</v>
      </c>
      <c r="CS70" s="257">
        <v>3589890</v>
      </c>
    </row>
    <row r="71" spans="1:97" s="210" customFormat="1" ht="12.75" customHeight="1" x14ac:dyDescent="0.2">
      <c r="A71" s="221"/>
      <c r="B71" s="232" t="s">
        <v>322</v>
      </c>
      <c r="C71" s="233">
        <v>167</v>
      </c>
      <c r="D71" s="233">
        <v>64</v>
      </c>
      <c r="E71" s="233">
        <v>97</v>
      </c>
      <c r="F71" s="233">
        <v>107</v>
      </c>
      <c r="G71" s="233">
        <v>175</v>
      </c>
      <c r="H71" s="233">
        <v>1322</v>
      </c>
      <c r="I71" s="233">
        <v>0</v>
      </c>
      <c r="J71" s="233">
        <v>237</v>
      </c>
      <c r="K71" s="233">
        <v>546</v>
      </c>
      <c r="L71" s="233">
        <v>472</v>
      </c>
      <c r="M71" s="233">
        <v>91</v>
      </c>
      <c r="N71" s="233">
        <v>682</v>
      </c>
      <c r="O71" s="233">
        <v>68</v>
      </c>
      <c r="P71" s="233">
        <v>27</v>
      </c>
      <c r="Q71" s="233">
        <v>19</v>
      </c>
      <c r="R71" s="233">
        <v>122</v>
      </c>
      <c r="S71" s="233">
        <v>143</v>
      </c>
      <c r="T71" s="233">
        <v>205</v>
      </c>
      <c r="U71" s="233">
        <v>800</v>
      </c>
      <c r="V71" s="233">
        <v>158</v>
      </c>
      <c r="W71" s="233">
        <v>177</v>
      </c>
      <c r="X71" s="233">
        <v>53</v>
      </c>
      <c r="Y71" s="233">
        <v>22</v>
      </c>
      <c r="Z71" s="233">
        <v>44</v>
      </c>
      <c r="AA71" s="233">
        <v>6</v>
      </c>
      <c r="AB71" s="233">
        <v>183</v>
      </c>
      <c r="AC71" s="233">
        <v>0</v>
      </c>
      <c r="AD71" s="233">
        <v>0</v>
      </c>
      <c r="AE71" s="233">
        <v>257</v>
      </c>
      <c r="AF71" s="233">
        <v>0</v>
      </c>
      <c r="AG71" s="233">
        <v>1</v>
      </c>
      <c r="AH71" s="233">
        <v>2</v>
      </c>
      <c r="AI71" s="233">
        <v>260</v>
      </c>
      <c r="AJ71" s="233">
        <v>783</v>
      </c>
      <c r="AK71" s="233">
        <v>100</v>
      </c>
      <c r="AL71" s="233">
        <v>40</v>
      </c>
      <c r="AM71" s="233">
        <v>67</v>
      </c>
      <c r="AN71" s="233">
        <v>27</v>
      </c>
      <c r="AO71" s="233">
        <v>2244</v>
      </c>
      <c r="AP71" s="233">
        <v>497</v>
      </c>
      <c r="AQ71" s="233">
        <v>2987</v>
      </c>
      <c r="AR71" s="233">
        <v>520</v>
      </c>
      <c r="AS71" s="233">
        <v>144</v>
      </c>
      <c r="AT71" s="233">
        <v>354</v>
      </c>
      <c r="AU71" s="233">
        <v>631</v>
      </c>
      <c r="AV71" s="233">
        <v>7921</v>
      </c>
      <c r="AW71" s="233">
        <v>2661</v>
      </c>
      <c r="AX71" s="233">
        <v>923</v>
      </c>
      <c r="AY71" s="233">
        <v>2873</v>
      </c>
      <c r="AZ71" s="233">
        <v>267</v>
      </c>
      <c r="BA71" s="233">
        <v>746</v>
      </c>
      <c r="BB71" s="233">
        <v>492</v>
      </c>
      <c r="BC71" s="233">
        <v>4442</v>
      </c>
      <c r="BD71" s="233">
        <v>973</v>
      </c>
      <c r="BE71" s="233">
        <v>2398</v>
      </c>
      <c r="BF71" s="233">
        <v>897</v>
      </c>
      <c r="BG71" s="233">
        <v>921</v>
      </c>
      <c r="BH71" s="233">
        <v>3257</v>
      </c>
      <c r="BI71" s="233">
        <v>847</v>
      </c>
      <c r="BJ71" s="233">
        <v>1034</v>
      </c>
      <c r="BK71" s="233">
        <v>701</v>
      </c>
      <c r="BL71" s="233">
        <v>1305</v>
      </c>
      <c r="BM71" s="233">
        <v>0</v>
      </c>
      <c r="BN71" s="233">
        <v>73</v>
      </c>
      <c r="BO71" s="236">
        <v>47632</v>
      </c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</row>
    <row r="72" spans="1:97" s="210" customFormat="1" ht="12.75" customHeight="1" x14ac:dyDescent="0.2">
      <c r="A72" s="221"/>
      <c r="B72" s="232" t="s">
        <v>323</v>
      </c>
      <c r="C72" s="233">
        <v>5991</v>
      </c>
      <c r="D72" s="233">
        <v>745</v>
      </c>
      <c r="E72" s="233">
        <v>1921</v>
      </c>
      <c r="F72" s="233">
        <v>5015</v>
      </c>
      <c r="G72" s="233">
        <v>4582</v>
      </c>
      <c r="H72" s="233">
        <v>9505</v>
      </c>
      <c r="I72" s="233">
        <v>0</v>
      </c>
      <c r="J72" s="233">
        <v>1269</v>
      </c>
      <c r="K72" s="233">
        <v>7332</v>
      </c>
      <c r="L72" s="233">
        <v>5809</v>
      </c>
      <c r="M72" s="233">
        <v>535</v>
      </c>
      <c r="N72" s="233">
        <v>13246</v>
      </c>
      <c r="O72" s="233">
        <v>640</v>
      </c>
      <c r="P72" s="233">
        <v>439</v>
      </c>
      <c r="Q72" s="233">
        <v>362</v>
      </c>
      <c r="R72" s="233">
        <v>2626</v>
      </c>
      <c r="S72" s="233">
        <v>3266</v>
      </c>
      <c r="T72" s="233">
        <v>3912</v>
      </c>
      <c r="U72" s="233">
        <v>4522</v>
      </c>
      <c r="V72" s="233">
        <v>1954</v>
      </c>
      <c r="W72" s="233">
        <v>2765</v>
      </c>
      <c r="X72" s="233">
        <v>113</v>
      </c>
      <c r="Y72" s="233">
        <v>182</v>
      </c>
      <c r="Z72" s="233">
        <v>332</v>
      </c>
      <c r="AA72" s="233">
        <v>27</v>
      </c>
      <c r="AB72" s="233">
        <v>2705</v>
      </c>
      <c r="AC72" s="233">
        <v>0</v>
      </c>
      <c r="AD72" s="233">
        <v>0</v>
      </c>
      <c r="AE72" s="233">
        <v>3976</v>
      </c>
      <c r="AF72" s="233">
        <v>0</v>
      </c>
      <c r="AG72" s="233">
        <v>37</v>
      </c>
      <c r="AH72" s="233">
        <v>28</v>
      </c>
      <c r="AI72" s="233">
        <v>4344</v>
      </c>
      <c r="AJ72" s="233">
        <v>11658</v>
      </c>
      <c r="AK72" s="233">
        <v>2240</v>
      </c>
      <c r="AL72" s="233">
        <v>937</v>
      </c>
      <c r="AM72" s="233">
        <v>955</v>
      </c>
      <c r="AN72" s="233">
        <v>892</v>
      </c>
      <c r="AO72" s="233">
        <v>36523</v>
      </c>
      <c r="AP72" s="233">
        <v>13085</v>
      </c>
      <c r="AQ72" s="233">
        <v>63675</v>
      </c>
      <c r="AR72" s="233">
        <v>20513</v>
      </c>
      <c r="AS72" s="233">
        <v>985</v>
      </c>
      <c r="AT72" s="233">
        <v>5698</v>
      </c>
      <c r="AU72" s="233">
        <v>14379</v>
      </c>
      <c r="AV72" s="233">
        <v>151322</v>
      </c>
      <c r="AW72" s="233">
        <v>35468</v>
      </c>
      <c r="AX72" s="233">
        <v>12145</v>
      </c>
      <c r="AY72" s="233">
        <v>57421</v>
      </c>
      <c r="AZ72" s="233">
        <v>6900</v>
      </c>
      <c r="BA72" s="233">
        <v>5308</v>
      </c>
      <c r="BB72" s="233">
        <v>5961</v>
      </c>
      <c r="BC72" s="233">
        <v>170652</v>
      </c>
      <c r="BD72" s="233">
        <v>88328</v>
      </c>
      <c r="BE72" s="233">
        <v>141284</v>
      </c>
      <c r="BF72" s="233">
        <v>40287</v>
      </c>
      <c r="BG72" s="233">
        <v>14132</v>
      </c>
      <c r="BH72" s="233">
        <v>77243</v>
      </c>
      <c r="BI72" s="233">
        <v>10095</v>
      </c>
      <c r="BJ72" s="233">
        <v>19357</v>
      </c>
      <c r="BK72" s="233">
        <v>6624</v>
      </c>
      <c r="BL72" s="233">
        <v>10785</v>
      </c>
      <c r="BM72" s="233">
        <v>0</v>
      </c>
      <c r="BN72" s="233">
        <v>234</v>
      </c>
      <c r="BO72" s="236">
        <v>1113266</v>
      </c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</row>
    <row r="73" spans="1:97" s="210" customFormat="1" ht="12.75" customHeight="1" x14ac:dyDescent="0.2">
      <c r="A73" s="221"/>
      <c r="B73" s="232" t="s">
        <v>324</v>
      </c>
      <c r="C73" s="233">
        <v>56666</v>
      </c>
      <c r="D73" s="233">
        <v>8018</v>
      </c>
      <c r="E73" s="233">
        <v>7896</v>
      </c>
      <c r="F73" s="233">
        <v>1869</v>
      </c>
      <c r="G73" s="233">
        <v>6136</v>
      </c>
      <c r="H73" s="233">
        <v>8376</v>
      </c>
      <c r="I73" s="233">
        <v>0</v>
      </c>
      <c r="J73" s="233">
        <v>341</v>
      </c>
      <c r="K73" s="233">
        <v>4058</v>
      </c>
      <c r="L73" s="233">
        <v>15759</v>
      </c>
      <c r="M73" s="233">
        <v>1328</v>
      </c>
      <c r="N73" s="233">
        <v>6628</v>
      </c>
      <c r="O73" s="233">
        <v>942</v>
      </c>
      <c r="P73" s="233">
        <v>721</v>
      </c>
      <c r="Q73" s="233">
        <v>-29</v>
      </c>
      <c r="R73" s="233">
        <v>55</v>
      </c>
      <c r="S73" s="233">
        <v>2298</v>
      </c>
      <c r="T73" s="233">
        <v>330</v>
      </c>
      <c r="U73" s="233">
        <v>3617</v>
      </c>
      <c r="V73" s="233">
        <v>1096</v>
      </c>
      <c r="W73" s="233">
        <v>1445</v>
      </c>
      <c r="X73" s="233">
        <v>102</v>
      </c>
      <c r="Y73" s="233">
        <v>277</v>
      </c>
      <c r="Z73" s="233">
        <v>370</v>
      </c>
      <c r="AA73" s="233">
        <v>21</v>
      </c>
      <c r="AB73" s="233">
        <v>-3</v>
      </c>
      <c r="AC73" s="233">
        <v>0</v>
      </c>
      <c r="AD73" s="233">
        <v>0</v>
      </c>
      <c r="AE73" s="233">
        <v>1929</v>
      </c>
      <c r="AF73" s="233">
        <v>0</v>
      </c>
      <c r="AG73" s="233">
        <v>105</v>
      </c>
      <c r="AH73" s="233">
        <v>11</v>
      </c>
      <c r="AI73" s="233">
        <v>637</v>
      </c>
      <c r="AJ73" s="233">
        <v>1125</v>
      </c>
      <c r="AK73" s="233">
        <v>-2192</v>
      </c>
      <c r="AL73" s="233">
        <v>101</v>
      </c>
      <c r="AM73" s="233">
        <v>-14</v>
      </c>
      <c r="AN73" s="233">
        <v>-17</v>
      </c>
      <c r="AO73" s="233">
        <v>4832</v>
      </c>
      <c r="AP73" s="233">
        <v>1615</v>
      </c>
      <c r="AQ73" s="233">
        <v>3723</v>
      </c>
      <c r="AR73" s="233">
        <v>943</v>
      </c>
      <c r="AS73" s="233">
        <v>-231</v>
      </c>
      <c r="AT73" s="233">
        <v>5604</v>
      </c>
      <c r="AU73" s="233">
        <v>1619</v>
      </c>
      <c r="AV73" s="233">
        <v>57674</v>
      </c>
      <c r="AW73" s="233">
        <v>27557</v>
      </c>
      <c r="AX73" s="233">
        <v>102960</v>
      </c>
      <c r="AY73" s="233">
        <v>10709</v>
      </c>
      <c r="AZ73" s="233">
        <v>37</v>
      </c>
      <c r="BA73" s="233">
        <v>20327</v>
      </c>
      <c r="BB73" s="233">
        <v>2276</v>
      </c>
      <c r="BC73" s="233">
        <v>0</v>
      </c>
      <c r="BD73" s="233">
        <v>361</v>
      </c>
      <c r="BE73" s="233">
        <v>13430</v>
      </c>
      <c r="BF73" s="233">
        <v>2039</v>
      </c>
      <c r="BG73" s="233">
        <v>-1</v>
      </c>
      <c r="BH73" s="233">
        <v>24970</v>
      </c>
      <c r="BI73" s="233">
        <v>1687</v>
      </c>
      <c r="BJ73" s="233">
        <v>1160</v>
      </c>
      <c r="BK73" s="233">
        <v>7002</v>
      </c>
      <c r="BL73" s="233">
        <v>6421</v>
      </c>
      <c r="BM73" s="233">
        <v>0</v>
      </c>
      <c r="BN73" s="233">
        <v>7213</v>
      </c>
      <c r="BO73" s="236">
        <v>433929</v>
      </c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</row>
    <row r="74" spans="1:97" s="210" customFormat="1" ht="12.75" customHeight="1" x14ac:dyDescent="0.2">
      <c r="A74" s="221"/>
      <c r="B74" s="232" t="s">
        <v>325</v>
      </c>
      <c r="C74" s="233">
        <v>26727</v>
      </c>
      <c r="D74" s="233">
        <v>8887</v>
      </c>
      <c r="E74" s="233">
        <v>17537</v>
      </c>
      <c r="F74" s="233">
        <v>1647</v>
      </c>
      <c r="G74" s="233">
        <v>1169</v>
      </c>
      <c r="H74" s="233">
        <v>8088</v>
      </c>
      <c r="I74" s="233">
        <v>0</v>
      </c>
      <c r="J74" s="233">
        <v>366</v>
      </c>
      <c r="K74" s="233">
        <v>4071</v>
      </c>
      <c r="L74" s="233">
        <v>1401</v>
      </c>
      <c r="M74" s="233">
        <v>176</v>
      </c>
      <c r="N74" s="233">
        <v>4204</v>
      </c>
      <c r="O74" s="233">
        <v>512</v>
      </c>
      <c r="P74" s="233">
        <v>182</v>
      </c>
      <c r="Q74" s="233">
        <v>289</v>
      </c>
      <c r="R74" s="233">
        <v>881</v>
      </c>
      <c r="S74" s="233">
        <v>1416</v>
      </c>
      <c r="T74" s="233">
        <v>616</v>
      </c>
      <c r="U74" s="233">
        <v>5003</v>
      </c>
      <c r="V74" s="233">
        <v>480</v>
      </c>
      <c r="W74" s="233">
        <v>1001</v>
      </c>
      <c r="X74" s="233">
        <v>126</v>
      </c>
      <c r="Y74" s="233">
        <v>280</v>
      </c>
      <c r="Z74" s="233">
        <v>449</v>
      </c>
      <c r="AA74" s="233">
        <v>54</v>
      </c>
      <c r="AB74" s="233">
        <v>832</v>
      </c>
      <c r="AC74" s="233">
        <v>0</v>
      </c>
      <c r="AD74" s="233">
        <v>0</v>
      </c>
      <c r="AE74" s="233">
        <v>1763</v>
      </c>
      <c r="AF74" s="233">
        <v>0</v>
      </c>
      <c r="AG74" s="233">
        <v>13</v>
      </c>
      <c r="AH74" s="233">
        <v>7</v>
      </c>
      <c r="AI74" s="233">
        <v>1136</v>
      </c>
      <c r="AJ74" s="233">
        <v>7665</v>
      </c>
      <c r="AK74" s="233">
        <v>1895</v>
      </c>
      <c r="AL74" s="233">
        <v>495</v>
      </c>
      <c r="AM74" s="233">
        <v>406</v>
      </c>
      <c r="AN74" s="233">
        <v>85</v>
      </c>
      <c r="AO74" s="233">
        <v>3102</v>
      </c>
      <c r="AP74" s="233">
        <v>1038</v>
      </c>
      <c r="AQ74" s="233">
        <v>12978</v>
      </c>
      <c r="AR74" s="233">
        <v>1822</v>
      </c>
      <c r="AS74" s="233">
        <v>3038</v>
      </c>
      <c r="AT74" s="233">
        <v>5975</v>
      </c>
      <c r="AU74" s="233">
        <v>2050</v>
      </c>
      <c r="AV74" s="233">
        <v>32186</v>
      </c>
      <c r="AW74" s="233">
        <v>7017</v>
      </c>
      <c r="AX74" s="233">
        <v>87285</v>
      </c>
      <c r="AY74" s="233">
        <v>21614</v>
      </c>
      <c r="AZ74" s="233">
        <v>567</v>
      </c>
      <c r="BA74" s="233">
        <v>13101</v>
      </c>
      <c r="BB74" s="233">
        <v>1386</v>
      </c>
      <c r="BC74" s="233">
        <v>135903</v>
      </c>
      <c r="BD74" s="233">
        <v>18981</v>
      </c>
      <c r="BE74" s="233">
        <v>17704</v>
      </c>
      <c r="BF74" s="233">
        <v>4122</v>
      </c>
      <c r="BG74" s="233">
        <v>1795</v>
      </c>
      <c r="BH74" s="233">
        <v>26418</v>
      </c>
      <c r="BI74" s="233">
        <v>5063</v>
      </c>
      <c r="BJ74" s="233">
        <v>3443</v>
      </c>
      <c r="BK74" s="233">
        <v>4174</v>
      </c>
      <c r="BL74" s="233">
        <v>5569</v>
      </c>
      <c r="BM74" s="233">
        <v>0</v>
      </c>
      <c r="BN74" s="233">
        <v>866</v>
      </c>
      <c r="BO74" s="236">
        <v>517056</v>
      </c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</row>
    <row r="75" spans="1:97" s="210" customFormat="1" ht="12.75" customHeight="1" x14ac:dyDescent="0.2">
      <c r="A75" s="221"/>
      <c r="B75" s="259" t="s">
        <v>348</v>
      </c>
      <c r="C75" s="233">
        <v>7075</v>
      </c>
      <c r="D75" s="233">
        <v>472</v>
      </c>
      <c r="E75" s="233">
        <v>2196</v>
      </c>
      <c r="F75" s="233">
        <v>416</v>
      </c>
      <c r="G75" s="233">
        <v>492</v>
      </c>
      <c r="H75" s="233">
        <v>3186</v>
      </c>
      <c r="I75" s="233">
        <v>0</v>
      </c>
      <c r="J75" s="233">
        <v>251</v>
      </c>
      <c r="K75" s="233">
        <v>587</v>
      </c>
      <c r="L75" s="233">
        <v>632</v>
      </c>
      <c r="M75" s="233">
        <v>397</v>
      </c>
      <c r="N75" s="233">
        <v>2611</v>
      </c>
      <c r="O75" s="233">
        <v>2501</v>
      </c>
      <c r="P75" s="233">
        <v>139</v>
      </c>
      <c r="Q75" s="233">
        <v>43</v>
      </c>
      <c r="R75" s="233">
        <v>494</v>
      </c>
      <c r="S75" s="233">
        <v>709</v>
      </c>
      <c r="T75" s="233">
        <v>381</v>
      </c>
      <c r="U75" s="233">
        <v>835</v>
      </c>
      <c r="V75" s="233">
        <v>273</v>
      </c>
      <c r="W75" s="233">
        <v>377</v>
      </c>
      <c r="X75" s="233">
        <v>40</v>
      </c>
      <c r="Y75" s="233">
        <v>67</v>
      </c>
      <c r="Z75" s="233">
        <v>71</v>
      </c>
      <c r="AA75" s="233">
        <v>504</v>
      </c>
      <c r="AB75" s="233">
        <v>442</v>
      </c>
      <c r="AC75" s="233">
        <v>0</v>
      </c>
      <c r="AD75" s="233">
        <v>0</v>
      </c>
      <c r="AE75" s="233">
        <v>749</v>
      </c>
      <c r="AF75" s="233">
        <v>0</v>
      </c>
      <c r="AG75" s="233">
        <v>4</v>
      </c>
      <c r="AH75" s="233">
        <v>2</v>
      </c>
      <c r="AI75" s="233">
        <v>465</v>
      </c>
      <c r="AJ75" s="233">
        <v>542</v>
      </c>
      <c r="AK75" s="233">
        <v>114</v>
      </c>
      <c r="AL75" s="233">
        <v>44</v>
      </c>
      <c r="AM75" s="233">
        <v>28</v>
      </c>
      <c r="AN75" s="233">
        <v>228</v>
      </c>
      <c r="AO75" s="233">
        <v>3984</v>
      </c>
      <c r="AP75" s="233">
        <v>1341</v>
      </c>
      <c r="AQ75" s="233">
        <v>7815</v>
      </c>
      <c r="AR75" s="233">
        <v>1393</v>
      </c>
      <c r="AS75" s="233">
        <v>591</v>
      </c>
      <c r="AT75" s="233">
        <v>1311</v>
      </c>
      <c r="AU75" s="233">
        <v>545</v>
      </c>
      <c r="AV75" s="233">
        <v>16170</v>
      </c>
      <c r="AW75" s="233">
        <v>1927</v>
      </c>
      <c r="AX75" s="233">
        <v>13601</v>
      </c>
      <c r="AY75" s="233">
        <v>7216</v>
      </c>
      <c r="AZ75" s="233">
        <v>222</v>
      </c>
      <c r="BA75" s="233">
        <v>3391</v>
      </c>
      <c r="BB75" s="233">
        <v>548</v>
      </c>
      <c r="BC75" s="233">
        <v>1183</v>
      </c>
      <c r="BD75" s="233">
        <v>1870</v>
      </c>
      <c r="BE75" s="233">
        <v>4172</v>
      </c>
      <c r="BF75" s="233">
        <v>1010</v>
      </c>
      <c r="BG75" s="233">
        <v>1041</v>
      </c>
      <c r="BH75" s="233">
        <v>10944</v>
      </c>
      <c r="BI75" s="233">
        <v>1198</v>
      </c>
      <c r="BJ75" s="233">
        <v>2463</v>
      </c>
      <c r="BK75" s="233">
        <v>2817</v>
      </c>
      <c r="BL75" s="233">
        <v>3288</v>
      </c>
      <c r="BM75" s="233">
        <v>0</v>
      </c>
      <c r="BN75" s="233">
        <v>346</v>
      </c>
      <c r="BO75" s="236">
        <v>117754</v>
      </c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</row>
    <row r="76" spans="1:97" s="210" customFormat="1" ht="12.75" customHeight="1" x14ac:dyDescent="0.2">
      <c r="A76" s="221"/>
      <c r="B76" s="232" t="s">
        <v>349</v>
      </c>
      <c r="C76" s="233">
        <v>-43646</v>
      </c>
      <c r="D76" s="233">
        <v>-6624</v>
      </c>
      <c r="E76" s="233">
        <v>-1651</v>
      </c>
      <c r="F76" s="233">
        <v>-2</v>
      </c>
      <c r="G76" s="233">
        <v>-1077</v>
      </c>
      <c r="H76" s="233">
        <v>-29</v>
      </c>
      <c r="I76" s="233">
        <v>0</v>
      </c>
      <c r="J76" s="233">
        <v>0</v>
      </c>
      <c r="K76" s="233">
        <v>-1073</v>
      </c>
      <c r="L76" s="233">
        <v>-1</v>
      </c>
      <c r="M76" s="233">
        <v>-4</v>
      </c>
      <c r="N76" s="233">
        <v>-2452</v>
      </c>
      <c r="O76" s="233">
        <v>-1</v>
      </c>
      <c r="P76" s="233">
        <v>-13</v>
      </c>
      <c r="Q76" s="233">
        <v>0</v>
      </c>
      <c r="R76" s="233">
        <v>0</v>
      </c>
      <c r="S76" s="233">
        <v>-1</v>
      </c>
      <c r="T76" s="233">
        <v>0</v>
      </c>
      <c r="U76" s="233">
        <v>0</v>
      </c>
      <c r="V76" s="233">
        <v>0</v>
      </c>
      <c r="W76" s="233">
        <v>0</v>
      </c>
      <c r="X76" s="233">
        <v>0</v>
      </c>
      <c r="Y76" s="233">
        <v>0</v>
      </c>
      <c r="Z76" s="233">
        <v>0</v>
      </c>
      <c r="AA76" s="233">
        <v>-12</v>
      </c>
      <c r="AB76" s="233">
        <v>0</v>
      </c>
      <c r="AC76" s="233">
        <v>0</v>
      </c>
      <c r="AD76" s="233">
        <v>0</v>
      </c>
      <c r="AE76" s="233">
        <v>0</v>
      </c>
      <c r="AF76" s="233">
        <v>0</v>
      </c>
      <c r="AG76" s="233">
        <v>0</v>
      </c>
      <c r="AH76" s="233">
        <v>0</v>
      </c>
      <c r="AI76" s="233">
        <v>0</v>
      </c>
      <c r="AJ76" s="233">
        <v>0</v>
      </c>
      <c r="AK76" s="233">
        <v>0</v>
      </c>
      <c r="AL76" s="233">
        <v>0</v>
      </c>
      <c r="AM76" s="233">
        <v>0</v>
      </c>
      <c r="AN76" s="233">
        <v>0</v>
      </c>
      <c r="AO76" s="233">
        <v>-2</v>
      </c>
      <c r="AP76" s="233">
        <v>-2</v>
      </c>
      <c r="AQ76" s="233">
        <v>-407</v>
      </c>
      <c r="AR76" s="233">
        <v>-1785</v>
      </c>
      <c r="AS76" s="233">
        <v>-1</v>
      </c>
      <c r="AT76" s="233">
        <v>-755</v>
      </c>
      <c r="AU76" s="233">
        <v>0</v>
      </c>
      <c r="AV76" s="233">
        <v>-209</v>
      </c>
      <c r="AW76" s="233">
        <v>-1373</v>
      </c>
      <c r="AX76" s="233">
        <v>-112</v>
      </c>
      <c r="AY76" s="233">
        <v>-637</v>
      </c>
      <c r="AZ76" s="233">
        <v>0</v>
      </c>
      <c r="BA76" s="233">
        <v>-1</v>
      </c>
      <c r="BB76" s="233">
        <v>0</v>
      </c>
      <c r="BC76" s="233">
        <v>0</v>
      </c>
      <c r="BD76" s="233">
        <v>-227</v>
      </c>
      <c r="BE76" s="233">
        <v>-3250</v>
      </c>
      <c r="BF76" s="233">
        <v>-321</v>
      </c>
      <c r="BG76" s="233">
        <v>-1117</v>
      </c>
      <c r="BH76" s="233">
        <v>-8</v>
      </c>
      <c r="BI76" s="233">
        <v>-1</v>
      </c>
      <c r="BJ76" s="233">
        <v>0</v>
      </c>
      <c r="BK76" s="233">
        <v>0</v>
      </c>
      <c r="BL76" s="233">
        <v>0</v>
      </c>
      <c r="BM76" s="233">
        <v>0</v>
      </c>
      <c r="BN76" s="233">
        <v>-91</v>
      </c>
      <c r="BO76" s="236">
        <v>-66885</v>
      </c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</row>
    <row r="77" spans="1:97" s="210" customFormat="1" ht="12.75" customHeight="1" x14ac:dyDescent="0.2">
      <c r="A77" s="252"/>
      <c r="B77" s="253" t="s">
        <v>326</v>
      </c>
      <c r="C77" s="254">
        <v>52980</v>
      </c>
      <c r="D77" s="254">
        <v>11562</v>
      </c>
      <c r="E77" s="254">
        <v>27996</v>
      </c>
      <c r="F77" s="254">
        <v>9052</v>
      </c>
      <c r="G77" s="254">
        <v>11477</v>
      </c>
      <c r="H77" s="254">
        <v>30448</v>
      </c>
      <c r="I77" s="254">
        <v>0</v>
      </c>
      <c r="J77" s="254">
        <v>2464</v>
      </c>
      <c r="K77" s="254">
        <v>15521</v>
      </c>
      <c r="L77" s="254">
        <v>24072</v>
      </c>
      <c r="M77" s="254">
        <v>2523</v>
      </c>
      <c r="N77" s="254">
        <v>24919</v>
      </c>
      <c r="O77" s="254">
        <v>4662</v>
      </c>
      <c r="P77" s="254">
        <v>1495</v>
      </c>
      <c r="Q77" s="254">
        <v>684</v>
      </c>
      <c r="R77" s="254">
        <v>4178</v>
      </c>
      <c r="S77" s="254">
        <v>7831</v>
      </c>
      <c r="T77" s="254">
        <v>5444</v>
      </c>
      <c r="U77" s="254">
        <v>14777</v>
      </c>
      <c r="V77" s="254">
        <v>3961</v>
      </c>
      <c r="W77" s="254">
        <v>5765</v>
      </c>
      <c r="X77" s="254">
        <v>434</v>
      </c>
      <c r="Y77" s="254">
        <v>828</v>
      </c>
      <c r="Z77" s="254">
        <v>1266</v>
      </c>
      <c r="AA77" s="254">
        <v>600</v>
      </c>
      <c r="AB77" s="254">
        <v>4159</v>
      </c>
      <c r="AC77" s="254">
        <v>0</v>
      </c>
      <c r="AD77" s="254">
        <v>0</v>
      </c>
      <c r="AE77" s="254">
        <v>8674</v>
      </c>
      <c r="AF77" s="254">
        <v>0</v>
      </c>
      <c r="AG77" s="254">
        <v>160</v>
      </c>
      <c r="AH77" s="254">
        <v>50</v>
      </c>
      <c r="AI77" s="254">
        <v>6842</v>
      </c>
      <c r="AJ77" s="254">
        <v>21773</v>
      </c>
      <c r="AK77" s="254">
        <v>2157</v>
      </c>
      <c r="AL77" s="254">
        <v>1617</v>
      </c>
      <c r="AM77" s="254">
        <v>1442</v>
      </c>
      <c r="AN77" s="254">
        <v>1215</v>
      </c>
      <c r="AO77" s="254">
        <v>50683</v>
      </c>
      <c r="AP77" s="254">
        <v>17574</v>
      </c>
      <c r="AQ77" s="254">
        <v>90771</v>
      </c>
      <c r="AR77" s="254">
        <v>23406</v>
      </c>
      <c r="AS77" s="254">
        <v>4526</v>
      </c>
      <c r="AT77" s="254">
        <v>18187</v>
      </c>
      <c r="AU77" s="254">
        <v>19224</v>
      </c>
      <c r="AV77" s="254">
        <v>265064</v>
      </c>
      <c r="AW77" s="254">
        <v>73257</v>
      </c>
      <c r="AX77" s="254">
        <v>216802</v>
      </c>
      <c r="AY77" s="254">
        <v>99196</v>
      </c>
      <c r="AZ77" s="254">
        <v>7993</v>
      </c>
      <c r="BA77" s="254">
        <v>42872</v>
      </c>
      <c r="BB77" s="254">
        <v>10663</v>
      </c>
      <c r="BC77" s="254">
        <v>312180</v>
      </c>
      <c r="BD77" s="254">
        <v>110286</v>
      </c>
      <c r="BE77" s="254">
        <v>175738</v>
      </c>
      <c r="BF77" s="254">
        <v>48034</v>
      </c>
      <c r="BG77" s="254">
        <v>16771</v>
      </c>
      <c r="BH77" s="254">
        <v>142824</v>
      </c>
      <c r="BI77" s="254">
        <v>18889</v>
      </c>
      <c r="BJ77" s="254">
        <v>27457</v>
      </c>
      <c r="BK77" s="254">
        <v>21318</v>
      </c>
      <c r="BL77" s="254">
        <v>27368</v>
      </c>
      <c r="BM77" s="254">
        <v>0</v>
      </c>
      <c r="BN77" s="254">
        <v>8641</v>
      </c>
      <c r="BO77" s="257">
        <v>2162752</v>
      </c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</row>
    <row r="78" spans="1:97" s="210" customFormat="1" ht="12.75" customHeight="1" x14ac:dyDescent="0.2">
      <c r="A78" s="252"/>
      <c r="B78" s="253" t="s">
        <v>393</v>
      </c>
      <c r="C78" s="254">
        <v>108846</v>
      </c>
      <c r="D78" s="254">
        <v>24581</v>
      </c>
      <c r="E78" s="254">
        <v>84482</v>
      </c>
      <c r="F78" s="254">
        <v>14418</v>
      </c>
      <c r="G78" s="254">
        <v>18087</v>
      </c>
      <c r="H78" s="254">
        <v>50224</v>
      </c>
      <c r="I78" s="254">
        <v>0</v>
      </c>
      <c r="J78" s="254">
        <v>4354</v>
      </c>
      <c r="K78" s="254">
        <v>63962</v>
      </c>
      <c r="L78" s="254">
        <v>61678</v>
      </c>
      <c r="M78" s="254">
        <v>18501</v>
      </c>
      <c r="N78" s="254">
        <v>73835</v>
      </c>
      <c r="O78" s="254">
        <v>8161</v>
      </c>
      <c r="P78" s="254">
        <v>7475</v>
      </c>
      <c r="Q78" s="254">
        <v>1635</v>
      </c>
      <c r="R78" s="254">
        <v>9116</v>
      </c>
      <c r="S78" s="254">
        <v>21193</v>
      </c>
      <c r="T78" s="254">
        <v>12377</v>
      </c>
      <c r="U78" s="254">
        <v>46825</v>
      </c>
      <c r="V78" s="254">
        <v>8157</v>
      </c>
      <c r="W78" s="254">
        <v>9461</v>
      </c>
      <c r="X78" s="254">
        <v>1271</v>
      </c>
      <c r="Y78" s="254">
        <v>2855</v>
      </c>
      <c r="Z78" s="254">
        <v>2569</v>
      </c>
      <c r="AA78" s="254">
        <v>1722</v>
      </c>
      <c r="AB78" s="254">
        <v>9811</v>
      </c>
      <c r="AC78" s="254">
        <v>0</v>
      </c>
      <c r="AD78" s="254">
        <v>0</v>
      </c>
      <c r="AE78" s="254">
        <v>16733</v>
      </c>
      <c r="AF78" s="254">
        <v>0</v>
      </c>
      <c r="AG78" s="254">
        <v>527</v>
      </c>
      <c r="AH78" s="254">
        <v>200</v>
      </c>
      <c r="AI78" s="254">
        <v>15475</v>
      </c>
      <c r="AJ78" s="254">
        <v>47186</v>
      </c>
      <c r="AK78" s="254">
        <v>7473</v>
      </c>
      <c r="AL78" s="254">
        <v>5245</v>
      </c>
      <c r="AM78" s="254">
        <v>3160</v>
      </c>
      <c r="AN78" s="254">
        <v>3464</v>
      </c>
      <c r="AO78" s="254">
        <v>107128</v>
      </c>
      <c r="AP78" s="254">
        <v>37063</v>
      </c>
      <c r="AQ78" s="254">
        <v>179923</v>
      </c>
      <c r="AR78" s="254">
        <v>46512</v>
      </c>
      <c r="AS78" s="254">
        <v>8051</v>
      </c>
      <c r="AT78" s="254">
        <v>35199</v>
      </c>
      <c r="AU78" s="254">
        <v>27261</v>
      </c>
      <c r="AV78" s="254">
        <v>361385</v>
      </c>
      <c r="AW78" s="254">
        <v>100813</v>
      </c>
      <c r="AX78" s="254">
        <v>265468</v>
      </c>
      <c r="AY78" s="254">
        <v>179708</v>
      </c>
      <c r="AZ78" s="254">
        <v>9830</v>
      </c>
      <c r="BA78" s="254">
        <v>76779</v>
      </c>
      <c r="BB78" s="254">
        <v>18146</v>
      </c>
      <c r="BC78" s="254">
        <v>423763</v>
      </c>
      <c r="BD78" s="254">
        <v>142461</v>
      </c>
      <c r="BE78" s="254">
        <v>286631</v>
      </c>
      <c r="BF78" s="254">
        <v>60638</v>
      </c>
      <c r="BG78" s="254">
        <v>27198</v>
      </c>
      <c r="BH78" s="254">
        <v>223743</v>
      </c>
      <c r="BI78" s="254">
        <v>40263</v>
      </c>
      <c r="BJ78" s="254">
        <v>71812</v>
      </c>
      <c r="BK78" s="254">
        <v>30742</v>
      </c>
      <c r="BL78" s="254">
        <v>40164</v>
      </c>
      <c r="BM78" s="254">
        <v>5962</v>
      </c>
      <c r="BN78" s="254">
        <v>18188</v>
      </c>
      <c r="BO78" s="257">
        <v>3589890</v>
      </c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</row>
  </sheetData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7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0"/>
  <sheetViews>
    <sheetView view="pageBreakPreview" zoomScale="145" zoomScaleNormal="100" zoomScaleSheetLayoutView="145" workbookViewId="0"/>
  </sheetViews>
  <sheetFormatPr defaultColWidth="7" defaultRowHeight="10.9" customHeight="1" x14ac:dyDescent="0.15"/>
  <cols>
    <col min="1" max="1" width="3.26953125" style="146" customWidth="1"/>
    <col min="2" max="2" width="16.6328125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" style="147"/>
    <col min="256" max="256" width="3.26953125" style="147" customWidth="1"/>
    <col min="257" max="257" width="16.6328125" style="147" customWidth="1"/>
    <col min="258" max="352" width="8.453125" style="147" customWidth="1"/>
    <col min="353" max="353" width="7.26953125" style="147" customWidth="1"/>
    <col min="354" max="511" width="7" style="147"/>
    <col min="512" max="512" width="3.26953125" style="147" customWidth="1"/>
    <col min="513" max="513" width="16.6328125" style="147" customWidth="1"/>
    <col min="514" max="608" width="8.453125" style="147" customWidth="1"/>
    <col min="609" max="609" width="7.26953125" style="147" customWidth="1"/>
    <col min="610" max="767" width="7" style="147"/>
    <col min="768" max="768" width="3.26953125" style="147" customWidth="1"/>
    <col min="769" max="769" width="16.6328125" style="147" customWidth="1"/>
    <col min="770" max="864" width="8.453125" style="147" customWidth="1"/>
    <col min="865" max="865" width="7.26953125" style="147" customWidth="1"/>
    <col min="866" max="1023" width="7" style="147"/>
    <col min="1024" max="1024" width="3.26953125" style="147" customWidth="1"/>
    <col min="1025" max="1025" width="16.6328125" style="147" customWidth="1"/>
    <col min="1026" max="1120" width="8.453125" style="147" customWidth="1"/>
    <col min="1121" max="1121" width="7.26953125" style="147" customWidth="1"/>
    <col min="1122" max="1279" width="7" style="147"/>
    <col min="1280" max="1280" width="3.26953125" style="147" customWidth="1"/>
    <col min="1281" max="1281" width="16.6328125" style="147" customWidth="1"/>
    <col min="1282" max="1376" width="8.453125" style="147" customWidth="1"/>
    <col min="1377" max="1377" width="7.26953125" style="147" customWidth="1"/>
    <col min="1378" max="1535" width="7" style="147"/>
    <col min="1536" max="1536" width="3.26953125" style="147" customWidth="1"/>
    <col min="1537" max="1537" width="16.6328125" style="147" customWidth="1"/>
    <col min="1538" max="1632" width="8.453125" style="147" customWidth="1"/>
    <col min="1633" max="1633" width="7.26953125" style="147" customWidth="1"/>
    <col min="1634" max="1791" width="7" style="147"/>
    <col min="1792" max="1792" width="3.26953125" style="147" customWidth="1"/>
    <col min="1793" max="1793" width="16.6328125" style="147" customWidth="1"/>
    <col min="1794" max="1888" width="8.453125" style="147" customWidth="1"/>
    <col min="1889" max="1889" width="7.26953125" style="147" customWidth="1"/>
    <col min="1890" max="2047" width="7" style="147"/>
    <col min="2048" max="2048" width="3.26953125" style="147" customWidth="1"/>
    <col min="2049" max="2049" width="16.6328125" style="147" customWidth="1"/>
    <col min="2050" max="2144" width="8.453125" style="147" customWidth="1"/>
    <col min="2145" max="2145" width="7.26953125" style="147" customWidth="1"/>
    <col min="2146" max="2303" width="7" style="147"/>
    <col min="2304" max="2304" width="3.26953125" style="147" customWidth="1"/>
    <col min="2305" max="2305" width="16.6328125" style="147" customWidth="1"/>
    <col min="2306" max="2400" width="8.453125" style="147" customWidth="1"/>
    <col min="2401" max="2401" width="7.26953125" style="147" customWidth="1"/>
    <col min="2402" max="2559" width="7" style="147"/>
    <col min="2560" max="2560" width="3.26953125" style="147" customWidth="1"/>
    <col min="2561" max="2561" width="16.6328125" style="147" customWidth="1"/>
    <col min="2562" max="2656" width="8.453125" style="147" customWidth="1"/>
    <col min="2657" max="2657" width="7.26953125" style="147" customWidth="1"/>
    <col min="2658" max="2815" width="7" style="147"/>
    <col min="2816" max="2816" width="3.26953125" style="147" customWidth="1"/>
    <col min="2817" max="2817" width="16.6328125" style="147" customWidth="1"/>
    <col min="2818" max="2912" width="8.453125" style="147" customWidth="1"/>
    <col min="2913" max="2913" width="7.26953125" style="147" customWidth="1"/>
    <col min="2914" max="3071" width="7" style="147"/>
    <col min="3072" max="3072" width="3.26953125" style="147" customWidth="1"/>
    <col min="3073" max="3073" width="16.6328125" style="147" customWidth="1"/>
    <col min="3074" max="3168" width="8.453125" style="147" customWidth="1"/>
    <col min="3169" max="3169" width="7.26953125" style="147" customWidth="1"/>
    <col min="3170" max="3327" width="7" style="147"/>
    <col min="3328" max="3328" width="3.26953125" style="147" customWidth="1"/>
    <col min="3329" max="3329" width="16.6328125" style="147" customWidth="1"/>
    <col min="3330" max="3424" width="8.453125" style="147" customWidth="1"/>
    <col min="3425" max="3425" width="7.26953125" style="147" customWidth="1"/>
    <col min="3426" max="3583" width="7" style="147"/>
    <col min="3584" max="3584" width="3.26953125" style="147" customWidth="1"/>
    <col min="3585" max="3585" width="16.6328125" style="147" customWidth="1"/>
    <col min="3586" max="3680" width="8.453125" style="147" customWidth="1"/>
    <col min="3681" max="3681" width="7.26953125" style="147" customWidth="1"/>
    <col min="3682" max="3839" width="7" style="147"/>
    <col min="3840" max="3840" width="3.26953125" style="147" customWidth="1"/>
    <col min="3841" max="3841" width="16.6328125" style="147" customWidth="1"/>
    <col min="3842" max="3936" width="8.453125" style="147" customWidth="1"/>
    <col min="3937" max="3937" width="7.26953125" style="147" customWidth="1"/>
    <col min="3938" max="4095" width="7" style="147"/>
    <col min="4096" max="4096" width="3.26953125" style="147" customWidth="1"/>
    <col min="4097" max="4097" width="16.6328125" style="147" customWidth="1"/>
    <col min="4098" max="4192" width="8.453125" style="147" customWidth="1"/>
    <col min="4193" max="4193" width="7.26953125" style="147" customWidth="1"/>
    <col min="4194" max="4351" width="7" style="147"/>
    <col min="4352" max="4352" width="3.26953125" style="147" customWidth="1"/>
    <col min="4353" max="4353" width="16.6328125" style="147" customWidth="1"/>
    <col min="4354" max="4448" width="8.453125" style="147" customWidth="1"/>
    <col min="4449" max="4449" width="7.26953125" style="147" customWidth="1"/>
    <col min="4450" max="4607" width="7" style="147"/>
    <col min="4608" max="4608" width="3.26953125" style="147" customWidth="1"/>
    <col min="4609" max="4609" width="16.6328125" style="147" customWidth="1"/>
    <col min="4610" max="4704" width="8.453125" style="147" customWidth="1"/>
    <col min="4705" max="4705" width="7.26953125" style="147" customWidth="1"/>
    <col min="4706" max="4863" width="7" style="147"/>
    <col min="4864" max="4864" width="3.26953125" style="147" customWidth="1"/>
    <col min="4865" max="4865" width="16.6328125" style="147" customWidth="1"/>
    <col min="4866" max="4960" width="8.453125" style="147" customWidth="1"/>
    <col min="4961" max="4961" width="7.26953125" style="147" customWidth="1"/>
    <col min="4962" max="5119" width="7" style="147"/>
    <col min="5120" max="5120" width="3.26953125" style="147" customWidth="1"/>
    <col min="5121" max="5121" width="16.6328125" style="147" customWidth="1"/>
    <col min="5122" max="5216" width="8.453125" style="147" customWidth="1"/>
    <col min="5217" max="5217" width="7.26953125" style="147" customWidth="1"/>
    <col min="5218" max="5375" width="7" style="147"/>
    <col min="5376" max="5376" width="3.26953125" style="147" customWidth="1"/>
    <col min="5377" max="5377" width="16.6328125" style="147" customWidth="1"/>
    <col min="5378" max="5472" width="8.453125" style="147" customWidth="1"/>
    <col min="5473" max="5473" width="7.26953125" style="147" customWidth="1"/>
    <col min="5474" max="5631" width="7" style="147"/>
    <col min="5632" max="5632" width="3.26953125" style="147" customWidth="1"/>
    <col min="5633" max="5633" width="16.6328125" style="147" customWidth="1"/>
    <col min="5634" max="5728" width="8.453125" style="147" customWidth="1"/>
    <col min="5729" max="5729" width="7.26953125" style="147" customWidth="1"/>
    <col min="5730" max="5887" width="7" style="147"/>
    <col min="5888" max="5888" width="3.26953125" style="147" customWidth="1"/>
    <col min="5889" max="5889" width="16.6328125" style="147" customWidth="1"/>
    <col min="5890" max="5984" width="8.453125" style="147" customWidth="1"/>
    <col min="5985" max="5985" width="7.26953125" style="147" customWidth="1"/>
    <col min="5986" max="6143" width="7" style="147"/>
    <col min="6144" max="6144" width="3.26953125" style="147" customWidth="1"/>
    <col min="6145" max="6145" width="16.6328125" style="147" customWidth="1"/>
    <col min="6146" max="6240" width="8.453125" style="147" customWidth="1"/>
    <col min="6241" max="6241" width="7.26953125" style="147" customWidth="1"/>
    <col min="6242" max="6399" width="7" style="147"/>
    <col min="6400" max="6400" width="3.26953125" style="147" customWidth="1"/>
    <col min="6401" max="6401" width="16.6328125" style="147" customWidth="1"/>
    <col min="6402" max="6496" width="8.453125" style="147" customWidth="1"/>
    <col min="6497" max="6497" width="7.26953125" style="147" customWidth="1"/>
    <col min="6498" max="6655" width="7" style="147"/>
    <col min="6656" max="6656" width="3.26953125" style="147" customWidth="1"/>
    <col min="6657" max="6657" width="16.6328125" style="147" customWidth="1"/>
    <col min="6658" max="6752" width="8.453125" style="147" customWidth="1"/>
    <col min="6753" max="6753" width="7.26953125" style="147" customWidth="1"/>
    <col min="6754" max="6911" width="7" style="147"/>
    <col min="6912" max="6912" width="3.26953125" style="147" customWidth="1"/>
    <col min="6913" max="6913" width="16.6328125" style="147" customWidth="1"/>
    <col min="6914" max="7008" width="8.453125" style="147" customWidth="1"/>
    <col min="7009" max="7009" width="7.26953125" style="147" customWidth="1"/>
    <col min="7010" max="7167" width="7" style="147"/>
    <col min="7168" max="7168" width="3.26953125" style="147" customWidth="1"/>
    <col min="7169" max="7169" width="16.6328125" style="147" customWidth="1"/>
    <col min="7170" max="7264" width="8.453125" style="147" customWidth="1"/>
    <col min="7265" max="7265" width="7.26953125" style="147" customWidth="1"/>
    <col min="7266" max="7423" width="7" style="147"/>
    <col min="7424" max="7424" width="3.26953125" style="147" customWidth="1"/>
    <col min="7425" max="7425" width="16.6328125" style="147" customWidth="1"/>
    <col min="7426" max="7520" width="8.453125" style="147" customWidth="1"/>
    <col min="7521" max="7521" width="7.26953125" style="147" customWidth="1"/>
    <col min="7522" max="7679" width="7" style="147"/>
    <col min="7680" max="7680" width="3.26953125" style="147" customWidth="1"/>
    <col min="7681" max="7681" width="16.6328125" style="147" customWidth="1"/>
    <col min="7682" max="7776" width="8.453125" style="147" customWidth="1"/>
    <col min="7777" max="7777" width="7.26953125" style="147" customWidth="1"/>
    <col min="7778" max="7935" width="7" style="147"/>
    <col min="7936" max="7936" width="3.26953125" style="147" customWidth="1"/>
    <col min="7937" max="7937" width="16.6328125" style="147" customWidth="1"/>
    <col min="7938" max="8032" width="8.453125" style="147" customWidth="1"/>
    <col min="8033" max="8033" width="7.26953125" style="147" customWidth="1"/>
    <col min="8034" max="8191" width="7" style="147"/>
    <col min="8192" max="8192" width="3.26953125" style="147" customWidth="1"/>
    <col min="8193" max="8193" width="16.6328125" style="147" customWidth="1"/>
    <col min="8194" max="8288" width="8.453125" style="147" customWidth="1"/>
    <col min="8289" max="8289" width="7.26953125" style="147" customWidth="1"/>
    <col min="8290" max="8447" width="7" style="147"/>
    <col min="8448" max="8448" width="3.26953125" style="147" customWidth="1"/>
    <col min="8449" max="8449" width="16.6328125" style="147" customWidth="1"/>
    <col min="8450" max="8544" width="8.453125" style="147" customWidth="1"/>
    <col min="8545" max="8545" width="7.26953125" style="147" customWidth="1"/>
    <col min="8546" max="8703" width="7" style="147"/>
    <col min="8704" max="8704" width="3.26953125" style="147" customWidth="1"/>
    <col min="8705" max="8705" width="16.6328125" style="147" customWidth="1"/>
    <col min="8706" max="8800" width="8.453125" style="147" customWidth="1"/>
    <col min="8801" max="8801" width="7.26953125" style="147" customWidth="1"/>
    <col min="8802" max="8959" width="7" style="147"/>
    <col min="8960" max="8960" width="3.26953125" style="147" customWidth="1"/>
    <col min="8961" max="8961" width="16.6328125" style="147" customWidth="1"/>
    <col min="8962" max="9056" width="8.453125" style="147" customWidth="1"/>
    <col min="9057" max="9057" width="7.26953125" style="147" customWidth="1"/>
    <col min="9058" max="9215" width="7" style="147"/>
    <col min="9216" max="9216" width="3.26953125" style="147" customWidth="1"/>
    <col min="9217" max="9217" width="16.6328125" style="147" customWidth="1"/>
    <col min="9218" max="9312" width="8.453125" style="147" customWidth="1"/>
    <col min="9313" max="9313" width="7.26953125" style="147" customWidth="1"/>
    <col min="9314" max="9471" width="7" style="147"/>
    <col min="9472" max="9472" width="3.26953125" style="147" customWidth="1"/>
    <col min="9473" max="9473" width="16.6328125" style="147" customWidth="1"/>
    <col min="9474" max="9568" width="8.453125" style="147" customWidth="1"/>
    <col min="9569" max="9569" width="7.26953125" style="147" customWidth="1"/>
    <col min="9570" max="9727" width="7" style="147"/>
    <col min="9728" max="9728" width="3.26953125" style="147" customWidth="1"/>
    <col min="9729" max="9729" width="16.6328125" style="147" customWidth="1"/>
    <col min="9730" max="9824" width="8.453125" style="147" customWidth="1"/>
    <col min="9825" max="9825" width="7.26953125" style="147" customWidth="1"/>
    <col min="9826" max="9983" width="7" style="147"/>
    <col min="9984" max="9984" width="3.26953125" style="147" customWidth="1"/>
    <col min="9985" max="9985" width="16.6328125" style="147" customWidth="1"/>
    <col min="9986" max="10080" width="8.453125" style="147" customWidth="1"/>
    <col min="10081" max="10081" width="7.26953125" style="147" customWidth="1"/>
    <col min="10082" max="10239" width="7" style="147"/>
    <col min="10240" max="10240" width="3.26953125" style="147" customWidth="1"/>
    <col min="10241" max="10241" width="16.6328125" style="147" customWidth="1"/>
    <col min="10242" max="10336" width="8.453125" style="147" customWidth="1"/>
    <col min="10337" max="10337" width="7.26953125" style="147" customWidth="1"/>
    <col min="10338" max="10495" width="7" style="147"/>
    <col min="10496" max="10496" width="3.26953125" style="147" customWidth="1"/>
    <col min="10497" max="10497" width="16.6328125" style="147" customWidth="1"/>
    <col min="10498" max="10592" width="8.453125" style="147" customWidth="1"/>
    <col min="10593" max="10593" width="7.26953125" style="147" customWidth="1"/>
    <col min="10594" max="10751" width="7" style="147"/>
    <col min="10752" max="10752" width="3.26953125" style="147" customWidth="1"/>
    <col min="10753" max="10753" width="16.6328125" style="147" customWidth="1"/>
    <col min="10754" max="10848" width="8.453125" style="147" customWidth="1"/>
    <col min="10849" max="10849" width="7.26953125" style="147" customWidth="1"/>
    <col min="10850" max="11007" width="7" style="147"/>
    <col min="11008" max="11008" width="3.26953125" style="147" customWidth="1"/>
    <col min="11009" max="11009" width="16.6328125" style="147" customWidth="1"/>
    <col min="11010" max="11104" width="8.453125" style="147" customWidth="1"/>
    <col min="11105" max="11105" width="7.26953125" style="147" customWidth="1"/>
    <col min="11106" max="11263" width="7" style="147"/>
    <col min="11264" max="11264" width="3.26953125" style="147" customWidth="1"/>
    <col min="11265" max="11265" width="16.6328125" style="147" customWidth="1"/>
    <col min="11266" max="11360" width="8.453125" style="147" customWidth="1"/>
    <col min="11361" max="11361" width="7.26953125" style="147" customWidth="1"/>
    <col min="11362" max="11519" width="7" style="147"/>
    <col min="11520" max="11520" width="3.26953125" style="147" customWidth="1"/>
    <col min="11521" max="11521" width="16.6328125" style="147" customWidth="1"/>
    <col min="11522" max="11616" width="8.453125" style="147" customWidth="1"/>
    <col min="11617" max="11617" width="7.26953125" style="147" customWidth="1"/>
    <col min="11618" max="11775" width="7" style="147"/>
    <col min="11776" max="11776" width="3.26953125" style="147" customWidth="1"/>
    <col min="11777" max="11777" width="16.6328125" style="147" customWidth="1"/>
    <col min="11778" max="11872" width="8.453125" style="147" customWidth="1"/>
    <col min="11873" max="11873" width="7.26953125" style="147" customWidth="1"/>
    <col min="11874" max="12031" width="7" style="147"/>
    <col min="12032" max="12032" width="3.26953125" style="147" customWidth="1"/>
    <col min="12033" max="12033" width="16.6328125" style="147" customWidth="1"/>
    <col min="12034" max="12128" width="8.453125" style="147" customWidth="1"/>
    <col min="12129" max="12129" width="7.26953125" style="147" customWidth="1"/>
    <col min="12130" max="12287" width="7" style="147"/>
    <col min="12288" max="12288" width="3.26953125" style="147" customWidth="1"/>
    <col min="12289" max="12289" width="16.6328125" style="147" customWidth="1"/>
    <col min="12290" max="12384" width="8.453125" style="147" customWidth="1"/>
    <col min="12385" max="12385" width="7.26953125" style="147" customWidth="1"/>
    <col min="12386" max="12543" width="7" style="147"/>
    <col min="12544" max="12544" width="3.26953125" style="147" customWidth="1"/>
    <col min="12545" max="12545" width="16.6328125" style="147" customWidth="1"/>
    <col min="12546" max="12640" width="8.453125" style="147" customWidth="1"/>
    <col min="12641" max="12641" width="7.26953125" style="147" customWidth="1"/>
    <col min="12642" max="12799" width="7" style="147"/>
    <col min="12800" max="12800" width="3.26953125" style="147" customWidth="1"/>
    <col min="12801" max="12801" width="16.6328125" style="147" customWidth="1"/>
    <col min="12802" max="12896" width="8.453125" style="147" customWidth="1"/>
    <col min="12897" max="12897" width="7.26953125" style="147" customWidth="1"/>
    <col min="12898" max="13055" width="7" style="147"/>
    <col min="13056" max="13056" width="3.26953125" style="147" customWidth="1"/>
    <col min="13057" max="13057" width="16.6328125" style="147" customWidth="1"/>
    <col min="13058" max="13152" width="8.453125" style="147" customWidth="1"/>
    <col min="13153" max="13153" width="7.26953125" style="147" customWidth="1"/>
    <col min="13154" max="13311" width="7" style="147"/>
    <col min="13312" max="13312" width="3.26953125" style="147" customWidth="1"/>
    <col min="13313" max="13313" width="16.6328125" style="147" customWidth="1"/>
    <col min="13314" max="13408" width="8.453125" style="147" customWidth="1"/>
    <col min="13409" max="13409" width="7.26953125" style="147" customWidth="1"/>
    <col min="13410" max="13567" width="7" style="147"/>
    <col min="13568" max="13568" width="3.26953125" style="147" customWidth="1"/>
    <col min="13569" max="13569" width="16.6328125" style="147" customWidth="1"/>
    <col min="13570" max="13664" width="8.453125" style="147" customWidth="1"/>
    <col min="13665" max="13665" width="7.26953125" style="147" customWidth="1"/>
    <col min="13666" max="13823" width="7" style="147"/>
    <col min="13824" max="13824" width="3.26953125" style="147" customWidth="1"/>
    <col min="13825" max="13825" width="16.6328125" style="147" customWidth="1"/>
    <col min="13826" max="13920" width="8.453125" style="147" customWidth="1"/>
    <col min="13921" max="13921" width="7.26953125" style="147" customWidth="1"/>
    <col min="13922" max="14079" width="7" style="147"/>
    <col min="14080" max="14080" width="3.26953125" style="147" customWidth="1"/>
    <col min="14081" max="14081" width="16.6328125" style="147" customWidth="1"/>
    <col min="14082" max="14176" width="8.453125" style="147" customWidth="1"/>
    <col min="14177" max="14177" width="7.26953125" style="147" customWidth="1"/>
    <col min="14178" max="14335" width="7" style="147"/>
    <col min="14336" max="14336" width="3.26953125" style="147" customWidth="1"/>
    <col min="14337" max="14337" width="16.6328125" style="147" customWidth="1"/>
    <col min="14338" max="14432" width="8.453125" style="147" customWidth="1"/>
    <col min="14433" max="14433" width="7.26953125" style="147" customWidth="1"/>
    <col min="14434" max="14591" width="7" style="147"/>
    <col min="14592" max="14592" width="3.26953125" style="147" customWidth="1"/>
    <col min="14593" max="14593" width="16.6328125" style="147" customWidth="1"/>
    <col min="14594" max="14688" width="8.453125" style="147" customWidth="1"/>
    <col min="14689" max="14689" width="7.26953125" style="147" customWidth="1"/>
    <col min="14690" max="14847" width="7" style="147"/>
    <col min="14848" max="14848" width="3.26953125" style="147" customWidth="1"/>
    <col min="14849" max="14849" width="16.6328125" style="147" customWidth="1"/>
    <col min="14850" max="14944" width="8.453125" style="147" customWidth="1"/>
    <col min="14945" max="14945" width="7.26953125" style="147" customWidth="1"/>
    <col min="14946" max="15103" width="7" style="147"/>
    <col min="15104" max="15104" width="3.26953125" style="147" customWidth="1"/>
    <col min="15105" max="15105" width="16.6328125" style="147" customWidth="1"/>
    <col min="15106" max="15200" width="8.453125" style="147" customWidth="1"/>
    <col min="15201" max="15201" width="7.26953125" style="147" customWidth="1"/>
    <col min="15202" max="15359" width="7" style="147"/>
    <col min="15360" max="15360" width="3.26953125" style="147" customWidth="1"/>
    <col min="15361" max="15361" width="16.6328125" style="147" customWidth="1"/>
    <col min="15362" max="15456" width="8.453125" style="147" customWidth="1"/>
    <col min="15457" max="15457" width="7.26953125" style="147" customWidth="1"/>
    <col min="15458" max="15615" width="7" style="147"/>
    <col min="15616" max="15616" width="3.26953125" style="147" customWidth="1"/>
    <col min="15617" max="15617" width="16.6328125" style="147" customWidth="1"/>
    <col min="15618" max="15712" width="8.453125" style="147" customWidth="1"/>
    <col min="15713" max="15713" width="7.26953125" style="147" customWidth="1"/>
    <col min="15714" max="15871" width="7" style="147"/>
    <col min="15872" max="15872" width="3.26953125" style="147" customWidth="1"/>
    <col min="15873" max="15873" width="16.6328125" style="147" customWidth="1"/>
    <col min="15874" max="15968" width="8.453125" style="147" customWidth="1"/>
    <col min="15969" max="15969" width="7.26953125" style="147" customWidth="1"/>
    <col min="15970" max="16127" width="7" style="147"/>
    <col min="16128" max="16128" width="3.26953125" style="147" customWidth="1"/>
    <col min="16129" max="16129" width="16.6328125" style="147" customWidth="1"/>
    <col min="16130" max="16224" width="8.453125" style="147" customWidth="1"/>
    <col min="16225" max="16225" width="7.26953125" style="147" customWidth="1"/>
    <col min="16226" max="16384" width="7" style="147"/>
  </cols>
  <sheetData>
    <row r="1" spans="1:97" s="138" customFormat="1" ht="14" x14ac:dyDescent="0.2">
      <c r="A1" s="136"/>
      <c r="B1" s="137" t="s">
        <v>593</v>
      </c>
      <c r="BP1" s="139"/>
      <c r="CS1" s="139"/>
    </row>
    <row r="2" spans="1:97" s="138" customFormat="1" ht="10.9" customHeight="1" x14ac:dyDescent="0.2">
      <c r="A2" s="136"/>
      <c r="BP2" s="139"/>
      <c r="CS2" s="139"/>
    </row>
    <row r="3" spans="1:97" s="138" customFormat="1" ht="10.9" customHeight="1" x14ac:dyDescent="0.2">
      <c r="A3" s="171"/>
      <c r="B3" s="172"/>
      <c r="C3" s="173" t="s">
        <v>234</v>
      </c>
      <c r="D3" s="173" t="s">
        <v>235</v>
      </c>
      <c r="E3" s="173" t="s">
        <v>236</v>
      </c>
      <c r="F3" s="173" t="s">
        <v>237</v>
      </c>
      <c r="G3" s="173" t="s">
        <v>238</v>
      </c>
      <c r="H3" s="173" t="s">
        <v>239</v>
      </c>
      <c r="I3" s="173" t="s">
        <v>240</v>
      </c>
      <c r="J3" s="173" t="s">
        <v>241</v>
      </c>
      <c r="K3" s="173" t="s">
        <v>242</v>
      </c>
      <c r="L3" s="173" t="s">
        <v>243</v>
      </c>
      <c r="M3" s="173" t="s">
        <v>244</v>
      </c>
      <c r="N3" s="173" t="s">
        <v>245</v>
      </c>
      <c r="O3" s="173" t="s">
        <v>246</v>
      </c>
      <c r="P3" s="173" t="s">
        <v>247</v>
      </c>
      <c r="Q3" s="173" t="s">
        <v>248</v>
      </c>
      <c r="R3" s="173" t="s">
        <v>249</v>
      </c>
      <c r="S3" s="173" t="s">
        <v>250</v>
      </c>
      <c r="T3" s="173" t="s">
        <v>251</v>
      </c>
      <c r="U3" s="173" t="s">
        <v>252</v>
      </c>
      <c r="V3" s="173" t="s">
        <v>253</v>
      </c>
      <c r="W3" s="173" t="s">
        <v>254</v>
      </c>
      <c r="X3" s="173" t="s">
        <v>255</v>
      </c>
      <c r="Y3" s="173" t="s">
        <v>256</v>
      </c>
      <c r="Z3" s="173" t="s">
        <v>257</v>
      </c>
      <c r="AA3" s="173" t="s">
        <v>258</v>
      </c>
      <c r="AB3" s="173" t="s">
        <v>259</v>
      </c>
      <c r="AC3" s="173" t="s">
        <v>260</v>
      </c>
      <c r="AD3" s="173" t="s">
        <v>261</v>
      </c>
      <c r="AE3" s="173" t="s">
        <v>262</v>
      </c>
      <c r="AF3" s="173" t="s">
        <v>263</v>
      </c>
      <c r="AG3" s="173" t="s">
        <v>264</v>
      </c>
      <c r="AH3" s="173" t="s">
        <v>265</v>
      </c>
      <c r="AI3" s="173" t="s">
        <v>266</v>
      </c>
      <c r="AJ3" s="173" t="s">
        <v>267</v>
      </c>
      <c r="AK3" s="173" t="s">
        <v>268</v>
      </c>
      <c r="AL3" s="173" t="s">
        <v>269</v>
      </c>
      <c r="AM3" s="173" t="s">
        <v>270</v>
      </c>
      <c r="AN3" s="173" t="s">
        <v>272</v>
      </c>
      <c r="AO3" s="173" t="s">
        <v>274</v>
      </c>
      <c r="AP3" s="173" t="s">
        <v>275</v>
      </c>
      <c r="AQ3" s="173" t="s">
        <v>276</v>
      </c>
      <c r="AR3" s="173" t="s">
        <v>277</v>
      </c>
      <c r="AS3" s="173" t="s">
        <v>278</v>
      </c>
      <c r="AT3" s="173" t="s">
        <v>279</v>
      </c>
      <c r="AU3" s="173" t="s">
        <v>280</v>
      </c>
      <c r="AV3" s="173" t="s">
        <v>281</v>
      </c>
      <c r="AW3" s="173" t="s">
        <v>282</v>
      </c>
      <c r="AX3" s="173" t="s">
        <v>283</v>
      </c>
      <c r="AY3" s="173" t="s">
        <v>284</v>
      </c>
      <c r="AZ3" s="173" t="s">
        <v>285</v>
      </c>
      <c r="BA3" s="173" t="s">
        <v>286</v>
      </c>
      <c r="BB3" s="173" t="s">
        <v>288</v>
      </c>
      <c r="BC3" s="173" t="s">
        <v>289</v>
      </c>
      <c r="BD3" s="173" t="s">
        <v>291</v>
      </c>
      <c r="BE3" s="173" t="s">
        <v>292</v>
      </c>
      <c r="BF3" s="173" t="s">
        <v>293</v>
      </c>
      <c r="BG3" s="173" t="s">
        <v>295</v>
      </c>
      <c r="BH3" s="173" t="s">
        <v>296</v>
      </c>
      <c r="BI3" s="173" t="s">
        <v>297</v>
      </c>
      <c r="BJ3" s="173" t="s">
        <v>298</v>
      </c>
      <c r="BK3" s="173" t="s">
        <v>299</v>
      </c>
      <c r="BL3" s="173" t="s">
        <v>300</v>
      </c>
      <c r="BM3" s="173" t="s">
        <v>301</v>
      </c>
      <c r="BN3" s="173" t="s">
        <v>459</v>
      </c>
      <c r="BO3" s="174"/>
      <c r="BP3" s="139"/>
      <c r="BQ3" s="139"/>
      <c r="BR3" s="139"/>
      <c r="BS3" s="140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40"/>
      <c r="CH3" s="140"/>
      <c r="CI3" s="140"/>
      <c r="CJ3" s="140"/>
      <c r="CK3" s="140"/>
      <c r="CL3" s="140"/>
      <c r="CM3" s="140"/>
      <c r="CN3" s="140"/>
      <c r="CO3" s="140"/>
      <c r="CP3" s="139"/>
      <c r="CQ3" s="139"/>
      <c r="CR3" s="139"/>
    </row>
    <row r="4" spans="1:97" s="141" customFormat="1" ht="10.9" customHeight="1" x14ac:dyDescent="0.2">
      <c r="A4" s="175"/>
      <c r="B4" s="176"/>
      <c r="C4" s="177" t="s">
        <v>523</v>
      </c>
      <c r="D4" s="177" t="s">
        <v>524</v>
      </c>
      <c r="E4" s="177"/>
      <c r="F4" s="177" t="s">
        <v>525</v>
      </c>
      <c r="G4" s="177"/>
      <c r="H4" s="177"/>
      <c r="I4" s="177" t="s">
        <v>526</v>
      </c>
      <c r="J4" s="177" t="s">
        <v>527</v>
      </c>
      <c r="K4" s="177"/>
      <c r="L4" s="177" t="s">
        <v>304</v>
      </c>
      <c r="M4" s="177"/>
      <c r="N4" s="177" t="s">
        <v>305</v>
      </c>
      <c r="O4" s="177"/>
      <c r="P4" s="178" t="s">
        <v>528</v>
      </c>
      <c r="Q4" s="177" t="s">
        <v>529</v>
      </c>
      <c r="R4" s="177" t="s">
        <v>530</v>
      </c>
      <c r="S4" s="177" t="s">
        <v>531</v>
      </c>
      <c r="T4" s="177" t="s">
        <v>532</v>
      </c>
      <c r="U4" s="178" t="s">
        <v>533</v>
      </c>
      <c r="V4" s="177"/>
      <c r="W4" s="177" t="s">
        <v>534</v>
      </c>
      <c r="X4" s="177"/>
      <c r="Y4" s="177" t="s">
        <v>306</v>
      </c>
      <c r="Z4" s="177" t="s">
        <v>306</v>
      </c>
      <c r="AA4" s="177" t="s">
        <v>535</v>
      </c>
      <c r="AB4" s="177" t="s">
        <v>536</v>
      </c>
      <c r="AC4" s="177"/>
      <c r="AD4" s="177" t="s">
        <v>537</v>
      </c>
      <c r="AE4" s="177" t="s">
        <v>538</v>
      </c>
      <c r="AF4" s="177"/>
      <c r="AG4" s="177" t="s">
        <v>539</v>
      </c>
      <c r="AH4" s="177" t="s">
        <v>540</v>
      </c>
      <c r="AI4" s="177"/>
      <c r="AJ4" s="177"/>
      <c r="AK4" s="177"/>
      <c r="AL4" s="177"/>
      <c r="AM4" s="177" t="s">
        <v>527</v>
      </c>
      <c r="AN4" s="178" t="s">
        <v>541</v>
      </c>
      <c r="AO4" s="177"/>
      <c r="AP4" s="177"/>
      <c r="AQ4" s="178"/>
      <c r="AR4" s="177" t="s">
        <v>542</v>
      </c>
      <c r="AS4" s="177"/>
      <c r="AT4" s="177" t="s">
        <v>543</v>
      </c>
      <c r="AU4" s="177"/>
      <c r="AV4" s="177"/>
      <c r="AW4" s="177"/>
      <c r="AX4" s="177"/>
      <c r="AY4" s="178"/>
      <c r="AZ4" s="177" t="s">
        <v>544</v>
      </c>
      <c r="BA4" s="177"/>
      <c r="BB4" s="177" t="s">
        <v>545</v>
      </c>
      <c r="BC4" s="177"/>
      <c r="BD4" s="177"/>
      <c r="BE4" s="177" t="s">
        <v>546</v>
      </c>
      <c r="BF4" s="179"/>
      <c r="BG4" s="347" t="s">
        <v>547</v>
      </c>
      <c r="BH4" s="177" t="s">
        <v>548</v>
      </c>
      <c r="BI4" s="177"/>
      <c r="BJ4" s="177" t="s">
        <v>549</v>
      </c>
      <c r="BK4" s="178" t="s">
        <v>550</v>
      </c>
      <c r="BL4" s="177" t="s">
        <v>527</v>
      </c>
      <c r="BM4" s="177"/>
      <c r="BN4" s="178"/>
      <c r="BO4" s="180" t="s">
        <v>307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1"/>
      <c r="B5" s="182"/>
      <c r="C5" s="183" t="s">
        <v>551</v>
      </c>
      <c r="D5" s="183" t="s">
        <v>551</v>
      </c>
      <c r="E5" s="183" t="s">
        <v>552</v>
      </c>
      <c r="F5" s="183" t="s">
        <v>308</v>
      </c>
      <c r="G5" s="183" t="s">
        <v>553</v>
      </c>
      <c r="H5" s="183" t="s">
        <v>554</v>
      </c>
      <c r="I5" s="183" t="s">
        <v>555</v>
      </c>
      <c r="J5" s="183" t="s">
        <v>556</v>
      </c>
      <c r="K5" s="183" t="s">
        <v>557</v>
      </c>
      <c r="L5" s="183" t="s">
        <v>558</v>
      </c>
      <c r="M5" s="183" t="s">
        <v>1</v>
      </c>
      <c r="N5" s="183" t="s">
        <v>558</v>
      </c>
      <c r="O5" s="183" t="s">
        <v>309</v>
      </c>
      <c r="P5" s="184" t="s">
        <v>559</v>
      </c>
      <c r="Q5" s="183" t="s">
        <v>560</v>
      </c>
      <c r="R5" s="183" t="s">
        <v>561</v>
      </c>
      <c r="S5" s="183" t="s">
        <v>562</v>
      </c>
      <c r="T5" s="183" t="s">
        <v>563</v>
      </c>
      <c r="U5" s="184" t="s">
        <v>564</v>
      </c>
      <c r="V5" s="183" t="s">
        <v>2</v>
      </c>
      <c r="W5" s="183" t="s">
        <v>310</v>
      </c>
      <c r="X5" s="183" t="s">
        <v>3</v>
      </c>
      <c r="Y5" s="183" t="s">
        <v>565</v>
      </c>
      <c r="Z5" s="183" t="s">
        <v>566</v>
      </c>
      <c r="AA5" s="183" t="s">
        <v>567</v>
      </c>
      <c r="AB5" s="183" t="s">
        <v>568</v>
      </c>
      <c r="AC5" s="183" t="s">
        <v>4</v>
      </c>
      <c r="AD5" s="183" t="s">
        <v>569</v>
      </c>
      <c r="AE5" s="183" t="s">
        <v>311</v>
      </c>
      <c r="AF5" s="183" t="s">
        <v>5</v>
      </c>
      <c r="AG5" s="183" t="s">
        <v>312</v>
      </c>
      <c r="AH5" s="183" t="s">
        <v>570</v>
      </c>
      <c r="AI5" s="183" t="s">
        <v>37</v>
      </c>
      <c r="AJ5" s="183" t="s">
        <v>271</v>
      </c>
      <c r="AK5" s="183" t="s">
        <v>273</v>
      </c>
      <c r="AL5" s="183" t="s">
        <v>36</v>
      </c>
      <c r="AM5" s="183" t="s">
        <v>313</v>
      </c>
      <c r="AN5" s="184" t="s">
        <v>571</v>
      </c>
      <c r="AO5" s="183" t="s">
        <v>314</v>
      </c>
      <c r="AP5" s="183" t="s">
        <v>6</v>
      </c>
      <c r="AQ5" s="184" t="s">
        <v>572</v>
      </c>
      <c r="AR5" s="183" t="s">
        <v>573</v>
      </c>
      <c r="AS5" s="183" t="s">
        <v>315</v>
      </c>
      <c r="AT5" s="183" t="s">
        <v>574</v>
      </c>
      <c r="AU5" s="183" t="s">
        <v>316</v>
      </c>
      <c r="AV5" s="183" t="s">
        <v>317</v>
      </c>
      <c r="AW5" s="183" t="s">
        <v>7</v>
      </c>
      <c r="AX5" s="183" t="s">
        <v>287</v>
      </c>
      <c r="AY5" s="184" t="s">
        <v>318</v>
      </c>
      <c r="AZ5" s="183" t="s">
        <v>575</v>
      </c>
      <c r="BA5" s="183" t="s">
        <v>290</v>
      </c>
      <c r="BB5" s="183" t="s">
        <v>308</v>
      </c>
      <c r="BC5" s="183" t="s">
        <v>319</v>
      </c>
      <c r="BD5" s="183" t="s">
        <v>294</v>
      </c>
      <c r="BE5" s="183" t="s">
        <v>320</v>
      </c>
      <c r="BF5" s="184" t="s">
        <v>321</v>
      </c>
      <c r="BG5" s="348" t="s">
        <v>576</v>
      </c>
      <c r="BH5" s="183" t="s">
        <v>308</v>
      </c>
      <c r="BI5" s="183" t="s">
        <v>577</v>
      </c>
      <c r="BJ5" s="183" t="s">
        <v>308</v>
      </c>
      <c r="BK5" s="184" t="s">
        <v>308</v>
      </c>
      <c r="BL5" s="183" t="s">
        <v>578</v>
      </c>
      <c r="BM5" s="183" t="s">
        <v>579</v>
      </c>
      <c r="BN5" s="184" t="s">
        <v>580</v>
      </c>
      <c r="BO5" s="185" t="s">
        <v>345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5" t="s">
        <v>234</v>
      </c>
      <c r="B6" s="186" t="s">
        <v>460</v>
      </c>
      <c r="C6" s="187">
        <v>3.9725851202616541E-2</v>
      </c>
      <c r="D6" s="187">
        <v>8.5431837598144902E-3</v>
      </c>
      <c r="E6" s="187">
        <v>1.0416420065812835E-2</v>
      </c>
      <c r="F6" s="187">
        <v>7.4906367041198503E-3</v>
      </c>
      <c r="G6" s="187">
        <v>9.9518991540885728E-4</v>
      </c>
      <c r="H6" s="187">
        <v>0</v>
      </c>
      <c r="I6" s="187">
        <v>0</v>
      </c>
      <c r="J6" s="187">
        <v>0</v>
      </c>
      <c r="K6" s="187">
        <v>3.126856571089084E-4</v>
      </c>
      <c r="L6" s="187">
        <v>8.7551477025843904E-4</v>
      </c>
      <c r="M6" s="187">
        <v>0.7160694016539646</v>
      </c>
      <c r="N6" s="187">
        <v>0.12598361210807882</v>
      </c>
      <c r="O6" s="187">
        <v>3.1123636809214556E-2</v>
      </c>
      <c r="P6" s="187">
        <v>0.26622073578595318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0</v>
      </c>
      <c r="AK6" s="187">
        <v>0</v>
      </c>
      <c r="AL6" s="187">
        <v>0</v>
      </c>
      <c r="AM6" s="187">
        <v>2.5316455696202532E-3</v>
      </c>
      <c r="AN6" s="187">
        <v>0</v>
      </c>
      <c r="AO6" s="187">
        <v>0</v>
      </c>
      <c r="AP6" s="187">
        <v>2.6981086258532768E-5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0</v>
      </c>
      <c r="AX6" s="187">
        <v>0</v>
      </c>
      <c r="AY6" s="187">
        <v>1.7806664144055914E-4</v>
      </c>
      <c r="AZ6" s="187">
        <v>0</v>
      </c>
      <c r="BA6" s="187">
        <v>0</v>
      </c>
      <c r="BB6" s="187">
        <v>0</v>
      </c>
      <c r="BC6" s="187">
        <v>8.2593336369621704E-5</v>
      </c>
      <c r="BD6" s="187">
        <v>2.0567032380791935E-3</v>
      </c>
      <c r="BE6" s="187">
        <v>1.2385261887234806E-3</v>
      </c>
      <c r="BF6" s="187">
        <v>7.6519674131732577E-3</v>
      </c>
      <c r="BG6" s="187">
        <v>1.2500919185234208E-3</v>
      </c>
      <c r="BH6" s="187">
        <v>0</v>
      </c>
      <c r="BI6" s="187">
        <v>1.6913791818791445E-2</v>
      </c>
      <c r="BJ6" s="187">
        <v>2.3366568261571883E-2</v>
      </c>
      <c r="BK6" s="187">
        <v>1.3011515190943984E-4</v>
      </c>
      <c r="BL6" s="187">
        <v>6.7224380041828503E-4</v>
      </c>
      <c r="BM6" s="187">
        <v>0</v>
      </c>
      <c r="BN6" s="187">
        <v>0</v>
      </c>
      <c r="BO6" s="188">
        <v>9.4766134895498191E-3</v>
      </c>
    </row>
    <row r="7" spans="1:97" s="138" customFormat="1" ht="10.9" customHeight="1" x14ac:dyDescent="0.2">
      <c r="A7" s="175" t="s">
        <v>235</v>
      </c>
      <c r="B7" s="186" t="s">
        <v>461</v>
      </c>
      <c r="C7" s="187">
        <v>1.3900373004060784E-2</v>
      </c>
      <c r="D7" s="187">
        <v>5.5612058093649566E-2</v>
      </c>
      <c r="E7" s="187">
        <v>0.14822092280012311</v>
      </c>
      <c r="F7" s="187">
        <v>9.016507143847968E-4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6.7718561657750383E-5</v>
      </c>
      <c r="O7" s="187">
        <v>0</v>
      </c>
      <c r="P7" s="187">
        <v>3.317725752508361E-2</v>
      </c>
      <c r="Q7" s="187">
        <v>1.0397553516819572E-2</v>
      </c>
      <c r="R7" s="187">
        <v>3.0715225976305398E-3</v>
      </c>
      <c r="S7" s="187">
        <v>0</v>
      </c>
      <c r="T7" s="187">
        <v>0</v>
      </c>
      <c r="U7" s="187">
        <v>4.4847837693539776E-4</v>
      </c>
      <c r="V7" s="187">
        <v>0</v>
      </c>
      <c r="W7" s="187">
        <v>0</v>
      </c>
      <c r="X7" s="187">
        <v>0</v>
      </c>
      <c r="Y7" s="187">
        <v>0</v>
      </c>
      <c r="Z7" s="187">
        <v>3.5033086804203972E-3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1.2658227848101266E-3</v>
      </c>
      <c r="AN7" s="187">
        <v>0</v>
      </c>
      <c r="AO7" s="187">
        <v>5.4140840863266368E-4</v>
      </c>
      <c r="AP7" s="187">
        <v>0</v>
      </c>
      <c r="AQ7" s="187">
        <v>3.7738365856505281E-3</v>
      </c>
      <c r="AR7" s="187">
        <v>1.1824905400756793E-3</v>
      </c>
      <c r="AS7" s="187">
        <v>0</v>
      </c>
      <c r="AT7" s="187">
        <v>0</v>
      </c>
      <c r="AU7" s="187">
        <v>0</v>
      </c>
      <c r="AV7" s="187">
        <v>1.3005520428352034E-4</v>
      </c>
      <c r="AW7" s="187">
        <v>0</v>
      </c>
      <c r="AX7" s="187">
        <v>3.7669323609625267E-6</v>
      </c>
      <c r="AY7" s="187">
        <v>0</v>
      </c>
      <c r="AZ7" s="187">
        <v>0</v>
      </c>
      <c r="BA7" s="187">
        <v>0</v>
      </c>
      <c r="BB7" s="187">
        <v>0</v>
      </c>
      <c r="BC7" s="187">
        <v>2.3598096105606199E-6</v>
      </c>
      <c r="BD7" s="187">
        <v>1.052919746456925E-4</v>
      </c>
      <c r="BE7" s="187">
        <v>4.1865673985019067E-5</v>
      </c>
      <c r="BF7" s="187">
        <v>3.2982618160229558E-5</v>
      </c>
      <c r="BG7" s="187">
        <v>8.4565041547172591E-4</v>
      </c>
      <c r="BH7" s="187">
        <v>8.9388271364914215E-6</v>
      </c>
      <c r="BI7" s="187">
        <v>3.2287708317810395E-4</v>
      </c>
      <c r="BJ7" s="187">
        <v>3.4813123154904475E-4</v>
      </c>
      <c r="BK7" s="187">
        <v>2.3095439463925575E-3</v>
      </c>
      <c r="BL7" s="187">
        <v>2.0416293197888656E-3</v>
      </c>
      <c r="BM7" s="187">
        <v>0</v>
      </c>
      <c r="BN7" s="187">
        <v>0</v>
      </c>
      <c r="BO7" s="188">
        <v>4.68900161286279E-3</v>
      </c>
    </row>
    <row r="8" spans="1:97" s="138" customFormat="1" ht="10.9" customHeight="1" x14ac:dyDescent="0.2">
      <c r="A8" s="175" t="s">
        <v>236</v>
      </c>
      <c r="B8" s="186" t="s">
        <v>462</v>
      </c>
      <c r="C8" s="187">
        <v>8.7922385756022264E-3</v>
      </c>
      <c r="D8" s="187">
        <v>4.1698873113380254E-2</v>
      </c>
      <c r="E8" s="187">
        <v>7.6051703321417585E-2</v>
      </c>
      <c r="F8" s="187">
        <v>3.5441808850048551E-2</v>
      </c>
      <c r="G8" s="187">
        <v>0</v>
      </c>
      <c r="H8" s="187">
        <v>0</v>
      </c>
      <c r="I8" s="187">
        <v>0</v>
      </c>
      <c r="J8" s="187">
        <v>0</v>
      </c>
      <c r="K8" s="187">
        <v>0.47809636971952096</v>
      </c>
      <c r="L8" s="187">
        <v>2.4319854729401084E-4</v>
      </c>
      <c r="M8" s="187">
        <v>0</v>
      </c>
      <c r="N8" s="187">
        <v>7.3677795083632426E-3</v>
      </c>
      <c r="O8" s="187">
        <v>0</v>
      </c>
      <c r="P8" s="187">
        <v>1.471571906354515E-3</v>
      </c>
      <c r="Q8" s="187">
        <v>3.669724770642202E-3</v>
      </c>
      <c r="R8" s="187">
        <v>1.9745502413339184E-3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1.5735641227380016E-3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  <c r="AX8" s="187">
        <v>0</v>
      </c>
      <c r="AY8" s="187">
        <v>2.2258330180069893E-5</v>
      </c>
      <c r="AZ8" s="187">
        <v>0</v>
      </c>
      <c r="BA8" s="187">
        <v>0</v>
      </c>
      <c r="BB8" s="187">
        <v>0</v>
      </c>
      <c r="BC8" s="187">
        <v>7.0794288316818603E-6</v>
      </c>
      <c r="BD8" s="187">
        <v>9.2656937688209403E-4</v>
      </c>
      <c r="BE8" s="187">
        <v>1.9886195142884057E-4</v>
      </c>
      <c r="BF8" s="187">
        <v>1.2368481810086085E-3</v>
      </c>
      <c r="BG8" s="187">
        <v>0</v>
      </c>
      <c r="BH8" s="187">
        <v>0</v>
      </c>
      <c r="BI8" s="187">
        <v>2.9555671460149515E-3</v>
      </c>
      <c r="BJ8" s="187">
        <v>6.1688854230490722E-3</v>
      </c>
      <c r="BK8" s="187">
        <v>0</v>
      </c>
      <c r="BL8" s="187">
        <v>9.9591674136042225E-5</v>
      </c>
      <c r="BM8" s="187">
        <v>0</v>
      </c>
      <c r="BN8" s="187">
        <v>0</v>
      </c>
      <c r="BO8" s="188">
        <v>1.1401742114660895E-2</v>
      </c>
    </row>
    <row r="9" spans="1:97" s="138" customFormat="1" ht="10.9" customHeight="1" x14ac:dyDescent="0.2">
      <c r="A9" s="175" t="s">
        <v>237</v>
      </c>
      <c r="B9" s="186" t="s">
        <v>463</v>
      </c>
      <c r="C9" s="187">
        <v>8.8703305587711084E-2</v>
      </c>
      <c r="D9" s="187">
        <v>4.5563646719010621E-2</v>
      </c>
      <c r="E9" s="187">
        <v>2.9947207689211903E-2</v>
      </c>
      <c r="F9" s="187">
        <v>0</v>
      </c>
      <c r="G9" s="187">
        <v>5.5288328633825397E-5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</v>
      </c>
      <c r="AX9" s="187">
        <v>0</v>
      </c>
      <c r="AY9" s="187">
        <v>0</v>
      </c>
      <c r="AZ9" s="187">
        <v>0</v>
      </c>
      <c r="BA9" s="187">
        <v>0</v>
      </c>
      <c r="BB9" s="187">
        <v>0</v>
      </c>
      <c r="BC9" s="187">
        <v>0</v>
      </c>
      <c r="BD9" s="187">
        <v>1.6144769445672851E-4</v>
      </c>
      <c r="BE9" s="187">
        <v>0</v>
      </c>
      <c r="BF9" s="187">
        <v>0</v>
      </c>
      <c r="BG9" s="187">
        <v>0</v>
      </c>
      <c r="BH9" s="187">
        <v>0</v>
      </c>
      <c r="BI9" s="187">
        <v>0</v>
      </c>
      <c r="BJ9" s="187">
        <v>0</v>
      </c>
      <c r="BK9" s="187">
        <v>4.228742437056795E-4</v>
      </c>
      <c r="BL9" s="187">
        <v>0</v>
      </c>
      <c r="BM9" s="187">
        <v>0</v>
      </c>
      <c r="BN9" s="187">
        <v>0</v>
      </c>
      <c r="BO9" s="188">
        <v>3.7165484179180978E-3</v>
      </c>
    </row>
    <row r="10" spans="1:97" s="138" customFormat="1" ht="10.9" customHeight="1" x14ac:dyDescent="0.2">
      <c r="A10" s="175" t="s">
        <v>238</v>
      </c>
      <c r="B10" s="186" t="s">
        <v>464</v>
      </c>
      <c r="C10" s="187">
        <v>4.9611377542583103E-4</v>
      </c>
      <c r="D10" s="187">
        <v>4.0681827427688051E-5</v>
      </c>
      <c r="E10" s="187">
        <v>0</v>
      </c>
      <c r="F10" s="187">
        <v>0</v>
      </c>
      <c r="G10" s="187">
        <v>0.21413169679880578</v>
      </c>
      <c r="H10" s="187">
        <v>1.3937559732398854E-4</v>
      </c>
      <c r="I10" s="187">
        <v>0</v>
      </c>
      <c r="J10" s="187">
        <v>0</v>
      </c>
      <c r="K10" s="187">
        <v>0</v>
      </c>
      <c r="L10" s="187">
        <v>1.2970589189013911E-4</v>
      </c>
      <c r="M10" s="187">
        <v>0</v>
      </c>
      <c r="N10" s="187">
        <v>1.4085460824812082E-3</v>
      </c>
      <c r="O10" s="187">
        <v>0</v>
      </c>
      <c r="P10" s="187">
        <v>1.3377926421404682E-4</v>
      </c>
      <c r="Q10" s="187">
        <v>0</v>
      </c>
      <c r="R10" s="187">
        <v>0</v>
      </c>
      <c r="S10" s="187">
        <v>0.29523899400745529</v>
      </c>
      <c r="T10" s="187">
        <v>8.0795023026581565E-5</v>
      </c>
      <c r="U10" s="187">
        <v>1.1959423384943939E-3</v>
      </c>
      <c r="V10" s="187">
        <v>0</v>
      </c>
      <c r="W10" s="187">
        <v>0</v>
      </c>
      <c r="X10" s="187">
        <v>0</v>
      </c>
      <c r="Y10" s="187">
        <v>0</v>
      </c>
      <c r="Z10" s="187">
        <v>7.7851304009342152E-4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6.329113924050633E-4</v>
      </c>
      <c r="AN10" s="187">
        <v>0</v>
      </c>
      <c r="AO10" s="187">
        <v>1.8669255470091852E-5</v>
      </c>
      <c r="AP10" s="187">
        <v>8.0943258775598308E-5</v>
      </c>
      <c r="AQ10" s="187">
        <v>1.8896972593831807E-4</v>
      </c>
      <c r="AR10" s="187">
        <v>2.1499828001375988E-5</v>
      </c>
      <c r="AS10" s="187">
        <v>0</v>
      </c>
      <c r="AT10" s="187">
        <v>0</v>
      </c>
      <c r="AU10" s="187">
        <v>0</v>
      </c>
      <c r="AV10" s="187">
        <v>0</v>
      </c>
      <c r="AW10" s="187">
        <v>0</v>
      </c>
      <c r="AX10" s="187">
        <v>0</v>
      </c>
      <c r="AY10" s="187">
        <v>0</v>
      </c>
      <c r="AZ10" s="187">
        <v>0</v>
      </c>
      <c r="BA10" s="187">
        <v>0</v>
      </c>
      <c r="BB10" s="187">
        <v>0</v>
      </c>
      <c r="BC10" s="187">
        <v>9.4392384422424798E-6</v>
      </c>
      <c r="BD10" s="187">
        <v>9.8272509669313003E-5</v>
      </c>
      <c r="BE10" s="187">
        <v>2.0932836992509534E-5</v>
      </c>
      <c r="BF10" s="187">
        <v>3.4631749068241035E-4</v>
      </c>
      <c r="BG10" s="187">
        <v>0</v>
      </c>
      <c r="BH10" s="187">
        <v>0</v>
      </c>
      <c r="BI10" s="187">
        <v>2.0614459925986637E-3</v>
      </c>
      <c r="BJ10" s="187">
        <v>2.8686013479641286E-3</v>
      </c>
      <c r="BK10" s="187">
        <v>0</v>
      </c>
      <c r="BL10" s="187">
        <v>9.9591674136042225E-5</v>
      </c>
      <c r="BM10" s="187">
        <v>0</v>
      </c>
      <c r="BN10" s="187">
        <v>0</v>
      </c>
      <c r="BO10" s="188">
        <v>2.992849363072406E-3</v>
      </c>
    </row>
    <row r="11" spans="1:97" s="138" customFormat="1" ht="10.9" customHeight="1" x14ac:dyDescent="0.2">
      <c r="A11" s="189" t="s">
        <v>239</v>
      </c>
      <c r="B11" s="190" t="s">
        <v>465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  <c r="H11" s="191">
        <v>1.9831156419241797E-2</v>
      </c>
      <c r="I11" s="191">
        <v>0</v>
      </c>
      <c r="J11" s="191">
        <v>0</v>
      </c>
      <c r="K11" s="191">
        <v>0</v>
      </c>
      <c r="L11" s="191">
        <v>0.31583384675248871</v>
      </c>
      <c r="M11" s="191">
        <v>0</v>
      </c>
      <c r="N11" s="191">
        <v>2.0315568497325117E-3</v>
      </c>
      <c r="O11" s="191">
        <v>0</v>
      </c>
      <c r="P11" s="191">
        <v>1.8729096989966556E-3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6.329113924050633E-4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  <c r="AX11" s="191">
        <v>0</v>
      </c>
      <c r="AY11" s="191">
        <v>2.2258330180069893E-5</v>
      </c>
      <c r="AZ11" s="191">
        <v>0</v>
      </c>
      <c r="BA11" s="191">
        <v>0</v>
      </c>
      <c r="BB11" s="191">
        <v>0</v>
      </c>
      <c r="BC11" s="191">
        <v>9.4392384422424798E-6</v>
      </c>
      <c r="BD11" s="191">
        <v>7.7214114740174498E-5</v>
      </c>
      <c r="BE11" s="191">
        <v>2.7561568706804221E-4</v>
      </c>
      <c r="BF11" s="191">
        <v>1.715096144331937E-3</v>
      </c>
      <c r="BG11" s="191">
        <v>0</v>
      </c>
      <c r="BH11" s="191">
        <v>0</v>
      </c>
      <c r="BI11" s="191">
        <v>3.9738717929612795E-3</v>
      </c>
      <c r="BJ11" s="191">
        <v>6.5587924023840028E-3</v>
      </c>
      <c r="BK11" s="191">
        <v>3.2528787977359961E-5</v>
      </c>
      <c r="BL11" s="191">
        <v>1.9918334827208445E-4</v>
      </c>
      <c r="BM11" s="191">
        <v>0</v>
      </c>
      <c r="BN11" s="191">
        <v>0</v>
      </c>
      <c r="BO11" s="192">
        <v>5.9845844858756117E-3</v>
      </c>
    </row>
    <row r="12" spans="1:97" s="138" customFormat="1" ht="10.9" customHeight="1" x14ac:dyDescent="0.2">
      <c r="A12" s="175" t="s">
        <v>240</v>
      </c>
      <c r="B12" s="186" t="s">
        <v>466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4.0631136994650234E-5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2.6759209823812066E-2</v>
      </c>
      <c r="V12" s="187">
        <v>0</v>
      </c>
      <c r="W12" s="187">
        <v>0</v>
      </c>
      <c r="X12" s="187">
        <v>2.2029897718332022E-2</v>
      </c>
      <c r="Y12" s="187">
        <v>7.0052539404553418E-4</v>
      </c>
      <c r="Z12" s="187">
        <v>0</v>
      </c>
      <c r="AA12" s="187">
        <v>0.53135888501742157</v>
      </c>
      <c r="AB12" s="187">
        <v>0</v>
      </c>
      <c r="AC12" s="187">
        <v>0</v>
      </c>
      <c r="AD12" s="187">
        <v>0</v>
      </c>
      <c r="AE12" s="187">
        <v>3.3287515687563496E-2</v>
      </c>
      <c r="AF12" s="187">
        <v>0</v>
      </c>
      <c r="AG12" s="187">
        <v>1.8975332068311196E-3</v>
      </c>
      <c r="AH12" s="187">
        <v>0</v>
      </c>
      <c r="AI12" s="187">
        <v>0</v>
      </c>
      <c r="AJ12" s="187">
        <v>2.1192726656211589E-5</v>
      </c>
      <c r="AK12" s="187">
        <v>0</v>
      </c>
      <c r="AL12" s="187">
        <v>0</v>
      </c>
      <c r="AM12" s="187">
        <v>0</v>
      </c>
      <c r="AN12" s="187">
        <v>5.7736720554272516E-4</v>
      </c>
      <c r="AO12" s="187">
        <v>0</v>
      </c>
      <c r="AP12" s="187">
        <v>0</v>
      </c>
      <c r="AQ12" s="187">
        <v>0</v>
      </c>
      <c r="AR12" s="187">
        <v>0</v>
      </c>
      <c r="AS12" s="187">
        <v>6.8190286920879389E-2</v>
      </c>
      <c r="AT12" s="187">
        <v>2.7330321884144436E-2</v>
      </c>
      <c r="AU12" s="187">
        <v>0</v>
      </c>
      <c r="AV12" s="187">
        <v>0</v>
      </c>
      <c r="AW12" s="187">
        <v>0</v>
      </c>
      <c r="AX12" s="187">
        <v>0</v>
      </c>
      <c r="AY12" s="187">
        <v>5.5645825450174732E-6</v>
      </c>
      <c r="AZ12" s="187">
        <v>0</v>
      </c>
      <c r="BA12" s="187">
        <v>0</v>
      </c>
      <c r="BB12" s="187">
        <v>0</v>
      </c>
      <c r="BC12" s="187">
        <v>0</v>
      </c>
      <c r="BD12" s="187">
        <v>7.0194649763795007E-6</v>
      </c>
      <c r="BE12" s="187">
        <v>0</v>
      </c>
      <c r="BF12" s="187">
        <v>0</v>
      </c>
      <c r="BG12" s="187">
        <v>0</v>
      </c>
      <c r="BH12" s="187">
        <v>0</v>
      </c>
      <c r="BI12" s="187">
        <v>0</v>
      </c>
      <c r="BJ12" s="187">
        <v>0</v>
      </c>
      <c r="BK12" s="187">
        <v>0</v>
      </c>
      <c r="BL12" s="187">
        <v>0</v>
      </c>
      <c r="BM12" s="187">
        <v>0</v>
      </c>
      <c r="BN12" s="187">
        <v>0</v>
      </c>
      <c r="BO12" s="188">
        <v>1.19084428770798E-3</v>
      </c>
    </row>
    <row r="13" spans="1:97" s="138" customFormat="1" ht="10.9" customHeight="1" x14ac:dyDescent="0.2">
      <c r="A13" s="175" t="s">
        <v>241</v>
      </c>
      <c r="B13" s="186" t="s">
        <v>467</v>
      </c>
      <c r="C13" s="187">
        <v>0</v>
      </c>
      <c r="D13" s="187">
        <v>0</v>
      </c>
      <c r="E13" s="187">
        <v>0</v>
      </c>
      <c r="F13" s="187">
        <v>0</v>
      </c>
      <c r="G13" s="187">
        <v>2.2115331453530159E-4</v>
      </c>
      <c r="H13" s="187">
        <v>0</v>
      </c>
      <c r="I13" s="187">
        <v>0</v>
      </c>
      <c r="J13" s="187">
        <v>1.8373909049150207E-3</v>
      </c>
      <c r="K13" s="187">
        <v>0</v>
      </c>
      <c r="L13" s="187">
        <v>0</v>
      </c>
      <c r="M13" s="187">
        <v>0</v>
      </c>
      <c r="N13" s="187">
        <v>9.4805986320850539E-5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2.7549386011745864E-3</v>
      </c>
      <c r="V13" s="187">
        <v>0</v>
      </c>
      <c r="W13" s="187">
        <v>0</v>
      </c>
      <c r="X13" s="187">
        <v>1.4948859166011016E-2</v>
      </c>
      <c r="Y13" s="187">
        <v>4.9036777583187389E-3</v>
      </c>
      <c r="Z13" s="187">
        <v>1.557026080186843E-3</v>
      </c>
      <c r="AA13" s="187">
        <v>5.8072009291521487E-4</v>
      </c>
      <c r="AB13" s="187">
        <v>0</v>
      </c>
      <c r="AC13" s="187">
        <v>0</v>
      </c>
      <c r="AD13" s="187">
        <v>0</v>
      </c>
      <c r="AE13" s="187">
        <v>7.0877905934381161E-2</v>
      </c>
      <c r="AF13" s="187">
        <v>0</v>
      </c>
      <c r="AG13" s="187">
        <v>0</v>
      </c>
      <c r="AH13" s="187">
        <v>3.5000000000000003E-2</v>
      </c>
      <c r="AI13" s="187">
        <v>6.4620355411954764E-5</v>
      </c>
      <c r="AJ13" s="187">
        <v>0</v>
      </c>
      <c r="AK13" s="187">
        <v>0</v>
      </c>
      <c r="AL13" s="187">
        <v>0</v>
      </c>
      <c r="AM13" s="187">
        <v>2.5316455696202532E-3</v>
      </c>
      <c r="AN13" s="187">
        <v>0</v>
      </c>
      <c r="AO13" s="187">
        <v>3.5938316779926816E-3</v>
      </c>
      <c r="AP13" s="187">
        <v>8.9037584653158138E-4</v>
      </c>
      <c r="AQ13" s="187">
        <v>2.9518182778188448E-2</v>
      </c>
      <c r="AR13" s="187">
        <v>2.5025799793601651E-2</v>
      </c>
      <c r="AS13" s="187">
        <v>0</v>
      </c>
      <c r="AT13" s="187">
        <v>0</v>
      </c>
      <c r="AU13" s="187">
        <v>0</v>
      </c>
      <c r="AV13" s="187">
        <v>0</v>
      </c>
      <c r="AW13" s="187">
        <v>0</v>
      </c>
      <c r="AX13" s="187">
        <v>0</v>
      </c>
      <c r="AY13" s="187">
        <v>0</v>
      </c>
      <c r="AZ13" s="187">
        <v>0</v>
      </c>
      <c r="BA13" s="187">
        <v>0</v>
      </c>
      <c r="BB13" s="187">
        <v>0</v>
      </c>
      <c r="BC13" s="187">
        <v>3.067752493728806E-5</v>
      </c>
      <c r="BD13" s="187">
        <v>0</v>
      </c>
      <c r="BE13" s="187">
        <v>0</v>
      </c>
      <c r="BF13" s="187">
        <v>0</v>
      </c>
      <c r="BG13" s="187">
        <v>0</v>
      </c>
      <c r="BH13" s="187">
        <v>0</v>
      </c>
      <c r="BI13" s="187">
        <v>-4.9673397412015992E-5</v>
      </c>
      <c r="BJ13" s="187">
        <v>-2.7850498523923578E-5</v>
      </c>
      <c r="BK13" s="187">
        <v>3.2528787977359961E-5</v>
      </c>
      <c r="BL13" s="187">
        <v>4.9795837068021113E-5</v>
      </c>
      <c r="BM13" s="187">
        <v>0</v>
      </c>
      <c r="BN13" s="187">
        <v>3.2988783813503409E-4</v>
      </c>
      <c r="BO13" s="188">
        <v>2.3117699985236318E-3</v>
      </c>
    </row>
    <row r="14" spans="1:97" s="138" customFormat="1" ht="10.9" customHeight="1" x14ac:dyDescent="0.2">
      <c r="A14" s="175" t="s">
        <v>242</v>
      </c>
      <c r="B14" s="186" t="s">
        <v>468</v>
      </c>
      <c r="C14" s="187">
        <v>0</v>
      </c>
      <c r="D14" s="187">
        <v>0</v>
      </c>
      <c r="E14" s="187">
        <v>7.6939466395208446E-4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9.236734310997155E-2</v>
      </c>
      <c r="L14" s="187">
        <v>3.7290443918414995E-4</v>
      </c>
      <c r="M14" s="187">
        <v>0</v>
      </c>
      <c r="N14" s="187">
        <v>4.7606148845398523E-2</v>
      </c>
      <c r="O14" s="187">
        <v>1.4459012375934322E-2</v>
      </c>
      <c r="P14" s="187">
        <v>8.9632107023411376E-3</v>
      </c>
      <c r="Q14" s="187">
        <v>0</v>
      </c>
      <c r="R14" s="187">
        <v>5.3751645458534449E-3</v>
      </c>
      <c r="S14" s="187">
        <v>0</v>
      </c>
      <c r="T14" s="187">
        <v>0</v>
      </c>
      <c r="U14" s="187">
        <v>5.1254671649759748E-4</v>
      </c>
      <c r="V14" s="187">
        <v>0</v>
      </c>
      <c r="W14" s="187">
        <v>0</v>
      </c>
      <c r="X14" s="187">
        <v>0</v>
      </c>
      <c r="Y14" s="187">
        <v>0</v>
      </c>
      <c r="Z14" s="187">
        <v>2.7247956403269754E-3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4.1139240506329116E-3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0</v>
      </c>
      <c r="AY14" s="187">
        <v>1.4467914617045428E-4</v>
      </c>
      <c r="AZ14" s="187">
        <v>0</v>
      </c>
      <c r="BA14" s="187">
        <v>0</v>
      </c>
      <c r="BB14" s="187">
        <v>0</v>
      </c>
      <c r="BC14" s="187">
        <v>8.2593336369621704E-5</v>
      </c>
      <c r="BD14" s="187">
        <v>2.8288443854809385E-3</v>
      </c>
      <c r="BE14" s="187">
        <v>1.0815299112796593E-3</v>
      </c>
      <c r="BF14" s="187">
        <v>4.765988324153171E-3</v>
      </c>
      <c r="BG14" s="187">
        <v>0</v>
      </c>
      <c r="BH14" s="187">
        <v>0</v>
      </c>
      <c r="BI14" s="187">
        <v>2.1011847105282765E-2</v>
      </c>
      <c r="BJ14" s="187">
        <v>6.5225867543029017E-2</v>
      </c>
      <c r="BK14" s="187">
        <v>3.2528787977359961E-5</v>
      </c>
      <c r="BL14" s="187">
        <v>1.1204063340304749E-3</v>
      </c>
      <c r="BM14" s="187">
        <v>0</v>
      </c>
      <c r="BN14" s="187">
        <v>0</v>
      </c>
      <c r="BO14" s="188">
        <v>4.5761847856062446E-3</v>
      </c>
    </row>
    <row r="15" spans="1:97" s="138" customFormat="1" ht="10.9" customHeight="1" x14ac:dyDescent="0.2">
      <c r="A15" s="193" t="s">
        <v>243</v>
      </c>
      <c r="B15" s="194" t="s">
        <v>469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  <c r="H15" s="195">
        <v>3.315148136349156E-2</v>
      </c>
      <c r="I15" s="195">
        <v>0</v>
      </c>
      <c r="J15" s="195">
        <v>0</v>
      </c>
      <c r="K15" s="195">
        <v>1.7197711140989964E-4</v>
      </c>
      <c r="L15" s="195">
        <v>0.10692629462693343</v>
      </c>
      <c r="M15" s="195">
        <v>0</v>
      </c>
      <c r="N15" s="195">
        <v>1.5656531455271891E-2</v>
      </c>
      <c r="O15" s="195">
        <v>0</v>
      </c>
      <c r="P15" s="195">
        <v>7.7591973244147154E-3</v>
      </c>
      <c r="Q15" s="195">
        <v>0</v>
      </c>
      <c r="R15" s="195">
        <v>0</v>
      </c>
      <c r="S15" s="195">
        <v>0</v>
      </c>
      <c r="T15" s="195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  <c r="AF15" s="195">
        <v>0</v>
      </c>
      <c r="AG15" s="195">
        <v>0</v>
      </c>
      <c r="AH15" s="195">
        <v>0</v>
      </c>
      <c r="AI15" s="195">
        <v>0</v>
      </c>
      <c r="AJ15" s="195">
        <v>0</v>
      </c>
      <c r="AK15" s="195">
        <v>0</v>
      </c>
      <c r="AL15" s="195">
        <v>0</v>
      </c>
      <c r="AM15" s="195">
        <v>0</v>
      </c>
      <c r="AN15" s="195">
        <v>0</v>
      </c>
      <c r="AO15" s="195">
        <v>0</v>
      </c>
      <c r="AP15" s="195">
        <v>0</v>
      </c>
      <c r="AQ15" s="195">
        <v>0</v>
      </c>
      <c r="AR15" s="195">
        <v>0</v>
      </c>
      <c r="AS15" s="195">
        <v>0</v>
      </c>
      <c r="AT15" s="195">
        <v>0</v>
      </c>
      <c r="AU15" s="195">
        <v>0</v>
      </c>
      <c r="AV15" s="195">
        <v>0</v>
      </c>
      <c r="AW15" s="195">
        <v>0</v>
      </c>
      <c r="AX15" s="195">
        <v>0</v>
      </c>
      <c r="AY15" s="195">
        <v>4.4516660360139785E-5</v>
      </c>
      <c r="AZ15" s="195">
        <v>0</v>
      </c>
      <c r="BA15" s="195">
        <v>0</v>
      </c>
      <c r="BB15" s="195">
        <v>0</v>
      </c>
      <c r="BC15" s="195">
        <v>9.6752194032985423E-5</v>
      </c>
      <c r="BD15" s="195">
        <v>7.0194649763795E-4</v>
      </c>
      <c r="BE15" s="195">
        <v>9.1406721533958293E-4</v>
      </c>
      <c r="BF15" s="195">
        <v>6.2502061413635011E-3</v>
      </c>
      <c r="BG15" s="195">
        <v>0</v>
      </c>
      <c r="BH15" s="195">
        <v>0</v>
      </c>
      <c r="BI15" s="195">
        <v>1.289024662841815E-2</v>
      </c>
      <c r="BJ15" s="195">
        <v>3.0162089901409235E-2</v>
      </c>
      <c r="BK15" s="195">
        <v>0</v>
      </c>
      <c r="BL15" s="195">
        <v>6.7224380041828503E-4</v>
      </c>
      <c r="BM15" s="195">
        <v>0</v>
      </c>
      <c r="BN15" s="195">
        <v>0</v>
      </c>
      <c r="BO15" s="196">
        <v>3.617659594026558E-3</v>
      </c>
    </row>
    <row r="16" spans="1:97" s="138" customFormat="1" ht="10.9" customHeight="1" x14ac:dyDescent="0.2">
      <c r="A16" s="175" t="s">
        <v>244</v>
      </c>
      <c r="B16" s="186" t="s">
        <v>470</v>
      </c>
      <c r="C16" s="187">
        <v>0</v>
      </c>
      <c r="D16" s="187">
        <v>0</v>
      </c>
      <c r="E16" s="187">
        <v>8.8776307379086672E-4</v>
      </c>
      <c r="F16" s="187">
        <v>0</v>
      </c>
      <c r="G16" s="187">
        <v>2.211533145353016E-3</v>
      </c>
      <c r="H16" s="187">
        <v>0</v>
      </c>
      <c r="I16" s="187">
        <v>0</v>
      </c>
      <c r="J16" s="187">
        <v>0</v>
      </c>
      <c r="K16" s="187">
        <v>0</v>
      </c>
      <c r="L16" s="187">
        <v>1.1349265540387172E-4</v>
      </c>
      <c r="M16" s="187">
        <v>1.1242635533214421E-2</v>
      </c>
      <c r="N16" s="187">
        <v>6.2544863547098262E-2</v>
      </c>
      <c r="O16" s="187">
        <v>4.4112241146918273E-3</v>
      </c>
      <c r="P16" s="187">
        <v>4.0802675585284283E-2</v>
      </c>
      <c r="Q16" s="187">
        <v>0</v>
      </c>
      <c r="R16" s="187">
        <v>0</v>
      </c>
      <c r="S16" s="187">
        <v>1.368376350681829E-3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  <c r="AX16" s="187">
        <v>0</v>
      </c>
      <c r="AY16" s="187">
        <v>1.0016248581031451E-4</v>
      </c>
      <c r="AZ16" s="187">
        <v>0</v>
      </c>
      <c r="BA16" s="187">
        <v>0</v>
      </c>
      <c r="BB16" s="187">
        <v>0</v>
      </c>
      <c r="BC16" s="187">
        <v>1.1091105169634914E-4</v>
      </c>
      <c r="BD16" s="187">
        <v>9.4060830683485299E-4</v>
      </c>
      <c r="BE16" s="187">
        <v>6.3496272210612249E-4</v>
      </c>
      <c r="BF16" s="187">
        <v>4.205283815429269E-3</v>
      </c>
      <c r="BG16" s="187">
        <v>9.1918523420839767E-4</v>
      </c>
      <c r="BH16" s="187">
        <v>0</v>
      </c>
      <c r="BI16" s="187">
        <v>1.2169982365943919E-2</v>
      </c>
      <c r="BJ16" s="187">
        <v>1.7476187823762045E-2</v>
      </c>
      <c r="BK16" s="187">
        <v>0</v>
      </c>
      <c r="BL16" s="187">
        <v>4.9795837068021109E-4</v>
      </c>
      <c r="BM16" s="187">
        <v>0</v>
      </c>
      <c r="BN16" s="187">
        <v>0</v>
      </c>
      <c r="BO16" s="188">
        <v>2.1571691611720692E-3</v>
      </c>
    </row>
    <row r="17" spans="1:67" s="138" customFormat="1" ht="10.9" customHeight="1" x14ac:dyDescent="0.2">
      <c r="A17" s="175" t="s">
        <v>245</v>
      </c>
      <c r="B17" s="186" t="s">
        <v>471</v>
      </c>
      <c r="C17" s="187">
        <v>0</v>
      </c>
      <c r="D17" s="187">
        <v>0</v>
      </c>
      <c r="E17" s="187">
        <v>1.9388745531592529E-2</v>
      </c>
      <c r="F17" s="187">
        <v>0</v>
      </c>
      <c r="G17" s="187">
        <v>4.5889312766075078E-3</v>
      </c>
      <c r="H17" s="187">
        <v>1.3141127747690348E-3</v>
      </c>
      <c r="I17" s="187">
        <v>0</v>
      </c>
      <c r="J17" s="187">
        <v>0</v>
      </c>
      <c r="K17" s="187">
        <v>2.1153184703417656E-2</v>
      </c>
      <c r="L17" s="187">
        <v>1.4624339310613185E-2</v>
      </c>
      <c r="M17" s="187">
        <v>2.7025566185611587E-4</v>
      </c>
      <c r="N17" s="187">
        <v>0.15976163066296473</v>
      </c>
      <c r="O17" s="187">
        <v>4.1171425070457054E-2</v>
      </c>
      <c r="P17" s="187">
        <v>0.17578595317725754</v>
      </c>
      <c r="Q17" s="187">
        <v>0</v>
      </c>
      <c r="R17" s="187">
        <v>0</v>
      </c>
      <c r="S17" s="187">
        <v>0</v>
      </c>
      <c r="T17" s="187">
        <v>0</v>
      </c>
      <c r="U17" s="187">
        <v>2.7122263747997866E-3</v>
      </c>
      <c r="V17" s="187">
        <v>0</v>
      </c>
      <c r="W17" s="187">
        <v>0</v>
      </c>
      <c r="X17" s="187">
        <v>0</v>
      </c>
      <c r="Y17" s="187">
        <v>7.0052539404553418E-4</v>
      </c>
      <c r="Z17" s="187">
        <v>1.0509926041261192E-2</v>
      </c>
      <c r="AA17" s="187">
        <v>0</v>
      </c>
      <c r="AB17" s="187">
        <v>0</v>
      </c>
      <c r="AC17" s="187">
        <v>0</v>
      </c>
      <c r="AD17" s="187">
        <v>0</v>
      </c>
      <c r="AE17" s="187">
        <v>4.1833502659415525E-4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</v>
      </c>
      <c r="AX17" s="187">
        <v>0</v>
      </c>
      <c r="AY17" s="187">
        <v>2.0032497162062902E-4</v>
      </c>
      <c r="AZ17" s="187">
        <v>0</v>
      </c>
      <c r="BA17" s="187">
        <v>0</v>
      </c>
      <c r="BB17" s="187">
        <v>0</v>
      </c>
      <c r="BC17" s="187">
        <v>1.6282686312868279E-4</v>
      </c>
      <c r="BD17" s="187">
        <v>1.5372628298271106E-3</v>
      </c>
      <c r="BE17" s="187">
        <v>1.9816419019575691E-3</v>
      </c>
      <c r="BF17" s="187">
        <v>8.9053069032619808E-3</v>
      </c>
      <c r="BG17" s="187">
        <v>7.7211559673505403E-4</v>
      </c>
      <c r="BH17" s="187">
        <v>0</v>
      </c>
      <c r="BI17" s="187">
        <v>1.9670665375158335E-2</v>
      </c>
      <c r="BJ17" s="187">
        <v>7.7271208154625973E-2</v>
      </c>
      <c r="BK17" s="187">
        <v>0</v>
      </c>
      <c r="BL17" s="187">
        <v>1.0955084154964645E-3</v>
      </c>
      <c r="BM17" s="187">
        <v>0</v>
      </c>
      <c r="BN17" s="187">
        <v>0</v>
      </c>
      <c r="BO17" s="188">
        <v>7.1016103557490617E-3</v>
      </c>
    </row>
    <row r="18" spans="1:67" s="138" customFormat="1" ht="10.9" customHeight="1" x14ac:dyDescent="0.2">
      <c r="A18" s="175" t="s">
        <v>246</v>
      </c>
      <c r="B18" s="186" t="s">
        <v>472</v>
      </c>
      <c r="C18" s="187">
        <v>0</v>
      </c>
      <c r="D18" s="187">
        <v>0</v>
      </c>
      <c r="E18" s="187">
        <v>6.036788901777893E-4</v>
      </c>
      <c r="F18" s="187">
        <v>0</v>
      </c>
      <c r="G18" s="187">
        <v>0</v>
      </c>
      <c r="H18" s="187">
        <v>7.1280662631411276E-3</v>
      </c>
      <c r="I18" s="187">
        <v>0</v>
      </c>
      <c r="J18" s="187">
        <v>0</v>
      </c>
      <c r="K18" s="187">
        <v>3.3770050967762109E-3</v>
      </c>
      <c r="L18" s="187">
        <v>4.0533091215668474E-4</v>
      </c>
      <c r="M18" s="187">
        <v>0</v>
      </c>
      <c r="N18" s="187">
        <v>1.2731089591657074E-3</v>
      </c>
      <c r="O18" s="187">
        <v>6.0286729567454969E-2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4.4274112096517564E-5</v>
      </c>
      <c r="AW18" s="187">
        <v>0</v>
      </c>
      <c r="AX18" s="187">
        <v>0</v>
      </c>
      <c r="AY18" s="187">
        <v>5.5089367195672984E-4</v>
      </c>
      <c r="AZ18" s="187">
        <v>0</v>
      </c>
      <c r="BA18" s="187">
        <v>0</v>
      </c>
      <c r="BB18" s="187">
        <v>0</v>
      </c>
      <c r="BC18" s="187">
        <v>3.5397144158409297E-5</v>
      </c>
      <c r="BD18" s="187">
        <v>3.50973248818975E-5</v>
      </c>
      <c r="BE18" s="187">
        <v>4.1167912751935415E-4</v>
      </c>
      <c r="BF18" s="187">
        <v>2.0119397077740029E-3</v>
      </c>
      <c r="BG18" s="187">
        <v>0</v>
      </c>
      <c r="BH18" s="187">
        <v>8.9388271364914215E-6</v>
      </c>
      <c r="BI18" s="187">
        <v>3.3181829471226686E-2</v>
      </c>
      <c r="BJ18" s="187">
        <v>8.9734306244081768E-2</v>
      </c>
      <c r="BK18" s="187">
        <v>0</v>
      </c>
      <c r="BL18" s="187">
        <v>7.967333930883378E-4</v>
      </c>
      <c r="BM18" s="187">
        <v>0</v>
      </c>
      <c r="BN18" s="187">
        <v>4.0136353639762482E-3</v>
      </c>
      <c r="BO18" s="188">
        <v>2.6457635192164665E-3</v>
      </c>
    </row>
    <row r="19" spans="1:67" s="138" customFormat="1" ht="10.9" customHeight="1" x14ac:dyDescent="0.2">
      <c r="A19" s="175" t="s">
        <v>247</v>
      </c>
      <c r="B19" s="197" t="s">
        <v>346</v>
      </c>
      <c r="C19" s="187">
        <v>7.1844624515370343E-3</v>
      </c>
      <c r="D19" s="187">
        <v>3.8240917782026769E-2</v>
      </c>
      <c r="E19" s="187">
        <v>0.21939584763618286</v>
      </c>
      <c r="F19" s="187">
        <v>1.9836315716465529E-2</v>
      </c>
      <c r="G19" s="187">
        <v>0</v>
      </c>
      <c r="H19" s="187">
        <v>1.1607996177126474E-2</v>
      </c>
      <c r="I19" s="187">
        <v>0</v>
      </c>
      <c r="J19" s="187">
        <v>0</v>
      </c>
      <c r="K19" s="187">
        <v>-1.5634282855445422E-5</v>
      </c>
      <c r="L19" s="187">
        <v>0</v>
      </c>
      <c r="M19" s="187">
        <v>0</v>
      </c>
      <c r="N19" s="187">
        <v>0</v>
      </c>
      <c r="O19" s="187">
        <v>0</v>
      </c>
      <c r="P19" s="187">
        <v>4.3210702341137122E-2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2.9457045513914287E-4</v>
      </c>
      <c r="AR19" s="187">
        <v>0</v>
      </c>
      <c r="AS19" s="187">
        <v>0</v>
      </c>
      <c r="AT19" s="187">
        <v>0</v>
      </c>
      <c r="AU19" s="187">
        <v>0</v>
      </c>
      <c r="AV19" s="187">
        <v>3.8739848084452867E-5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0</v>
      </c>
      <c r="BD19" s="187">
        <v>8.4233579716554E-4</v>
      </c>
      <c r="BE19" s="187">
        <v>3.4888061654182555E-5</v>
      </c>
      <c r="BF19" s="187">
        <v>1.6491309080114779E-5</v>
      </c>
      <c r="BG19" s="187">
        <v>0</v>
      </c>
      <c r="BH19" s="187">
        <v>0</v>
      </c>
      <c r="BI19" s="187">
        <v>0</v>
      </c>
      <c r="BJ19" s="187">
        <v>0</v>
      </c>
      <c r="BK19" s="187">
        <v>8.45748487411359E-4</v>
      </c>
      <c r="BL19" s="187">
        <v>0</v>
      </c>
      <c r="BM19" s="187">
        <v>0</v>
      </c>
      <c r="BN19" s="187">
        <v>0</v>
      </c>
      <c r="BO19" s="188">
        <v>6.0369537785280331E-3</v>
      </c>
    </row>
    <row r="20" spans="1:67" s="138" customFormat="1" ht="10.9" customHeight="1" x14ac:dyDescent="0.2">
      <c r="A20" s="175" t="s">
        <v>248</v>
      </c>
      <c r="B20" s="186" t="s">
        <v>473</v>
      </c>
      <c r="C20" s="187">
        <v>6.4311044962607722E-5</v>
      </c>
      <c r="D20" s="187">
        <v>0</v>
      </c>
      <c r="E20" s="187">
        <v>3.5510522951634671E-5</v>
      </c>
      <c r="F20" s="187">
        <v>1.3871549452073797E-4</v>
      </c>
      <c r="G20" s="187">
        <v>8.8461325814120635E-4</v>
      </c>
      <c r="H20" s="187">
        <v>2.1165179993628543E-2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1.2253400318588408E-4</v>
      </c>
      <c r="P20" s="187">
        <v>0</v>
      </c>
      <c r="Q20" s="187">
        <v>0.23119266055045873</v>
      </c>
      <c r="R20" s="187">
        <v>0.23146116717858711</v>
      </c>
      <c r="S20" s="187">
        <v>3.7748313122257352E-4</v>
      </c>
      <c r="T20" s="187">
        <v>1.034176294740244E-2</v>
      </c>
      <c r="U20" s="187">
        <v>2.0715429791777896E-3</v>
      </c>
      <c r="V20" s="187">
        <v>3.432634547014834E-3</v>
      </c>
      <c r="W20" s="187">
        <v>5.2848536095550158E-4</v>
      </c>
      <c r="X20" s="187">
        <v>7.8678206136900079E-4</v>
      </c>
      <c r="Y20" s="187">
        <v>0</v>
      </c>
      <c r="Z20" s="187">
        <v>0</v>
      </c>
      <c r="AA20" s="187">
        <v>0</v>
      </c>
      <c r="AB20" s="187">
        <v>4.0770563653042501E-4</v>
      </c>
      <c r="AC20" s="187">
        <v>0</v>
      </c>
      <c r="AD20" s="187">
        <v>0</v>
      </c>
      <c r="AE20" s="187">
        <v>2.3904858662523158E-4</v>
      </c>
      <c r="AF20" s="187">
        <v>0</v>
      </c>
      <c r="AG20" s="187">
        <v>0</v>
      </c>
      <c r="AH20" s="187">
        <v>0</v>
      </c>
      <c r="AI20" s="187">
        <v>1.9386106623586429E-4</v>
      </c>
      <c r="AJ20" s="187">
        <v>7.4174543296740556E-4</v>
      </c>
      <c r="AK20" s="187">
        <v>0</v>
      </c>
      <c r="AL20" s="187">
        <v>7.6263107721639652E-4</v>
      </c>
      <c r="AM20" s="187">
        <v>2.2151898734177216E-3</v>
      </c>
      <c r="AN20" s="187">
        <v>0</v>
      </c>
      <c r="AO20" s="187">
        <v>4.3872750354715854E-4</v>
      </c>
      <c r="AP20" s="187">
        <v>2.4282977632679491E-3</v>
      </c>
      <c r="AQ20" s="187">
        <v>7.781106362166038E-5</v>
      </c>
      <c r="AR20" s="187">
        <v>4.2999656002751977E-5</v>
      </c>
      <c r="AS20" s="187">
        <v>0</v>
      </c>
      <c r="AT20" s="187">
        <v>5.6819796016932301E-5</v>
      </c>
      <c r="AU20" s="187">
        <v>3.6682440115916509E-5</v>
      </c>
      <c r="AV20" s="187">
        <v>3.2098731269975233E-4</v>
      </c>
      <c r="AW20" s="187">
        <v>1.9838711277315426E-5</v>
      </c>
      <c r="AX20" s="187">
        <v>0</v>
      </c>
      <c r="AY20" s="187">
        <v>4.729895163264852E-4</v>
      </c>
      <c r="AZ20" s="187">
        <v>0</v>
      </c>
      <c r="BA20" s="187">
        <v>0</v>
      </c>
      <c r="BB20" s="187">
        <v>3.8575994709577871E-4</v>
      </c>
      <c r="BC20" s="187">
        <v>9.2032574811864179E-5</v>
      </c>
      <c r="BD20" s="187">
        <v>0</v>
      </c>
      <c r="BE20" s="187">
        <v>1.0815299112796592E-4</v>
      </c>
      <c r="BF20" s="187">
        <v>8.2456545400573904E-5</v>
      </c>
      <c r="BG20" s="187">
        <v>1.8383704684167952E-4</v>
      </c>
      <c r="BH20" s="187">
        <v>3.9777780757386822E-4</v>
      </c>
      <c r="BI20" s="187">
        <v>4.9673397412015993E-4</v>
      </c>
      <c r="BJ20" s="187">
        <v>0</v>
      </c>
      <c r="BK20" s="187">
        <v>2.3420727343699175E-3</v>
      </c>
      <c r="BL20" s="187">
        <v>3.4857085947614778E-4</v>
      </c>
      <c r="BM20" s="187">
        <v>1.7108352901710835E-2</v>
      </c>
      <c r="BN20" s="187">
        <v>1.0996261271167803E-4</v>
      </c>
      <c r="BO20" s="188">
        <v>1.295025752878222E-3</v>
      </c>
    </row>
    <row r="21" spans="1:67" s="138" customFormat="1" ht="10.9" customHeight="1" x14ac:dyDescent="0.2">
      <c r="A21" s="189" t="s">
        <v>249</v>
      </c>
      <c r="B21" s="190" t="s">
        <v>474</v>
      </c>
      <c r="C21" s="191">
        <v>5.0438233834959488E-3</v>
      </c>
      <c r="D21" s="191">
        <v>4.2715918799072451E-3</v>
      </c>
      <c r="E21" s="191">
        <v>4.2612627541961602E-4</v>
      </c>
      <c r="F21" s="191">
        <v>6.7970592315161607E-3</v>
      </c>
      <c r="G21" s="191">
        <v>1.1057665726765079E-4</v>
      </c>
      <c r="H21" s="191">
        <v>9.8757566103854725E-3</v>
      </c>
      <c r="I21" s="191">
        <v>0</v>
      </c>
      <c r="J21" s="191">
        <v>6.4308681672025723E-3</v>
      </c>
      <c r="K21" s="191">
        <v>7.3481129420593482E-4</v>
      </c>
      <c r="L21" s="191">
        <v>6.8095593242323033E-4</v>
      </c>
      <c r="M21" s="191">
        <v>3.2430679422733907E-4</v>
      </c>
      <c r="N21" s="191">
        <v>1.0022347125347058E-3</v>
      </c>
      <c r="O21" s="191">
        <v>4.9013601274353633E-4</v>
      </c>
      <c r="P21" s="191">
        <v>0</v>
      </c>
      <c r="Q21" s="191">
        <v>1.2232415902140672E-3</v>
      </c>
      <c r="R21" s="191">
        <v>1.0201842913558579E-2</v>
      </c>
      <c r="S21" s="191">
        <v>1.2740055678761855E-3</v>
      </c>
      <c r="T21" s="191">
        <v>1.9390805526379575E-3</v>
      </c>
      <c r="U21" s="191">
        <v>1.2386545648691938E-3</v>
      </c>
      <c r="V21" s="191">
        <v>1.225940909648155E-3</v>
      </c>
      <c r="W21" s="191">
        <v>4.2278828876440123E-4</v>
      </c>
      <c r="X21" s="191">
        <v>3.9339103068450039E-3</v>
      </c>
      <c r="Y21" s="191">
        <v>3.5026269702276709E-4</v>
      </c>
      <c r="Z21" s="191">
        <v>7.7851304009342152E-4</v>
      </c>
      <c r="AA21" s="191">
        <v>0</v>
      </c>
      <c r="AB21" s="191">
        <v>2.038528182652125E-4</v>
      </c>
      <c r="AC21" s="191">
        <v>0</v>
      </c>
      <c r="AD21" s="191">
        <v>0</v>
      </c>
      <c r="AE21" s="191">
        <v>1.0159564931572342E-3</v>
      </c>
      <c r="AF21" s="191">
        <v>0</v>
      </c>
      <c r="AG21" s="191">
        <v>0</v>
      </c>
      <c r="AH21" s="191">
        <v>0</v>
      </c>
      <c r="AI21" s="191">
        <v>9.0468497576736675E-4</v>
      </c>
      <c r="AJ21" s="191">
        <v>2.0768872123087356E-3</v>
      </c>
      <c r="AK21" s="191">
        <v>1.8734109460725277E-3</v>
      </c>
      <c r="AL21" s="191">
        <v>5.7197330791229747E-4</v>
      </c>
      <c r="AM21" s="191">
        <v>2.5316455696202532E-3</v>
      </c>
      <c r="AN21" s="191">
        <v>1.443418013856813E-3</v>
      </c>
      <c r="AO21" s="191">
        <v>2.9590769920095589E-3</v>
      </c>
      <c r="AP21" s="191">
        <v>1.5379219167363678E-3</v>
      </c>
      <c r="AQ21" s="191">
        <v>8.2813203425909977E-4</v>
      </c>
      <c r="AR21" s="191">
        <v>1.0749914000687995E-3</v>
      </c>
      <c r="AS21" s="191">
        <v>1.2420817289777666E-4</v>
      </c>
      <c r="AT21" s="191">
        <v>8.5229694025398448E-4</v>
      </c>
      <c r="AU21" s="191">
        <v>1.6507098052162431E-3</v>
      </c>
      <c r="AV21" s="191">
        <v>4.0068071447348398E-3</v>
      </c>
      <c r="AW21" s="191">
        <v>1.4085485006893952E-3</v>
      </c>
      <c r="AX21" s="191">
        <v>3.3902391248662742E-5</v>
      </c>
      <c r="AY21" s="191">
        <v>1.435662296614508E-3</v>
      </c>
      <c r="AZ21" s="191">
        <v>1.7293997965412004E-3</v>
      </c>
      <c r="BA21" s="191">
        <v>5.2097578765026892E-4</v>
      </c>
      <c r="BB21" s="191">
        <v>1.2123884051581616E-3</v>
      </c>
      <c r="BC21" s="191">
        <v>2.0506745515771786E-3</v>
      </c>
      <c r="BD21" s="191">
        <v>6.1771291792139598E-4</v>
      </c>
      <c r="BE21" s="191">
        <v>3.2062128660193768E-3</v>
      </c>
      <c r="BF21" s="191">
        <v>3.149840034301923E-3</v>
      </c>
      <c r="BG21" s="191">
        <v>2.5332745054783438E-2</v>
      </c>
      <c r="BH21" s="191">
        <v>1.7788266001617927E-3</v>
      </c>
      <c r="BI21" s="191">
        <v>1.1275861212527631E-2</v>
      </c>
      <c r="BJ21" s="191">
        <v>6.6841196457416592E-4</v>
      </c>
      <c r="BK21" s="191">
        <v>4.358857588966235E-3</v>
      </c>
      <c r="BL21" s="191">
        <v>5.0044816253361222E-3</v>
      </c>
      <c r="BM21" s="191">
        <v>2.8513921502851393E-3</v>
      </c>
      <c r="BN21" s="191">
        <v>3.8486914449087313E-4</v>
      </c>
      <c r="BO21" s="192">
        <v>2.3605180103011512E-3</v>
      </c>
    </row>
    <row r="22" spans="1:67" s="138" customFormat="1" ht="10.9" customHeight="1" x14ac:dyDescent="0.2">
      <c r="A22" s="175" t="s">
        <v>250</v>
      </c>
      <c r="B22" s="186" t="s">
        <v>475</v>
      </c>
      <c r="C22" s="187">
        <v>1.1024750565018466E-4</v>
      </c>
      <c r="D22" s="187">
        <v>0</v>
      </c>
      <c r="E22" s="187">
        <v>4.4033048460026987E-3</v>
      </c>
      <c r="F22" s="187">
        <v>1.3871549452073797E-4</v>
      </c>
      <c r="G22" s="187">
        <v>3.5384530325648254E-3</v>
      </c>
      <c r="H22" s="187">
        <v>1.8716151640649889E-3</v>
      </c>
      <c r="I22" s="187">
        <v>0</v>
      </c>
      <c r="J22" s="187">
        <v>9.1869545245751034E-4</v>
      </c>
      <c r="K22" s="187">
        <v>2.9705137425346302E-4</v>
      </c>
      <c r="L22" s="187">
        <v>1.1025000810661824E-3</v>
      </c>
      <c r="M22" s="187">
        <v>0</v>
      </c>
      <c r="N22" s="187">
        <v>1.6252454797860094E-4</v>
      </c>
      <c r="O22" s="187">
        <v>2.4506800637176816E-4</v>
      </c>
      <c r="P22" s="187">
        <v>2.9431438127090299E-3</v>
      </c>
      <c r="Q22" s="187">
        <v>0</v>
      </c>
      <c r="R22" s="187">
        <v>2.1939447125932427E-4</v>
      </c>
      <c r="S22" s="187">
        <v>0.10833765866087859</v>
      </c>
      <c r="T22" s="187">
        <v>0.13323099297083299</v>
      </c>
      <c r="U22" s="187">
        <v>8.4079017618793384E-2</v>
      </c>
      <c r="V22" s="187">
        <v>1.8389113644722325E-3</v>
      </c>
      <c r="W22" s="187">
        <v>1.0569707219110031E-4</v>
      </c>
      <c r="X22" s="187">
        <v>0</v>
      </c>
      <c r="Y22" s="187">
        <v>0</v>
      </c>
      <c r="Z22" s="187">
        <v>0</v>
      </c>
      <c r="AA22" s="187">
        <v>0</v>
      </c>
      <c r="AB22" s="187">
        <v>2.038528182652125E-4</v>
      </c>
      <c r="AC22" s="187">
        <v>0</v>
      </c>
      <c r="AD22" s="187">
        <v>0</v>
      </c>
      <c r="AE22" s="187">
        <v>1.075718639813542E-3</v>
      </c>
      <c r="AF22" s="187">
        <v>0</v>
      </c>
      <c r="AG22" s="187">
        <v>0</v>
      </c>
      <c r="AH22" s="187">
        <v>0</v>
      </c>
      <c r="AI22" s="187">
        <v>8.4006462035541196E-4</v>
      </c>
      <c r="AJ22" s="187">
        <v>1.2715635993726954E-4</v>
      </c>
      <c r="AK22" s="187">
        <v>1.3381506757660912E-4</v>
      </c>
      <c r="AL22" s="187">
        <v>5.7197330791229747E-4</v>
      </c>
      <c r="AM22" s="187">
        <v>3.9873417721518985E-2</v>
      </c>
      <c r="AN22" s="187">
        <v>0</v>
      </c>
      <c r="AO22" s="187">
        <v>5.0649690090359197E-2</v>
      </c>
      <c r="AP22" s="187">
        <v>1.6620349135256184E-2</v>
      </c>
      <c r="AQ22" s="187">
        <v>1.5451054062015418E-3</v>
      </c>
      <c r="AR22" s="187">
        <v>3.2034743722050224E-3</v>
      </c>
      <c r="AS22" s="187">
        <v>1.3662899018755433E-3</v>
      </c>
      <c r="AT22" s="187">
        <v>0</v>
      </c>
      <c r="AU22" s="187">
        <v>0</v>
      </c>
      <c r="AV22" s="187">
        <v>7.1668718956237809E-4</v>
      </c>
      <c r="AW22" s="187">
        <v>5.9516133831946275E-5</v>
      </c>
      <c r="AX22" s="187">
        <v>3.7669323609625267E-6</v>
      </c>
      <c r="AY22" s="187">
        <v>4.0621452578627553E-4</v>
      </c>
      <c r="AZ22" s="187">
        <v>0</v>
      </c>
      <c r="BA22" s="187">
        <v>5.2097578765026897E-5</v>
      </c>
      <c r="BB22" s="187">
        <v>5.5108563870825528E-5</v>
      </c>
      <c r="BC22" s="187">
        <v>5.6635430653454882E-5</v>
      </c>
      <c r="BD22" s="187">
        <v>2.8077859905518003E-5</v>
      </c>
      <c r="BE22" s="187">
        <v>1.3955224661673021E-5</v>
      </c>
      <c r="BF22" s="187">
        <v>3.2982618160229558E-5</v>
      </c>
      <c r="BG22" s="187">
        <v>1.1030222810500772E-4</v>
      </c>
      <c r="BH22" s="187">
        <v>1.6536830202509129E-4</v>
      </c>
      <c r="BI22" s="187">
        <v>1.7385689094205598E-4</v>
      </c>
      <c r="BJ22" s="187">
        <v>8.6336545424163091E-4</v>
      </c>
      <c r="BK22" s="187">
        <v>5.8551818359247937E-4</v>
      </c>
      <c r="BL22" s="187">
        <v>5.4775420774823226E-4</v>
      </c>
      <c r="BM22" s="187">
        <v>0</v>
      </c>
      <c r="BN22" s="187">
        <v>0</v>
      </c>
      <c r="BO22" s="188">
        <v>4.3864853797748677E-3</v>
      </c>
    </row>
    <row r="23" spans="1:67" s="138" customFormat="1" ht="10.9" customHeight="1" x14ac:dyDescent="0.2">
      <c r="A23" s="175" t="s">
        <v>251</v>
      </c>
      <c r="B23" s="186" t="s">
        <v>476</v>
      </c>
      <c r="C23" s="187">
        <v>0</v>
      </c>
      <c r="D23" s="187">
        <v>0</v>
      </c>
      <c r="E23" s="187">
        <v>0</v>
      </c>
      <c r="F23" s="187">
        <v>0</v>
      </c>
      <c r="G23" s="187">
        <v>1.658649859014762E-4</v>
      </c>
      <c r="H23" s="187">
        <v>3.9821599235425297E-4</v>
      </c>
      <c r="I23" s="187">
        <v>0</v>
      </c>
      <c r="J23" s="187">
        <v>1.8373909049150207E-3</v>
      </c>
      <c r="K23" s="187">
        <v>2.188799599762359E-4</v>
      </c>
      <c r="L23" s="187">
        <v>1.4591912837640651E-4</v>
      </c>
      <c r="M23" s="187">
        <v>5.4051132371223176E-5</v>
      </c>
      <c r="N23" s="187">
        <v>7.7199160289835448E-4</v>
      </c>
      <c r="O23" s="187">
        <v>3.6760200955765227E-4</v>
      </c>
      <c r="P23" s="187">
        <v>0</v>
      </c>
      <c r="Q23" s="187">
        <v>0</v>
      </c>
      <c r="R23" s="187">
        <v>5.4848617814831071E-4</v>
      </c>
      <c r="S23" s="187">
        <v>3.3029773981975181E-4</v>
      </c>
      <c r="T23" s="187">
        <v>3.5307425062616145E-2</v>
      </c>
      <c r="U23" s="187">
        <v>1.025093432995195E-3</v>
      </c>
      <c r="V23" s="187">
        <v>7.35564545788893E-4</v>
      </c>
      <c r="W23" s="187">
        <v>4.2278828876440123E-4</v>
      </c>
      <c r="X23" s="187">
        <v>7.8678206136900079E-4</v>
      </c>
      <c r="Y23" s="187">
        <v>3.5026269702276709E-4</v>
      </c>
      <c r="Z23" s="187">
        <v>1.1677695601401323E-3</v>
      </c>
      <c r="AA23" s="187">
        <v>0</v>
      </c>
      <c r="AB23" s="187">
        <v>8.1541127306085002E-4</v>
      </c>
      <c r="AC23" s="187">
        <v>0</v>
      </c>
      <c r="AD23" s="187">
        <v>0</v>
      </c>
      <c r="AE23" s="187">
        <v>7.7690790653200264E-4</v>
      </c>
      <c r="AF23" s="187">
        <v>0</v>
      </c>
      <c r="AG23" s="187">
        <v>0</v>
      </c>
      <c r="AH23" s="187">
        <v>0</v>
      </c>
      <c r="AI23" s="187">
        <v>2.5848142164781906E-4</v>
      </c>
      <c r="AJ23" s="187">
        <v>7.2055270631119395E-4</v>
      </c>
      <c r="AK23" s="187">
        <v>8.0289040545965479E-4</v>
      </c>
      <c r="AL23" s="187">
        <v>5.7197330791229747E-4</v>
      </c>
      <c r="AM23" s="187">
        <v>4.7468354430379748E-3</v>
      </c>
      <c r="AN23" s="187">
        <v>0</v>
      </c>
      <c r="AO23" s="187">
        <v>9.278619968635651E-3</v>
      </c>
      <c r="AP23" s="187">
        <v>2.2475244853357796E-2</v>
      </c>
      <c r="AQ23" s="187">
        <v>4.4463464926663071E-5</v>
      </c>
      <c r="AR23" s="187">
        <v>1.0749914000687995E-4</v>
      </c>
      <c r="AS23" s="187">
        <v>7.4524903738666009E-4</v>
      </c>
      <c r="AT23" s="187">
        <v>2.8693996988550809E-3</v>
      </c>
      <c r="AU23" s="187">
        <v>2.6411356883459889E-3</v>
      </c>
      <c r="AV23" s="187">
        <v>1.17879823456978E-3</v>
      </c>
      <c r="AW23" s="187">
        <v>2.2516937299753006E-3</v>
      </c>
      <c r="AX23" s="187">
        <v>3.6539243901336508E-4</v>
      </c>
      <c r="AY23" s="187">
        <v>8.7920404211276073E-4</v>
      </c>
      <c r="AZ23" s="187">
        <v>3.0518819938962359E-4</v>
      </c>
      <c r="BA23" s="187">
        <v>2.5006837807212911E-3</v>
      </c>
      <c r="BB23" s="187">
        <v>2.810536757412102E-3</v>
      </c>
      <c r="BC23" s="187">
        <v>7.4098021771603468E-4</v>
      </c>
      <c r="BD23" s="187">
        <v>1.5793796196853875E-3</v>
      </c>
      <c r="BE23" s="187">
        <v>2.3095896815068851E-3</v>
      </c>
      <c r="BF23" s="187">
        <v>3.3477357432633004E-3</v>
      </c>
      <c r="BG23" s="187">
        <v>1.2978895507022576E-2</v>
      </c>
      <c r="BH23" s="187">
        <v>1.358701724746696E-3</v>
      </c>
      <c r="BI23" s="187">
        <v>2.9058937486029358E-3</v>
      </c>
      <c r="BJ23" s="187">
        <v>2.450843870105275E-3</v>
      </c>
      <c r="BK23" s="187">
        <v>5.139548500422874E-3</v>
      </c>
      <c r="BL23" s="187">
        <v>2.0914251568568869E-3</v>
      </c>
      <c r="BM23" s="187">
        <v>0</v>
      </c>
      <c r="BN23" s="187">
        <v>3.2988783813503409E-4</v>
      </c>
      <c r="BO23" s="188">
        <v>1.8064620364412281E-3</v>
      </c>
    </row>
    <row r="24" spans="1:67" s="138" customFormat="1" ht="10.9" customHeight="1" x14ac:dyDescent="0.2">
      <c r="A24" s="175" t="s">
        <v>252</v>
      </c>
      <c r="B24" s="186" t="s">
        <v>477</v>
      </c>
      <c r="C24" s="187">
        <v>9.1872921375153881E-6</v>
      </c>
      <c r="D24" s="187">
        <v>1.627273097107522E-4</v>
      </c>
      <c r="E24" s="187">
        <v>0</v>
      </c>
      <c r="F24" s="187">
        <v>2.0807324178110696E-4</v>
      </c>
      <c r="G24" s="187">
        <v>0</v>
      </c>
      <c r="H24" s="187">
        <v>9.9553998088563241E-5</v>
      </c>
      <c r="I24" s="187">
        <v>0</v>
      </c>
      <c r="J24" s="187">
        <v>0</v>
      </c>
      <c r="K24" s="187">
        <v>7.8171414277227101E-5</v>
      </c>
      <c r="L24" s="187">
        <v>2.1077207432147605E-4</v>
      </c>
      <c r="M24" s="187">
        <v>0</v>
      </c>
      <c r="N24" s="187">
        <v>3.7922394528340216E-4</v>
      </c>
      <c r="O24" s="187">
        <v>2.4506800637176816E-4</v>
      </c>
      <c r="P24" s="187">
        <v>0</v>
      </c>
      <c r="Q24" s="187">
        <v>6.116207951070336E-4</v>
      </c>
      <c r="R24" s="187">
        <v>4.058797718297499E-3</v>
      </c>
      <c r="S24" s="187">
        <v>6.8418817534091443E-3</v>
      </c>
      <c r="T24" s="187">
        <v>1.7774905065847942E-2</v>
      </c>
      <c r="U24" s="187">
        <v>0.25065670048051253</v>
      </c>
      <c r="V24" s="187">
        <v>0.28552163785705531</v>
      </c>
      <c r="W24" s="187">
        <v>0.10791671070711341</v>
      </c>
      <c r="X24" s="187">
        <v>0</v>
      </c>
      <c r="Y24" s="187">
        <v>0</v>
      </c>
      <c r="Z24" s="187">
        <v>2.3355391202802647E-3</v>
      </c>
      <c r="AA24" s="187">
        <v>0</v>
      </c>
      <c r="AB24" s="187">
        <v>4.2809091835694629E-3</v>
      </c>
      <c r="AC24" s="187">
        <v>0</v>
      </c>
      <c r="AD24" s="187">
        <v>0</v>
      </c>
      <c r="AE24" s="187">
        <v>2.4502480129086237E-3</v>
      </c>
      <c r="AF24" s="187">
        <v>0</v>
      </c>
      <c r="AG24" s="187">
        <v>0</v>
      </c>
      <c r="AH24" s="187">
        <v>0</v>
      </c>
      <c r="AI24" s="187">
        <v>3.2310177705977385E-4</v>
      </c>
      <c r="AJ24" s="187">
        <v>1.5682617725596576E-3</v>
      </c>
      <c r="AK24" s="187">
        <v>4.54971229760471E-3</v>
      </c>
      <c r="AL24" s="187">
        <v>3.8131553860819826E-4</v>
      </c>
      <c r="AM24" s="187">
        <v>1.3924050632911392E-2</v>
      </c>
      <c r="AN24" s="187">
        <v>2.8868360277136258E-4</v>
      </c>
      <c r="AO24" s="187">
        <v>3.8271973713688298E-3</v>
      </c>
      <c r="AP24" s="187">
        <v>2.2124490731996872E-3</v>
      </c>
      <c r="AQ24" s="187">
        <v>0</v>
      </c>
      <c r="AR24" s="187">
        <v>0</v>
      </c>
      <c r="AS24" s="187">
        <v>0</v>
      </c>
      <c r="AT24" s="187">
        <v>0</v>
      </c>
      <c r="AU24" s="187">
        <v>1.4672976046366603E-4</v>
      </c>
      <c r="AV24" s="187">
        <v>-5.0638515710391965E-4</v>
      </c>
      <c r="AW24" s="187">
        <v>4.4637100373959705E-4</v>
      </c>
      <c r="AX24" s="187">
        <v>9.7940241385025684E-5</v>
      </c>
      <c r="AY24" s="187">
        <v>8.2355821666258593E-4</v>
      </c>
      <c r="AZ24" s="187">
        <v>0</v>
      </c>
      <c r="BA24" s="187">
        <v>1.1721955222131051E-4</v>
      </c>
      <c r="BB24" s="187">
        <v>3.0309710128954039E-2</v>
      </c>
      <c r="BC24" s="187">
        <v>1.6046705351812216E-4</v>
      </c>
      <c r="BD24" s="187">
        <v>2.6673966910242103E-3</v>
      </c>
      <c r="BE24" s="187">
        <v>2.4072762541385963E-4</v>
      </c>
      <c r="BF24" s="187">
        <v>7.9158283584550944E-4</v>
      </c>
      <c r="BG24" s="187">
        <v>2.9781601588352085E-3</v>
      </c>
      <c r="BH24" s="187">
        <v>1.5017229589305587E-3</v>
      </c>
      <c r="BI24" s="187">
        <v>6.2091746765019994E-4</v>
      </c>
      <c r="BJ24" s="187">
        <v>0</v>
      </c>
      <c r="BK24" s="187">
        <v>6.8310454752455924E-4</v>
      </c>
      <c r="BL24" s="187">
        <v>3.7346877801015837E-4</v>
      </c>
      <c r="BM24" s="187">
        <v>0.12495806776249581</v>
      </c>
      <c r="BN24" s="187">
        <v>4.9483175720255114E-4</v>
      </c>
      <c r="BO24" s="188">
        <v>5.2057305377044977E-3</v>
      </c>
    </row>
    <row r="25" spans="1:67" s="138" customFormat="1" ht="10.9" customHeight="1" x14ac:dyDescent="0.2">
      <c r="A25" s="193" t="s">
        <v>253</v>
      </c>
      <c r="B25" s="194" t="s">
        <v>478</v>
      </c>
      <c r="C25" s="195">
        <v>2.3106039725851204E-2</v>
      </c>
      <c r="D25" s="195">
        <v>1.5865912696798341E-3</v>
      </c>
      <c r="E25" s="195">
        <v>2.4620629246466701E-3</v>
      </c>
      <c r="F25" s="195">
        <v>3.1280344014426413E-2</v>
      </c>
      <c r="G25" s="195">
        <v>1.8798031735500636E-3</v>
      </c>
      <c r="H25" s="195">
        <v>6.3714558776680472E-4</v>
      </c>
      <c r="I25" s="195">
        <v>0</v>
      </c>
      <c r="J25" s="195">
        <v>0</v>
      </c>
      <c r="K25" s="195">
        <v>1.4149025984178106E-2</v>
      </c>
      <c r="L25" s="195">
        <v>9.0307727228509348E-3</v>
      </c>
      <c r="M25" s="195">
        <v>1.2972271769093563E-3</v>
      </c>
      <c r="N25" s="195">
        <v>1.1769486016117018E-2</v>
      </c>
      <c r="O25" s="195">
        <v>2.3894130621247397E-2</v>
      </c>
      <c r="P25" s="195">
        <v>8.0267558528428098E-4</v>
      </c>
      <c r="Q25" s="195">
        <v>1.834862385321101E-3</v>
      </c>
      <c r="R25" s="195">
        <v>3.5103115401491883E-3</v>
      </c>
      <c r="S25" s="195">
        <v>6.1341008823668196E-4</v>
      </c>
      <c r="T25" s="195">
        <v>1.1149713177668255E-2</v>
      </c>
      <c r="U25" s="195">
        <v>9.6102509343299518E-4</v>
      </c>
      <c r="V25" s="195">
        <v>4.5359813656981737E-3</v>
      </c>
      <c r="W25" s="195">
        <v>7.3987950533770217E-4</v>
      </c>
      <c r="X25" s="195">
        <v>4.7206923682140047E-3</v>
      </c>
      <c r="Y25" s="195">
        <v>3.5026269702276709E-4</v>
      </c>
      <c r="Z25" s="195">
        <v>1.9073569482288829E-2</v>
      </c>
      <c r="AA25" s="195">
        <v>0</v>
      </c>
      <c r="AB25" s="195">
        <v>1.8346753643869126E-3</v>
      </c>
      <c r="AC25" s="195">
        <v>0</v>
      </c>
      <c r="AD25" s="195">
        <v>0</v>
      </c>
      <c r="AE25" s="195">
        <v>3.0478694794717027E-3</v>
      </c>
      <c r="AF25" s="195">
        <v>0</v>
      </c>
      <c r="AG25" s="195">
        <v>0</v>
      </c>
      <c r="AH25" s="195">
        <v>0</v>
      </c>
      <c r="AI25" s="195">
        <v>9.6930533117932144E-4</v>
      </c>
      <c r="AJ25" s="195">
        <v>1.1655999660916373E-3</v>
      </c>
      <c r="AK25" s="195">
        <v>1.8734109460725277E-3</v>
      </c>
      <c r="AL25" s="195">
        <v>1.9065776930409913E-4</v>
      </c>
      <c r="AM25" s="195">
        <v>2.2151898734177216E-3</v>
      </c>
      <c r="AN25" s="195">
        <v>1.443418013856813E-3</v>
      </c>
      <c r="AO25" s="195">
        <v>1.8669255470091852E-5</v>
      </c>
      <c r="AP25" s="195">
        <v>1.5918840892534334E-3</v>
      </c>
      <c r="AQ25" s="195">
        <v>0</v>
      </c>
      <c r="AR25" s="195">
        <v>0</v>
      </c>
      <c r="AS25" s="195">
        <v>0</v>
      </c>
      <c r="AT25" s="195">
        <v>2.840989800846615E-5</v>
      </c>
      <c r="AU25" s="195">
        <v>5.5023660173874765E-4</v>
      </c>
      <c r="AV25" s="195">
        <v>7.2222145357444274E-3</v>
      </c>
      <c r="AW25" s="195">
        <v>1.3490323668574489E-3</v>
      </c>
      <c r="AX25" s="195">
        <v>1.130079708288758E-5</v>
      </c>
      <c r="AY25" s="195">
        <v>8.0129988648251608E-4</v>
      </c>
      <c r="AZ25" s="195">
        <v>3.0518819938962359E-4</v>
      </c>
      <c r="BA25" s="195">
        <v>2.9956107789890467E-4</v>
      </c>
      <c r="BB25" s="195">
        <v>1.0470627135456851E-3</v>
      </c>
      <c r="BC25" s="195">
        <v>1.3922876702307657E-4</v>
      </c>
      <c r="BD25" s="195">
        <v>1.4740876450396951E-3</v>
      </c>
      <c r="BE25" s="195">
        <v>2.3619217739881591E-3</v>
      </c>
      <c r="BF25" s="195">
        <v>3.9579141792275467E-3</v>
      </c>
      <c r="BG25" s="195">
        <v>2.3163467902051621E-3</v>
      </c>
      <c r="BH25" s="195">
        <v>9.56454503604582E-4</v>
      </c>
      <c r="BI25" s="195">
        <v>6.7059086506221597E-4</v>
      </c>
      <c r="BJ25" s="195">
        <v>2.8825265972260905E-3</v>
      </c>
      <c r="BK25" s="195">
        <v>5.8551818359247937E-4</v>
      </c>
      <c r="BL25" s="195">
        <v>1.0706104969624539E-3</v>
      </c>
      <c r="BM25" s="195">
        <v>0.30694397853069438</v>
      </c>
      <c r="BN25" s="195">
        <v>3.8486914449087313E-4</v>
      </c>
      <c r="BO25" s="196">
        <v>3.6051243909980529E-3</v>
      </c>
    </row>
    <row r="26" spans="1:67" s="138" customFormat="1" ht="10.9" customHeight="1" x14ac:dyDescent="0.2">
      <c r="A26" s="175" t="s">
        <v>254</v>
      </c>
      <c r="B26" s="186" t="s">
        <v>479</v>
      </c>
      <c r="C26" s="187">
        <v>0</v>
      </c>
      <c r="D26" s="187">
        <v>1.627273097107522E-4</v>
      </c>
      <c r="E26" s="187">
        <v>0</v>
      </c>
      <c r="F26" s="187">
        <v>3.4678873630184491E-4</v>
      </c>
      <c r="G26" s="187">
        <v>0</v>
      </c>
      <c r="H26" s="187">
        <v>3.1857279388340236E-4</v>
      </c>
      <c r="I26" s="187">
        <v>0</v>
      </c>
      <c r="J26" s="187">
        <v>2.2967386311437759E-4</v>
      </c>
      <c r="K26" s="187">
        <v>5.4250961508395612E-3</v>
      </c>
      <c r="L26" s="187">
        <v>3.177794351308408E-3</v>
      </c>
      <c r="M26" s="187">
        <v>5.3510621047510943E-3</v>
      </c>
      <c r="N26" s="187">
        <v>7.3406920837001425E-3</v>
      </c>
      <c r="O26" s="187">
        <v>9.8027202548707265E-4</v>
      </c>
      <c r="P26" s="187">
        <v>1.3377926421404682E-4</v>
      </c>
      <c r="Q26" s="187">
        <v>0</v>
      </c>
      <c r="R26" s="187">
        <v>2.9618253620008776E-3</v>
      </c>
      <c r="S26" s="187">
        <v>6.1341008823668196E-4</v>
      </c>
      <c r="T26" s="187">
        <v>3.0702108750100994E-3</v>
      </c>
      <c r="U26" s="187">
        <v>1.4949279231179924E-4</v>
      </c>
      <c r="V26" s="187">
        <v>8.0912100036778234E-3</v>
      </c>
      <c r="W26" s="187">
        <v>3.9319310855089315E-2</v>
      </c>
      <c r="X26" s="187">
        <v>0</v>
      </c>
      <c r="Y26" s="187">
        <v>0</v>
      </c>
      <c r="Z26" s="187">
        <v>3.1140521603736861E-3</v>
      </c>
      <c r="AA26" s="187">
        <v>0</v>
      </c>
      <c r="AB26" s="187">
        <v>2.038528182652125E-4</v>
      </c>
      <c r="AC26" s="187">
        <v>0</v>
      </c>
      <c r="AD26" s="187">
        <v>0</v>
      </c>
      <c r="AE26" s="187">
        <v>2.9881073328153949E-4</v>
      </c>
      <c r="AF26" s="187">
        <v>0</v>
      </c>
      <c r="AG26" s="187">
        <v>0</v>
      </c>
      <c r="AH26" s="187">
        <v>0</v>
      </c>
      <c r="AI26" s="187">
        <v>1.0339256865912762E-3</v>
      </c>
      <c r="AJ26" s="187">
        <v>2.1828508455897936E-3</v>
      </c>
      <c r="AK26" s="187">
        <v>1.8734109460725277E-3</v>
      </c>
      <c r="AL26" s="187">
        <v>5.7197330791229747E-4</v>
      </c>
      <c r="AM26" s="187">
        <v>6.6455696202531644E-3</v>
      </c>
      <c r="AN26" s="187">
        <v>2.5981524249422631E-3</v>
      </c>
      <c r="AO26" s="187">
        <v>5.0406989769248003E-4</v>
      </c>
      <c r="AP26" s="187">
        <v>5.9358389768772088E-4</v>
      </c>
      <c r="AQ26" s="187">
        <v>3.2791805383414018E-4</v>
      </c>
      <c r="AR26" s="187">
        <v>2.3649810801513587E-4</v>
      </c>
      <c r="AS26" s="187">
        <v>2.1115389392622036E-3</v>
      </c>
      <c r="AT26" s="187">
        <v>2.6989403108042842E-3</v>
      </c>
      <c r="AU26" s="187">
        <v>2.4210410476504895E-3</v>
      </c>
      <c r="AV26" s="187">
        <v>5.4484829198776924E-3</v>
      </c>
      <c r="AW26" s="187">
        <v>1.4075565651255294E-2</v>
      </c>
      <c r="AX26" s="187">
        <v>6.4037850136362955E-5</v>
      </c>
      <c r="AY26" s="187">
        <v>1.8752643176708883E-3</v>
      </c>
      <c r="AZ26" s="187">
        <v>6.2054933875890133E-3</v>
      </c>
      <c r="BA26" s="187">
        <v>6.1214655048906601E-3</v>
      </c>
      <c r="BB26" s="187">
        <v>2.6727653477350382E-2</v>
      </c>
      <c r="BC26" s="187">
        <v>4.6629837904677849E-3</v>
      </c>
      <c r="BD26" s="187">
        <v>8.0653652578600455E-3</v>
      </c>
      <c r="BE26" s="187">
        <v>2.9724628529363539E-3</v>
      </c>
      <c r="BF26" s="187">
        <v>1.3852699627296414E-3</v>
      </c>
      <c r="BG26" s="187">
        <v>3.1252297963085519E-2</v>
      </c>
      <c r="BH26" s="187">
        <v>3.1017730163625233E-3</v>
      </c>
      <c r="BI26" s="187">
        <v>4.4706057670814396E-4</v>
      </c>
      <c r="BJ26" s="187">
        <v>4.1775747785885366E-4</v>
      </c>
      <c r="BK26" s="187">
        <v>7.058746991087112E-3</v>
      </c>
      <c r="BL26" s="187">
        <v>3.2118314908873616E-3</v>
      </c>
      <c r="BM26" s="187">
        <v>0</v>
      </c>
      <c r="BN26" s="187">
        <v>5.4981306355839013E-5</v>
      </c>
      <c r="BO26" s="188">
        <v>3.62267367523796E-3</v>
      </c>
    </row>
    <row r="27" spans="1:67" s="138" customFormat="1" ht="10.9" customHeight="1" x14ac:dyDescent="0.2">
      <c r="A27" s="175" t="s">
        <v>255</v>
      </c>
      <c r="B27" s="186" t="s">
        <v>480</v>
      </c>
      <c r="C27" s="187">
        <v>7.6089153482902447E-2</v>
      </c>
      <c r="D27" s="187">
        <v>7.2250925511573985E-2</v>
      </c>
      <c r="E27" s="187">
        <v>0</v>
      </c>
      <c r="F27" s="187">
        <v>6.2421972534332086E-4</v>
      </c>
      <c r="G27" s="187">
        <v>1.1057665726765079E-4</v>
      </c>
      <c r="H27" s="187">
        <v>0</v>
      </c>
      <c r="I27" s="187">
        <v>0</v>
      </c>
      <c r="J27" s="187">
        <v>0</v>
      </c>
      <c r="K27" s="187">
        <v>0</v>
      </c>
      <c r="L27" s="187">
        <v>1.6213236486267389E-5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0.29897718332022027</v>
      </c>
      <c r="Y27" s="187">
        <v>1.4010507880910684E-3</v>
      </c>
      <c r="Z27" s="187">
        <v>1.557026080186843E-3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3.1680218760247439E-4</v>
      </c>
      <c r="AR27" s="187">
        <v>1.2899896800825592E-4</v>
      </c>
      <c r="AS27" s="187">
        <v>0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  <c r="BA27" s="187">
        <v>0</v>
      </c>
      <c r="BB27" s="187">
        <v>0</v>
      </c>
      <c r="BC27" s="187">
        <v>2.3598096105606199E-6</v>
      </c>
      <c r="BD27" s="187">
        <v>0</v>
      </c>
      <c r="BE27" s="187">
        <v>0</v>
      </c>
      <c r="BF27" s="187">
        <v>0</v>
      </c>
      <c r="BG27" s="187">
        <v>0</v>
      </c>
      <c r="BH27" s="187">
        <v>0</v>
      </c>
      <c r="BI27" s="187">
        <v>0</v>
      </c>
      <c r="BJ27" s="187">
        <v>0</v>
      </c>
      <c r="BK27" s="187">
        <v>9.758636393207989E-5</v>
      </c>
      <c r="BL27" s="187">
        <v>2.4897918534010554E-4</v>
      </c>
      <c r="BM27" s="187">
        <v>0</v>
      </c>
      <c r="BN27" s="187">
        <v>9.8966351440510228E-4</v>
      </c>
      <c r="BO27" s="188">
        <v>2.9396443902180848E-3</v>
      </c>
    </row>
    <row r="28" spans="1:67" s="138" customFormat="1" ht="10.9" customHeight="1" x14ac:dyDescent="0.2">
      <c r="A28" s="175" t="s">
        <v>256</v>
      </c>
      <c r="B28" s="186" t="s">
        <v>481</v>
      </c>
      <c r="C28" s="187">
        <v>1.5802142476526468E-3</v>
      </c>
      <c r="D28" s="187">
        <v>4.8411374638948779E-3</v>
      </c>
      <c r="E28" s="187">
        <v>9.3511043772637962E-4</v>
      </c>
      <c r="F28" s="187">
        <v>1.1790817034262728E-3</v>
      </c>
      <c r="G28" s="187">
        <v>1.1057665726765079E-4</v>
      </c>
      <c r="H28" s="187">
        <v>7.5661038547308055E-4</v>
      </c>
      <c r="I28" s="187">
        <v>0</v>
      </c>
      <c r="J28" s="187">
        <v>2.2967386311437759E-4</v>
      </c>
      <c r="K28" s="187">
        <v>5.4563647165504518E-3</v>
      </c>
      <c r="L28" s="187">
        <v>4.0533091215668475E-3</v>
      </c>
      <c r="M28" s="187">
        <v>0</v>
      </c>
      <c r="N28" s="187">
        <v>7.3136046590370424E-3</v>
      </c>
      <c r="O28" s="187">
        <v>6.9844381815953923E-3</v>
      </c>
      <c r="P28" s="187">
        <v>1.3377926421404682E-3</v>
      </c>
      <c r="Q28" s="187">
        <v>8.5626911314984708E-3</v>
      </c>
      <c r="R28" s="187">
        <v>3.2909170688898642E-4</v>
      </c>
      <c r="S28" s="187">
        <v>1.1796347850705421E-3</v>
      </c>
      <c r="T28" s="187">
        <v>2.8278258059303545E-3</v>
      </c>
      <c r="U28" s="187">
        <v>2.9129738387613454E-2</v>
      </c>
      <c r="V28" s="187">
        <v>6.6200809121000365E-3</v>
      </c>
      <c r="W28" s="187">
        <v>1.6911531550576049E-3</v>
      </c>
      <c r="X28" s="187">
        <v>0.12824547600314712</v>
      </c>
      <c r="Y28" s="187">
        <v>0.27950963222416814</v>
      </c>
      <c r="Z28" s="187">
        <v>0.11327364733359284</v>
      </c>
      <c r="AA28" s="187">
        <v>5.8072009291521487E-4</v>
      </c>
      <c r="AB28" s="187">
        <v>0.15105493833452246</v>
      </c>
      <c r="AC28" s="187">
        <v>0</v>
      </c>
      <c r="AD28" s="187">
        <v>0</v>
      </c>
      <c r="AE28" s="187">
        <v>4.0638259726289367E-3</v>
      </c>
      <c r="AF28" s="187">
        <v>0</v>
      </c>
      <c r="AG28" s="187">
        <v>1.8975332068311196E-3</v>
      </c>
      <c r="AH28" s="187">
        <v>0.01</v>
      </c>
      <c r="AI28" s="187">
        <v>3.6833602584814217E-3</v>
      </c>
      <c r="AJ28" s="187">
        <v>6.5273598101131692E-3</v>
      </c>
      <c r="AK28" s="187">
        <v>4.415897230028101E-3</v>
      </c>
      <c r="AL28" s="187">
        <v>3.0505243088655861E-3</v>
      </c>
      <c r="AM28" s="187">
        <v>5.379746835443038E-3</v>
      </c>
      <c r="AN28" s="187">
        <v>2.8868360277136258E-4</v>
      </c>
      <c r="AO28" s="187">
        <v>2.1469643790605631E-4</v>
      </c>
      <c r="AP28" s="187">
        <v>5.1264063891212261E-4</v>
      </c>
      <c r="AQ28" s="187">
        <v>5.8914091027828573E-4</v>
      </c>
      <c r="AR28" s="187">
        <v>8.814929480564156E-4</v>
      </c>
      <c r="AS28" s="187">
        <v>0</v>
      </c>
      <c r="AT28" s="187">
        <v>5.8240290917355607E-3</v>
      </c>
      <c r="AU28" s="187">
        <v>5.9425552987784746E-3</v>
      </c>
      <c r="AV28" s="187">
        <v>0</v>
      </c>
      <c r="AW28" s="187">
        <v>0</v>
      </c>
      <c r="AX28" s="187">
        <v>0</v>
      </c>
      <c r="AY28" s="187">
        <v>1.0572706835533199E-4</v>
      </c>
      <c r="AZ28" s="187">
        <v>0</v>
      </c>
      <c r="BA28" s="187">
        <v>0</v>
      </c>
      <c r="BB28" s="187">
        <v>1.6532569161247659E-4</v>
      </c>
      <c r="BC28" s="187">
        <v>8.4953145980182313E-5</v>
      </c>
      <c r="BD28" s="187">
        <v>1.0809976063624431E-3</v>
      </c>
      <c r="BE28" s="187">
        <v>1.1024627482721689E-3</v>
      </c>
      <c r="BF28" s="187">
        <v>3.6280879976252514E-4</v>
      </c>
      <c r="BG28" s="187">
        <v>0</v>
      </c>
      <c r="BH28" s="187">
        <v>2.0559302413930268E-4</v>
      </c>
      <c r="BI28" s="187">
        <v>7.4510096118023998E-5</v>
      </c>
      <c r="BJ28" s="187">
        <v>1.8102824040550325E-4</v>
      </c>
      <c r="BK28" s="187">
        <v>5.2046060763775938E-4</v>
      </c>
      <c r="BL28" s="187">
        <v>2.2159147495269395E-3</v>
      </c>
      <c r="BM28" s="187">
        <v>0</v>
      </c>
      <c r="BN28" s="187">
        <v>2.8590279305036287E-3</v>
      </c>
      <c r="BO28" s="188">
        <v>2.1471409987492652E-3</v>
      </c>
    </row>
    <row r="29" spans="1:67" s="138" customFormat="1" ht="10.9" customHeight="1" x14ac:dyDescent="0.2">
      <c r="A29" s="175" t="s">
        <v>257</v>
      </c>
      <c r="B29" s="186" t="s">
        <v>482</v>
      </c>
      <c r="C29" s="187">
        <v>4.4806423754662553E-2</v>
      </c>
      <c r="D29" s="187">
        <v>9.072047516374436E-3</v>
      </c>
      <c r="E29" s="187">
        <v>8.0727255510049476E-3</v>
      </c>
      <c r="F29" s="187">
        <v>3.2944929948675268E-2</v>
      </c>
      <c r="G29" s="187">
        <v>6.6345994360590482E-4</v>
      </c>
      <c r="H29" s="187">
        <v>6.2121694807263459E-3</v>
      </c>
      <c r="I29" s="187">
        <v>0</v>
      </c>
      <c r="J29" s="187">
        <v>3.3991731740927886E-2</v>
      </c>
      <c r="K29" s="187">
        <v>1.2351083455801883E-3</v>
      </c>
      <c r="L29" s="187">
        <v>1.2970589189013911E-4</v>
      </c>
      <c r="M29" s="187">
        <v>5.4051132371223176E-5</v>
      </c>
      <c r="N29" s="187">
        <v>3.3994717952190697E-3</v>
      </c>
      <c r="O29" s="187">
        <v>3.6760200955765223E-3</v>
      </c>
      <c r="P29" s="187">
        <v>1.0702341137123746E-3</v>
      </c>
      <c r="Q29" s="187">
        <v>0.15412844036697249</v>
      </c>
      <c r="R29" s="187">
        <v>4.7937691970162351E-2</v>
      </c>
      <c r="S29" s="187">
        <v>2.8924644929929695E-2</v>
      </c>
      <c r="T29" s="187">
        <v>2.3672941746788398E-2</v>
      </c>
      <c r="U29" s="187">
        <v>6.9193806727175658E-3</v>
      </c>
      <c r="V29" s="187">
        <v>1.58146377344612E-2</v>
      </c>
      <c r="W29" s="187">
        <v>3.1392030440756793E-2</v>
      </c>
      <c r="X29" s="187">
        <v>3.1471282454760031E-3</v>
      </c>
      <c r="Y29" s="187">
        <v>5.6042031523642734E-3</v>
      </c>
      <c r="Z29" s="187">
        <v>0.11521992993382639</v>
      </c>
      <c r="AA29" s="187">
        <v>1.7421602787456446E-3</v>
      </c>
      <c r="AB29" s="187">
        <v>5.4020996840281315E-3</v>
      </c>
      <c r="AC29" s="187">
        <v>0</v>
      </c>
      <c r="AD29" s="187">
        <v>0</v>
      </c>
      <c r="AE29" s="187">
        <v>8.0081276519452585E-3</v>
      </c>
      <c r="AF29" s="187">
        <v>0</v>
      </c>
      <c r="AG29" s="187">
        <v>0</v>
      </c>
      <c r="AH29" s="187">
        <v>0</v>
      </c>
      <c r="AI29" s="187">
        <v>6.5266558966074317E-3</v>
      </c>
      <c r="AJ29" s="187">
        <v>2.8610180985885643E-3</v>
      </c>
      <c r="AK29" s="187">
        <v>5.4864177706409742E-3</v>
      </c>
      <c r="AL29" s="187">
        <v>1.105815061963775E-2</v>
      </c>
      <c r="AM29" s="187">
        <v>4.2721518987341771E-2</v>
      </c>
      <c r="AN29" s="187">
        <v>2.8868360277136258E-4</v>
      </c>
      <c r="AO29" s="187">
        <v>5.4607572250018671E-3</v>
      </c>
      <c r="AP29" s="187">
        <v>8.0133826187842316E-3</v>
      </c>
      <c r="AQ29" s="187">
        <v>2.3843533066923075E-3</v>
      </c>
      <c r="AR29" s="187">
        <v>1.6554867561059511E-3</v>
      </c>
      <c r="AS29" s="187">
        <v>0</v>
      </c>
      <c r="AT29" s="187">
        <v>1.9886928605926304E-3</v>
      </c>
      <c r="AU29" s="187">
        <v>8.6203734272403808E-3</v>
      </c>
      <c r="AV29" s="187">
        <v>1.383566003016174E-5</v>
      </c>
      <c r="AW29" s="187">
        <v>1.9838711277315426E-5</v>
      </c>
      <c r="AX29" s="187">
        <v>6.0270917775400427E-5</v>
      </c>
      <c r="AY29" s="187">
        <v>2.9492287488592605E-4</v>
      </c>
      <c r="AZ29" s="187">
        <v>8.1383519837232958E-4</v>
      </c>
      <c r="BA29" s="187">
        <v>7.8146368147540346E-5</v>
      </c>
      <c r="BB29" s="187">
        <v>3.1962967045078804E-3</v>
      </c>
      <c r="BC29" s="187">
        <v>6.6310650056753426E-4</v>
      </c>
      <c r="BD29" s="187">
        <v>8.7041365707105805E-4</v>
      </c>
      <c r="BE29" s="187">
        <v>0.14583558652064849</v>
      </c>
      <c r="BF29" s="187">
        <v>6.5305583957254529E-3</v>
      </c>
      <c r="BG29" s="187">
        <v>2.7943231119935291E-3</v>
      </c>
      <c r="BH29" s="187">
        <v>4.6705371788167676E-3</v>
      </c>
      <c r="BI29" s="187">
        <v>3.1045873382509995E-3</v>
      </c>
      <c r="BJ29" s="187">
        <v>2.1862641341280011E-3</v>
      </c>
      <c r="BK29" s="187">
        <v>2.569774250211437E-3</v>
      </c>
      <c r="BL29" s="187">
        <v>1.5934667861766755E-2</v>
      </c>
      <c r="BM29" s="187">
        <v>9.5605501509560542E-3</v>
      </c>
      <c r="BN29" s="187">
        <v>3.1339344622828237E-3</v>
      </c>
      <c r="BO29" s="188">
        <v>1.590772976330751E-2</v>
      </c>
    </row>
    <row r="30" spans="1:67" s="138" customFormat="1" ht="10.9" customHeight="1" x14ac:dyDescent="0.2">
      <c r="A30" s="175" t="s">
        <v>258</v>
      </c>
      <c r="B30" s="186" t="s">
        <v>483</v>
      </c>
      <c r="C30" s="187">
        <v>1.5094720981937784E-2</v>
      </c>
      <c r="D30" s="187">
        <v>1.1228184370041902E-2</v>
      </c>
      <c r="E30" s="187">
        <v>3.9179943656636913E-3</v>
      </c>
      <c r="F30" s="187">
        <v>1.0334304341794978E-2</v>
      </c>
      <c r="G30" s="187">
        <v>1.3656217172554873E-2</v>
      </c>
      <c r="H30" s="187">
        <v>7.4625676967186999E-2</v>
      </c>
      <c r="I30" s="187">
        <v>0</v>
      </c>
      <c r="J30" s="187">
        <v>9.7152044097381721E-2</v>
      </c>
      <c r="K30" s="187">
        <v>3.8773021481504641E-3</v>
      </c>
      <c r="L30" s="187">
        <v>3.8101105742728365E-3</v>
      </c>
      <c r="M30" s="187">
        <v>1.9458407653640344E-3</v>
      </c>
      <c r="N30" s="187">
        <v>1.045574591995666E-2</v>
      </c>
      <c r="O30" s="187">
        <v>4.043622105134175E-3</v>
      </c>
      <c r="P30" s="187">
        <v>1.3511705685618729E-2</v>
      </c>
      <c r="Q30" s="187">
        <v>2.0183486238532111E-2</v>
      </c>
      <c r="R30" s="187">
        <v>4.1684949539271612E-3</v>
      </c>
      <c r="S30" s="187">
        <v>7.4081064502430046E-3</v>
      </c>
      <c r="T30" s="187">
        <v>4.4437262664619856E-3</v>
      </c>
      <c r="U30" s="187">
        <v>9.6743192738921509E-3</v>
      </c>
      <c r="V30" s="187">
        <v>7.1104572759592985E-3</v>
      </c>
      <c r="W30" s="187">
        <v>3.170912165733009E-3</v>
      </c>
      <c r="X30" s="187">
        <v>2.4390243902439025E-2</v>
      </c>
      <c r="Y30" s="187">
        <v>0.26374781085814358</v>
      </c>
      <c r="Z30" s="187">
        <v>6.6173608407940829E-3</v>
      </c>
      <c r="AA30" s="187">
        <v>6.3298490127758414E-2</v>
      </c>
      <c r="AB30" s="187">
        <v>3.7712771379064315E-3</v>
      </c>
      <c r="AC30" s="187">
        <v>0</v>
      </c>
      <c r="AD30" s="187">
        <v>0</v>
      </c>
      <c r="AE30" s="187">
        <v>2.3725572222554236E-2</v>
      </c>
      <c r="AF30" s="187">
        <v>0</v>
      </c>
      <c r="AG30" s="187">
        <v>7.5901328273244783E-3</v>
      </c>
      <c r="AH30" s="187">
        <v>5.0000000000000001E-3</v>
      </c>
      <c r="AI30" s="187">
        <v>4.3941841680129236E-3</v>
      </c>
      <c r="AJ30" s="187">
        <v>2.1404653922773706E-3</v>
      </c>
      <c r="AK30" s="187">
        <v>1.070520540612873E-3</v>
      </c>
      <c r="AL30" s="187">
        <v>2.2878932316491899E-3</v>
      </c>
      <c r="AM30" s="187">
        <v>5.379746835443038E-3</v>
      </c>
      <c r="AN30" s="187">
        <v>1.2124711316397229E-2</v>
      </c>
      <c r="AO30" s="187">
        <v>7.6637293704727057E-3</v>
      </c>
      <c r="AP30" s="187">
        <v>9.9560208293985909E-3</v>
      </c>
      <c r="AQ30" s="187">
        <v>4.1189842321437506E-2</v>
      </c>
      <c r="AR30" s="187">
        <v>1.4318885448916409E-2</v>
      </c>
      <c r="AS30" s="187">
        <v>4.7820146565644019E-2</v>
      </c>
      <c r="AT30" s="187">
        <v>5.173442427341686E-2</v>
      </c>
      <c r="AU30" s="187">
        <v>1.8708044459117421E-2</v>
      </c>
      <c r="AV30" s="187">
        <v>6.4418833100433059E-3</v>
      </c>
      <c r="AW30" s="187">
        <v>1.2895162330255026E-3</v>
      </c>
      <c r="AX30" s="187">
        <v>9.3043229315774409E-4</v>
      </c>
      <c r="AY30" s="187">
        <v>6.8995258975671644E-2</v>
      </c>
      <c r="AZ30" s="187">
        <v>5.7985757884028485E-3</v>
      </c>
      <c r="BA30" s="187">
        <v>1.1461467328305918E-3</v>
      </c>
      <c r="BB30" s="187">
        <v>2.1492339909621955E-3</v>
      </c>
      <c r="BC30" s="187">
        <v>1.7146376630333464E-2</v>
      </c>
      <c r="BD30" s="187">
        <v>5.643649841009118E-3</v>
      </c>
      <c r="BE30" s="187">
        <v>3.7644218524862977E-3</v>
      </c>
      <c r="BF30" s="187">
        <v>4.3866882153105313E-3</v>
      </c>
      <c r="BG30" s="187">
        <v>7.0593425987204939E-3</v>
      </c>
      <c r="BH30" s="187">
        <v>3.9062674586467514E-3</v>
      </c>
      <c r="BI30" s="187">
        <v>5.0418498373196235E-3</v>
      </c>
      <c r="BJ30" s="187">
        <v>5.0409402328301673E-3</v>
      </c>
      <c r="BK30" s="187">
        <v>1.8508880359117821E-2</v>
      </c>
      <c r="BL30" s="187">
        <v>1.0656309132556519E-2</v>
      </c>
      <c r="BM30" s="187">
        <v>0</v>
      </c>
      <c r="BN30" s="187">
        <v>2.1442709478777217E-2</v>
      </c>
      <c r="BO30" s="188">
        <v>1.4030234909704755E-2</v>
      </c>
    </row>
    <row r="31" spans="1:67" s="138" customFormat="1" ht="10.9" customHeight="1" x14ac:dyDescent="0.2">
      <c r="A31" s="189" t="s">
        <v>259</v>
      </c>
      <c r="B31" s="190" t="s">
        <v>484</v>
      </c>
      <c r="C31" s="191">
        <v>2.9031843154548628E-3</v>
      </c>
      <c r="D31" s="191">
        <v>4.1088645701964936E-3</v>
      </c>
      <c r="E31" s="191">
        <v>1.3257261901943609E-3</v>
      </c>
      <c r="F31" s="191">
        <v>3.7453183520599251E-3</v>
      </c>
      <c r="G31" s="191">
        <v>5.5841211920163655E-3</v>
      </c>
      <c r="H31" s="191">
        <v>1.7800254858235106E-2</v>
      </c>
      <c r="I31" s="191">
        <v>0</v>
      </c>
      <c r="J31" s="191">
        <v>2.2967386311437759E-4</v>
      </c>
      <c r="K31" s="191">
        <v>2.8141709139801758E-3</v>
      </c>
      <c r="L31" s="191">
        <v>2.0704302992963455E-2</v>
      </c>
      <c r="M31" s="191">
        <v>2.1079941624777038E-3</v>
      </c>
      <c r="N31" s="191">
        <v>1.4640753030405634E-2</v>
      </c>
      <c r="O31" s="191">
        <v>4.3009435118245315E-2</v>
      </c>
      <c r="P31" s="191">
        <v>0</v>
      </c>
      <c r="Q31" s="191">
        <v>4.2813455657492354E-3</v>
      </c>
      <c r="R31" s="191">
        <v>1.2286090390522159E-2</v>
      </c>
      <c r="S31" s="191">
        <v>4.8129099230878117E-3</v>
      </c>
      <c r="T31" s="191">
        <v>2.4965662115213703E-2</v>
      </c>
      <c r="U31" s="191">
        <v>1.7512012813667912E-3</v>
      </c>
      <c r="V31" s="191">
        <v>2.3783253647174207E-2</v>
      </c>
      <c r="W31" s="191">
        <v>4.5449741042173135E-2</v>
      </c>
      <c r="X31" s="191">
        <v>1.4948859166011016E-2</v>
      </c>
      <c r="Y31" s="191">
        <v>1.7513134851138354E-3</v>
      </c>
      <c r="Z31" s="191">
        <v>4.4375243285325029E-2</v>
      </c>
      <c r="AA31" s="191">
        <v>0</v>
      </c>
      <c r="AB31" s="191">
        <v>0.25186015696667008</v>
      </c>
      <c r="AC31" s="191">
        <v>0</v>
      </c>
      <c r="AD31" s="191">
        <v>0</v>
      </c>
      <c r="AE31" s="191">
        <v>3.2271559194406263E-3</v>
      </c>
      <c r="AF31" s="191">
        <v>0</v>
      </c>
      <c r="AG31" s="191">
        <v>0</v>
      </c>
      <c r="AH31" s="191">
        <v>5.0000000000000001E-3</v>
      </c>
      <c r="AI31" s="191">
        <v>2.0678513731825525E-3</v>
      </c>
      <c r="AJ31" s="191">
        <v>1.2694443267070742E-2</v>
      </c>
      <c r="AK31" s="191">
        <v>3.4925732637494981E-2</v>
      </c>
      <c r="AL31" s="191">
        <v>1.9256434699714012E-2</v>
      </c>
      <c r="AM31" s="191">
        <v>7.4999999999999997E-2</v>
      </c>
      <c r="AN31" s="191">
        <v>2.3094688221709007E-3</v>
      </c>
      <c r="AO31" s="191">
        <v>1.0109401837054739E-2</v>
      </c>
      <c r="AP31" s="191">
        <v>1.6512424790222056E-2</v>
      </c>
      <c r="AQ31" s="191">
        <v>1.0537841187619149E-2</v>
      </c>
      <c r="AR31" s="191">
        <v>1.0491916064671482E-2</v>
      </c>
      <c r="AS31" s="191">
        <v>0</v>
      </c>
      <c r="AT31" s="191">
        <v>3.1023608625245034E-2</v>
      </c>
      <c r="AU31" s="191">
        <v>1.5773449249844099E-3</v>
      </c>
      <c r="AV31" s="191">
        <v>5.2243452273890729E-3</v>
      </c>
      <c r="AW31" s="191">
        <v>3.3130647833116761E-3</v>
      </c>
      <c r="AX31" s="191">
        <v>8.3249205177271838E-4</v>
      </c>
      <c r="AY31" s="191">
        <v>6.7331448794711419E-4</v>
      </c>
      <c r="AZ31" s="191">
        <v>0</v>
      </c>
      <c r="BA31" s="191">
        <v>1.8234152567759413E-4</v>
      </c>
      <c r="BB31" s="191">
        <v>5.2353135677284252E-3</v>
      </c>
      <c r="BC31" s="191">
        <v>4.4836382600651781E-4</v>
      </c>
      <c r="BD31" s="191">
        <v>9.6166670176399155E-4</v>
      </c>
      <c r="BE31" s="191">
        <v>9.1406721533958293E-4</v>
      </c>
      <c r="BF31" s="191">
        <v>2.6386094528183646E-4</v>
      </c>
      <c r="BG31" s="191">
        <v>3.3090668431502318E-3</v>
      </c>
      <c r="BH31" s="191">
        <v>2.4045444997161922E-3</v>
      </c>
      <c r="BI31" s="191">
        <v>1.9620991977746319E-3</v>
      </c>
      <c r="BJ31" s="191">
        <v>1.058318943909096E-3</v>
      </c>
      <c r="BK31" s="191">
        <v>5.920239411879513E-3</v>
      </c>
      <c r="BL31" s="191">
        <v>2.2906085051289712E-3</v>
      </c>
      <c r="BM31" s="191">
        <v>3.7906742703790672E-2</v>
      </c>
      <c r="BN31" s="191">
        <v>3.2988783813503409E-3</v>
      </c>
      <c r="BO31" s="192">
        <v>5.4263501110061868E-3</v>
      </c>
    </row>
    <row r="32" spans="1:67" s="138" customFormat="1" ht="10.9" customHeight="1" x14ac:dyDescent="0.2">
      <c r="A32" s="175" t="s">
        <v>260</v>
      </c>
      <c r="B32" s="186" t="s">
        <v>485</v>
      </c>
      <c r="C32" s="187">
        <v>2.4070705400290318E-3</v>
      </c>
      <c r="D32" s="187">
        <v>8.9500020340913715E-4</v>
      </c>
      <c r="E32" s="187">
        <v>3.3143154754859021E-4</v>
      </c>
      <c r="F32" s="187">
        <v>5.6179775280898875E-3</v>
      </c>
      <c r="G32" s="187">
        <v>7.7403660087355564E-4</v>
      </c>
      <c r="H32" s="187">
        <v>1.1946479770627589E-3</v>
      </c>
      <c r="I32" s="187">
        <v>0</v>
      </c>
      <c r="J32" s="187">
        <v>4.1341295360587966E-3</v>
      </c>
      <c r="K32" s="187">
        <v>2.3451424283168132E-4</v>
      </c>
      <c r="L32" s="187">
        <v>2.9183825675281301E-4</v>
      </c>
      <c r="M32" s="187">
        <v>5.4051132371223176E-5</v>
      </c>
      <c r="N32" s="187">
        <v>2.5733053429945147E-4</v>
      </c>
      <c r="O32" s="187">
        <v>1.2253400318588408E-4</v>
      </c>
      <c r="P32" s="187">
        <v>0</v>
      </c>
      <c r="Q32" s="187">
        <v>6.116207951070336E-4</v>
      </c>
      <c r="R32" s="187">
        <v>4.6072838964458093E-3</v>
      </c>
      <c r="S32" s="187">
        <v>3.7748313122257352E-4</v>
      </c>
      <c r="T32" s="187">
        <v>9.6954027631897873E-4</v>
      </c>
      <c r="U32" s="187">
        <v>0</v>
      </c>
      <c r="V32" s="187">
        <v>6.129704548240775E-4</v>
      </c>
      <c r="W32" s="187">
        <v>3.1709121657330094E-4</v>
      </c>
      <c r="X32" s="187">
        <v>7.8678206136900079E-4</v>
      </c>
      <c r="Y32" s="187">
        <v>0</v>
      </c>
      <c r="Z32" s="187">
        <v>7.7851304009342152E-4</v>
      </c>
      <c r="AA32" s="187">
        <v>0</v>
      </c>
      <c r="AB32" s="187">
        <v>4.0770563653042501E-4</v>
      </c>
      <c r="AC32" s="187">
        <v>0</v>
      </c>
      <c r="AD32" s="187">
        <v>0</v>
      </c>
      <c r="AE32" s="187">
        <v>1.4342915197513896E-3</v>
      </c>
      <c r="AF32" s="187">
        <v>0</v>
      </c>
      <c r="AG32" s="187">
        <v>0</v>
      </c>
      <c r="AH32" s="187">
        <v>0</v>
      </c>
      <c r="AI32" s="187">
        <v>2.0032310177705978E-3</v>
      </c>
      <c r="AJ32" s="187">
        <v>8.7737888356715973E-3</v>
      </c>
      <c r="AK32" s="187">
        <v>5.4864177706409742E-3</v>
      </c>
      <c r="AL32" s="187">
        <v>1.2964728312678742E-2</v>
      </c>
      <c r="AM32" s="187">
        <v>5.0632911392405064E-3</v>
      </c>
      <c r="AN32" s="187">
        <v>4.6189376443418013E-3</v>
      </c>
      <c r="AO32" s="187">
        <v>2.3336569337614816E-4</v>
      </c>
      <c r="AP32" s="187">
        <v>2.1584869006826215E-4</v>
      </c>
      <c r="AQ32" s="187">
        <v>1.9341607243098437E-3</v>
      </c>
      <c r="AR32" s="187">
        <v>3.1604747162022706E-3</v>
      </c>
      <c r="AS32" s="187">
        <v>0</v>
      </c>
      <c r="AT32" s="187">
        <v>1.2784454103809768E-3</v>
      </c>
      <c r="AU32" s="187">
        <v>1.2105205238252448E-2</v>
      </c>
      <c r="AV32" s="187">
        <v>1.1898667625939095E-4</v>
      </c>
      <c r="AW32" s="187">
        <v>9.9193556386577131E-6</v>
      </c>
      <c r="AX32" s="187">
        <v>0</v>
      </c>
      <c r="AY32" s="187">
        <v>9.8493111046809266E-4</v>
      </c>
      <c r="AZ32" s="187">
        <v>3.0518819938962359E-4</v>
      </c>
      <c r="BA32" s="187">
        <v>2.0839031506010759E-4</v>
      </c>
      <c r="BB32" s="187">
        <v>0</v>
      </c>
      <c r="BC32" s="187">
        <v>1.4937594834848725E-3</v>
      </c>
      <c r="BD32" s="187">
        <v>2.2462287924414402E-4</v>
      </c>
      <c r="BE32" s="187">
        <v>1.0954851359413322E-3</v>
      </c>
      <c r="BF32" s="187">
        <v>1.4677265081302153E-3</v>
      </c>
      <c r="BG32" s="187">
        <v>7.7211559673505403E-3</v>
      </c>
      <c r="BH32" s="187">
        <v>1.0109813491371798E-2</v>
      </c>
      <c r="BI32" s="187">
        <v>1.2666716340064079E-3</v>
      </c>
      <c r="BJ32" s="187">
        <v>1.392524926196179E-4</v>
      </c>
      <c r="BK32" s="187">
        <v>1.789083338754798E-3</v>
      </c>
      <c r="BL32" s="187">
        <v>7.7183547455432727E-4</v>
      </c>
      <c r="BM32" s="187">
        <v>1.0566923851056693E-2</v>
      </c>
      <c r="BN32" s="187">
        <v>2.7490653177919506E-4</v>
      </c>
      <c r="BO32" s="188">
        <v>1.7061804122131877E-3</v>
      </c>
    </row>
    <row r="33" spans="1:67" s="138" customFormat="1" ht="10.9" customHeight="1" x14ac:dyDescent="0.2">
      <c r="A33" s="175" t="s">
        <v>261</v>
      </c>
      <c r="B33" s="186" t="s">
        <v>486</v>
      </c>
      <c r="C33" s="187">
        <v>1.1024750565018466E-4</v>
      </c>
      <c r="D33" s="187">
        <v>1.627273097107522E-4</v>
      </c>
      <c r="E33" s="187">
        <v>1.1836840983878222E-5</v>
      </c>
      <c r="F33" s="187">
        <v>0</v>
      </c>
      <c r="G33" s="187">
        <v>1.1057665726765079E-4</v>
      </c>
      <c r="H33" s="187">
        <v>4.7785919082510351E-4</v>
      </c>
      <c r="I33" s="187">
        <v>0</v>
      </c>
      <c r="J33" s="187">
        <v>4.8231511254019296E-3</v>
      </c>
      <c r="K33" s="187">
        <v>1.5634282855445422E-5</v>
      </c>
      <c r="L33" s="187">
        <v>1.6213236486267389E-5</v>
      </c>
      <c r="M33" s="187">
        <v>0</v>
      </c>
      <c r="N33" s="187">
        <v>2.7087424663100156E-5</v>
      </c>
      <c r="O33" s="187">
        <v>0</v>
      </c>
      <c r="P33" s="187">
        <v>0</v>
      </c>
      <c r="Q33" s="187">
        <v>0</v>
      </c>
      <c r="R33" s="187">
        <v>9.872751206669592E-4</v>
      </c>
      <c r="S33" s="187">
        <v>3.3029773981975181E-4</v>
      </c>
      <c r="T33" s="187">
        <v>8.8874525329239718E-4</v>
      </c>
      <c r="U33" s="187">
        <v>4.2712226374799786E-5</v>
      </c>
      <c r="V33" s="187">
        <v>1.225940909648155E-4</v>
      </c>
      <c r="W33" s="187">
        <v>3.1709121657330094E-4</v>
      </c>
      <c r="X33" s="187">
        <v>0</v>
      </c>
      <c r="Y33" s="187">
        <v>0</v>
      </c>
      <c r="Z33" s="187">
        <v>3.8925652004671076E-4</v>
      </c>
      <c r="AA33" s="187">
        <v>0</v>
      </c>
      <c r="AB33" s="187">
        <v>2.038528182652125E-4</v>
      </c>
      <c r="AC33" s="187">
        <v>0</v>
      </c>
      <c r="AD33" s="187">
        <v>0</v>
      </c>
      <c r="AE33" s="187">
        <v>2.3904858662523158E-4</v>
      </c>
      <c r="AF33" s="187">
        <v>0</v>
      </c>
      <c r="AG33" s="187">
        <v>0</v>
      </c>
      <c r="AH33" s="187">
        <v>0</v>
      </c>
      <c r="AI33" s="187">
        <v>2.5848142164781906E-4</v>
      </c>
      <c r="AJ33" s="187">
        <v>2.1192726656211588E-4</v>
      </c>
      <c r="AK33" s="187">
        <v>1.3381506757660912E-4</v>
      </c>
      <c r="AL33" s="187">
        <v>0</v>
      </c>
      <c r="AM33" s="187">
        <v>2.8481012658227848E-3</v>
      </c>
      <c r="AN33" s="187">
        <v>2.8868360277136258E-4</v>
      </c>
      <c r="AO33" s="187">
        <v>9.334627735045926E-6</v>
      </c>
      <c r="AP33" s="187">
        <v>2.6981086258532768E-5</v>
      </c>
      <c r="AQ33" s="187">
        <v>5.5579331158328838E-6</v>
      </c>
      <c r="AR33" s="187">
        <v>2.1499828001375988E-5</v>
      </c>
      <c r="AS33" s="187">
        <v>0</v>
      </c>
      <c r="AT33" s="187">
        <v>9.9434643029631519E-4</v>
      </c>
      <c r="AU33" s="187">
        <v>1.4672976046366603E-4</v>
      </c>
      <c r="AV33" s="187">
        <v>9.9616752217164523E-5</v>
      </c>
      <c r="AW33" s="187">
        <v>1.6862904585718112E-4</v>
      </c>
      <c r="AX33" s="187">
        <v>0</v>
      </c>
      <c r="AY33" s="187">
        <v>4.4516660360139785E-5</v>
      </c>
      <c r="AZ33" s="187">
        <v>6.1037639877924718E-4</v>
      </c>
      <c r="BA33" s="187">
        <v>2.6830253063988849E-3</v>
      </c>
      <c r="BB33" s="187">
        <v>1.1021712774165106E-4</v>
      </c>
      <c r="BC33" s="187">
        <v>1.4394838624419781E-4</v>
      </c>
      <c r="BD33" s="187">
        <v>4.3520682853552902E-4</v>
      </c>
      <c r="BE33" s="187">
        <v>4.1865673985019067E-5</v>
      </c>
      <c r="BF33" s="187">
        <v>3.2982618160229558E-5</v>
      </c>
      <c r="BG33" s="187">
        <v>2.6104860651518496E-3</v>
      </c>
      <c r="BH33" s="187">
        <v>1.5642947488859986E-4</v>
      </c>
      <c r="BI33" s="187">
        <v>3.7255048059011998E-4</v>
      </c>
      <c r="BJ33" s="187">
        <v>1.3925249261961789E-5</v>
      </c>
      <c r="BK33" s="187">
        <v>2.9275909179623968E-4</v>
      </c>
      <c r="BL33" s="187">
        <v>7.7183547455432727E-4</v>
      </c>
      <c r="BM33" s="187">
        <v>0</v>
      </c>
      <c r="BN33" s="187">
        <v>1.0996261271167802E-3</v>
      </c>
      <c r="BO33" s="188">
        <v>2.1449125182108645E-4</v>
      </c>
    </row>
    <row r="34" spans="1:67" s="138" customFormat="1" ht="10.9" customHeight="1" x14ac:dyDescent="0.2">
      <c r="A34" s="175" t="s">
        <v>262</v>
      </c>
      <c r="B34" s="186" t="s">
        <v>487</v>
      </c>
      <c r="C34" s="187">
        <v>1.4607794498649469E-3</v>
      </c>
      <c r="D34" s="187">
        <v>1.56625035596599E-2</v>
      </c>
      <c r="E34" s="187">
        <v>9.4694727871025785E-4</v>
      </c>
      <c r="F34" s="187">
        <v>4.0921070883617704E-3</v>
      </c>
      <c r="G34" s="187">
        <v>4.4230662907060317E-4</v>
      </c>
      <c r="H34" s="187">
        <v>5.9732398853137939E-5</v>
      </c>
      <c r="I34" s="187">
        <v>0</v>
      </c>
      <c r="J34" s="187">
        <v>0</v>
      </c>
      <c r="K34" s="187">
        <v>5.6283418279603516E-4</v>
      </c>
      <c r="L34" s="187">
        <v>9.5658095268977598E-4</v>
      </c>
      <c r="M34" s="187">
        <v>0</v>
      </c>
      <c r="N34" s="187">
        <v>6.636419042459538E-4</v>
      </c>
      <c r="O34" s="187">
        <v>1.0782992280357799E-2</v>
      </c>
      <c r="P34" s="187">
        <v>1.605351170568562E-3</v>
      </c>
      <c r="Q34" s="187">
        <v>6.116207951070336E-4</v>
      </c>
      <c r="R34" s="187">
        <v>9.872751206669592E-4</v>
      </c>
      <c r="S34" s="187">
        <v>9.4370782805643379E-5</v>
      </c>
      <c r="T34" s="187">
        <v>1.7370929950715035E-2</v>
      </c>
      <c r="U34" s="187">
        <v>9.8238120662039511E-4</v>
      </c>
      <c r="V34" s="187">
        <v>0</v>
      </c>
      <c r="W34" s="187">
        <v>1.0569707219110031E-4</v>
      </c>
      <c r="X34" s="187">
        <v>1.5735641227380016E-3</v>
      </c>
      <c r="Y34" s="187">
        <v>2.4518388791593695E-3</v>
      </c>
      <c r="Z34" s="187">
        <v>9.3421564811210587E-3</v>
      </c>
      <c r="AA34" s="187">
        <v>0</v>
      </c>
      <c r="AB34" s="187">
        <v>5.4020996840281315E-3</v>
      </c>
      <c r="AC34" s="187">
        <v>0</v>
      </c>
      <c r="AD34" s="187">
        <v>0</v>
      </c>
      <c r="AE34" s="187">
        <v>9.3946094543716011E-2</v>
      </c>
      <c r="AF34" s="187">
        <v>0</v>
      </c>
      <c r="AG34" s="187">
        <v>1.8975332068311196E-3</v>
      </c>
      <c r="AH34" s="187">
        <v>2.5000000000000001E-2</v>
      </c>
      <c r="AI34" s="187">
        <v>3.5541195476575119E-3</v>
      </c>
      <c r="AJ34" s="187">
        <v>2.2125206629084897E-2</v>
      </c>
      <c r="AK34" s="187">
        <v>9.500869797939248E-3</v>
      </c>
      <c r="AL34" s="187">
        <v>2.669208770257388E-3</v>
      </c>
      <c r="AM34" s="187">
        <v>1.3924050632911392E-2</v>
      </c>
      <c r="AN34" s="187">
        <v>2.8868360277136258E-4</v>
      </c>
      <c r="AO34" s="187">
        <v>4.3686057800014937E-2</v>
      </c>
      <c r="AP34" s="187">
        <v>5.1938591047675578E-2</v>
      </c>
      <c r="AQ34" s="187">
        <v>4.5402755623238832E-2</v>
      </c>
      <c r="AR34" s="187">
        <v>3.8076195390436877E-2</v>
      </c>
      <c r="AS34" s="187">
        <v>0</v>
      </c>
      <c r="AT34" s="187">
        <v>4.1194352112275921E-3</v>
      </c>
      <c r="AU34" s="187">
        <v>4.0350684127508164E-4</v>
      </c>
      <c r="AV34" s="187">
        <v>2.1306916446449078E-4</v>
      </c>
      <c r="AW34" s="187">
        <v>9.9193556386577131E-6</v>
      </c>
      <c r="AX34" s="187">
        <v>1.2807570027272591E-4</v>
      </c>
      <c r="AY34" s="187">
        <v>4.4516660360139785E-5</v>
      </c>
      <c r="AZ34" s="187">
        <v>0</v>
      </c>
      <c r="BA34" s="187">
        <v>0</v>
      </c>
      <c r="BB34" s="187">
        <v>0</v>
      </c>
      <c r="BC34" s="187">
        <v>1.0855124208578852E-4</v>
      </c>
      <c r="BD34" s="187">
        <v>2.6814356209769693E-3</v>
      </c>
      <c r="BE34" s="187">
        <v>7.4660451939950669E-4</v>
      </c>
      <c r="BF34" s="187">
        <v>7.5860021768527986E-4</v>
      </c>
      <c r="BG34" s="187">
        <v>4.7797632178836681E-4</v>
      </c>
      <c r="BH34" s="187">
        <v>9.2963802219510783E-4</v>
      </c>
      <c r="BI34" s="187">
        <v>1.7137322107145519E-3</v>
      </c>
      <c r="BJ34" s="187">
        <v>1.6431794129114911E-3</v>
      </c>
      <c r="BK34" s="187">
        <v>1.1710363671849587E-3</v>
      </c>
      <c r="BL34" s="187">
        <v>4.7306045214620055E-4</v>
      </c>
      <c r="BM34" s="187">
        <v>5.0318685005031867E-3</v>
      </c>
      <c r="BN34" s="187">
        <v>4.7283923466021555E-3</v>
      </c>
      <c r="BO34" s="188">
        <v>6.1820835735913911E-3</v>
      </c>
    </row>
    <row r="35" spans="1:67" s="138" customFormat="1" ht="10.9" customHeight="1" x14ac:dyDescent="0.2">
      <c r="A35" s="193" t="s">
        <v>263</v>
      </c>
      <c r="B35" s="194" t="s">
        <v>488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v>0</v>
      </c>
      <c r="AG35" s="195">
        <v>0.53889943074003799</v>
      </c>
      <c r="AH35" s="195">
        <v>0</v>
      </c>
      <c r="AI35" s="195">
        <v>-7.7544426494345717E-4</v>
      </c>
      <c r="AJ35" s="195">
        <v>-2.7550544653075063E-4</v>
      </c>
      <c r="AK35" s="195">
        <v>-1.3381506757660912E-4</v>
      </c>
      <c r="AL35" s="195">
        <v>0</v>
      </c>
      <c r="AM35" s="195">
        <v>0</v>
      </c>
      <c r="AN35" s="195">
        <v>0</v>
      </c>
      <c r="AO35" s="195">
        <v>0</v>
      </c>
      <c r="AP35" s="195">
        <v>-3.2377303510239323E-4</v>
      </c>
      <c r="AQ35" s="195">
        <v>-5.0021398042495958E-5</v>
      </c>
      <c r="AR35" s="195">
        <v>-8.5999312005503954E-5</v>
      </c>
      <c r="AS35" s="195">
        <v>0</v>
      </c>
      <c r="AT35" s="195">
        <v>0</v>
      </c>
      <c r="AU35" s="195">
        <v>0</v>
      </c>
      <c r="AV35" s="195">
        <v>0</v>
      </c>
      <c r="AW35" s="195">
        <v>0</v>
      </c>
      <c r="AX35" s="195">
        <v>0</v>
      </c>
      <c r="AY35" s="195">
        <v>0</v>
      </c>
      <c r="AZ35" s="195">
        <v>0</v>
      </c>
      <c r="BA35" s="195">
        <v>0</v>
      </c>
      <c r="BB35" s="195">
        <v>0</v>
      </c>
      <c r="BC35" s="195">
        <v>0</v>
      </c>
      <c r="BD35" s="195">
        <v>0</v>
      </c>
      <c r="BE35" s="195">
        <v>0</v>
      </c>
      <c r="BF35" s="195">
        <v>0</v>
      </c>
      <c r="BG35" s="195">
        <v>0</v>
      </c>
      <c r="BH35" s="195">
        <v>0</v>
      </c>
      <c r="BI35" s="195">
        <v>0</v>
      </c>
      <c r="BJ35" s="195">
        <v>0</v>
      </c>
      <c r="BK35" s="195">
        <v>0</v>
      </c>
      <c r="BL35" s="195">
        <v>0</v>
      </c>
      <c r="BM35" s="195">
        <v>0</v>
      </c>
      <c r="BN35" s="195">
        <v>0</v>
      </c>
      <c r="BO35" s="196">
        <v>6.4904495680926156E-5</v>
      </c>
    </row>
    <row r="36" spans="1:67" s="138" customFormat="1" ht="10.9" customHeight="1" x14ac:dyDescent="0.2">
      <c r="A36" s="175" t="s">
        <v>264</v>
      </c>
      <c r="B36" s="186" t="s">
        <v>489</v>
      </c>
      <c r="C36" s="187">
        <v>5.5123752825092332E-5</v>
      </c>
      <c r="D36" s="187">
        <v>0</v>
      </c>
      <c r="E36" s="187">
        <v>0</v>
      </c>
      <c r="F36" s="187">
        <v>0</v>
      </c>
      <c r="G36" s="187">
        <v>0</v>
      </c>
      <c r="H36" s="187">
        <v>1.5928639694170118E-4</v>
      </c>
      <c r="I36" s="187">
        <v>0</v>
      </c>
      <c r="J36" s="187">
        <v>9.1869545245751034E-4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3.2909170688898642E-4</v>
      </c>
      <c r="S36" s="187">
        <v>3.3029773981975181E-4</v>
      </c>
      <c r="T36" s="187">
        <v>2.58544073685061E-2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1.4269697278564877E-3</v>
      </c>
      <c r="AC36" s="187">
        <v>0</v>
      </c>
      <c r="AD36" s="187">
        <v>0</v>
      </c>
      <c r="AE36" s="187">
        <v>1.6972449650391443E-2</v>
      </c>
      <c r="AF36" s="187">
        <v>0</v>
      </c>
      <c r="AG36" s="187">
        <v>7.020872865275142E-2</v>
      </c>
      <c r="AH36" s="187">
        <v>0</v>
      </c>
      <c r="AI36" s="187">
        <v>0.27709208400646201</v>
      </c>
      <c r="AJ36" s="187">
        <v>4.6835925910227609E-2</v>
      </c>
      <c r="AK36" s="187">
        <v>5.1920246219724339E-2</v>
      </c>
      <c r="AL36" s="187">
        <v>6.7874165872259293E-2</v>
      </c>
      <c r="AM36" s="187">
        <v>8.5443037974683549E-3</v>
      </c>
      <c r="AN36" s="187">
        <v>0</v>
      </c>
      <c r="AO36" s="187">
        <v>2.2263087148084535E-2</v>
      </c>
      <c r="AP36" s="187">
        <v>1.3031864662871328E-2</v>
      </c>
      <c r="AQ36" s="187">
        <v>2.3254392156644786E-2</v>
      </c>
      <c r="AR36" s="187">
        <v>4.6762125902992779E-2</v>
      </c>
      <c r="AS36" s="187">
        <v>0</v>
      </c>
      <c r="AT36" s="187">
        <v>2.840989800846615E-5</v>
      </c>
      <c r="AU36" s="187">
        <v>0</v>
      </c>
      <c r="AV36" s="187">
        <v>0</v>
      </c>
      <c r="AW36" s="187">
        <v>0</v>
      </c>
      <c r="AX36" s="187">
        <v>0</v>
      </c>
      <c r="AY36" s="187">
        <v>6.1210407995192202E-5</v>
      </c>
      <c r="AZ36" s="187">
        <v>0</v>
      </c>
      <c r="BA36" s="187">
        <v>0</v>
      </c>
      <c r="BB36" s="187">
        <v>0</v>
      </c>
      <c r="BC36" s="187">
        <v>4.9556001821773023E-5</v>
      </c>
      <c r="BD36" s="187">
        <v>0</v>
      </c>
      <c r="BE36" s="187">
        <v>3.4888061654182553E-6</v>
      </c>
      <c r="BF36" s="187">
        <v>0</v>
      </c>
      <c r="BG36" s="187">
        <v>0</v>
      </c>
      <c r="BH36" s="187">
        <v>1.3855182061561701E-4</v>
      </c>
      <c r="BI36" s="187">
        <v>2.4836698706007996E-5</v>
      </c>
      <c r="BJ36" s="187">
        <v>2.7850498523923578E-5</v>
      </c>
      <c r="BK36" s="187">
        <v>0</v>
      </c>
      <c r="BL36" s="187">
        <v>7.4693755602031666E-5</v>
      </c>
      <c r="BM36" s="187">
        <v>0</v>
      </c>
      <c r="BN36" s="187">
        <v>6.102925005498131E-3</v>
      </c>
      <c r="BO36" s="188">
        <v>4.8360813283972485E-3</v>
      </c>
    </row>
    <row r="37" spans="1:67" s="138" customFormat="1" ht="10.9" customHeight="1" x14ac:dyDescent="0.2">
      <c r="A37" s="175" t="s">
        <v>265</v>
      </c>
      <c r="B37" s="186" t="s">
        <v>490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3.5958850567524467E-4</v>
      </c>
      <c r="L37" s="187">
        <v>2.9183825675281301E-4</v>
      </c>
      <c r="M37" s="187">
        <v>0</v>
      </c>
      <c r="N37" s="187">
        <v>2.3972370826843637E-3</v>
      </c>
      <c r="O37" s="187">
        <v>3.5534860923906383E-3</v>
      </c>
      <c r="P37" s="187">
        <v>0</v>
      </c>
      <c r="Q37" s="187">
        <v>0</v>
      </c>
      <c r="R37" s="187">
        <v>0</v>
      </c>
      <c r="S37" s="187">
        <v>5.6622469683386019E-4</v>
      </c>
      <c r="T37" s="187">
        <v>7.5947321644986672E-3</v>
      </c>
      <c r="U37" s="187">
        <v>0</v>
      </c>
      <c r="V37" s="187">
        <v>4.90376363859262E-4</v>
      </c>
      <c r="W37" s="187">
        <v>2.3253355882042067E-3</v>
      </c>
      <c r="X37" s="187">
        <v>0</v>
      </c>
      <c r="Y37" s="187">
        <v>3.1523642732049035E-3</v>
      </c>
      <c r="Z37" s="187">
        <v>2.3355391202802647E-3</v>
      </c>
      <c r="AA37" s="187">
        <v>0</v>
      </c>
      <c r="AB37" s="187">
        <v>3.1597186831107942E-3</v>
      </c>
      <c r="AC37" s="187">
        <v>0</v>
      </c>
      <c r="AD37" s="187">
        <v>0</v>
      </c>
      <c r="AE37" s="187">
        <v>5.856690372318174E-3</v>
      </c>
      <c r="AF37" s="187">
        <v>0</v>
      </c>
      <c r="AG37" s="187">
        <v>1.8975332068311196E-3</v>
      </c>
      <c r="AH37" s="187">
        <v>0.49</v>
      </c>
      <c r="AI37" s="187">
        <v>5.7447495961227786E-2</v>
      </c>
      <c r="AJ37" s="187">
        <v>3.6917729835120587E-2</v>
      </c>
      <c r="AK37" s="187">
        <v>6.1421116017663591E-2</v>
      </c>
      <c r="AL37" s="187">
        <v>2.3641563393708293E-2</v>
      </c>
      <c r="AM37" s="187">
        <v>3.2278481012658226E-2</v>
      </c>
      <c r="AN37" s="187">
        <v>0</v>
      </c>
      <c r="AO37" s="187">
        <v>6.6182510641475617E-3</v>
      </c>
      <c r="AP37" s="187">
        <v>5.315273992930955E-3</v>
      </c>
      <c r="AQ37" s="187">
        <v>1.7952123964140216E-3</v>
      </c>
      <c r="AR37" s="187">
        <v>2.2639318885448918E-2</v>
      </c>
      <c r="AS37" s="187">
        <v>1.1178735560799901E-3</v>
      </c>
      <c r="AT37" s="187">
        <v>1.4204949004233074E-4</v>
      </c>
      <c r="AU37" s="187">
        <v>0</v>
      </c>
      <c r="AV37" s="187">
        <v>1.6602792036194088E-5</v>
      </c>
      <c r="AW37" s="187">
        <v>0</v>
      </c>
      <c r="AX37" s="187">
        <v>0</v>
      </c>
      <c r="AY37" s="187">
        <v>1.669374763505242E-5</v>
      </c>
      <c r="AZ37" s="187">
        <v>0</v>
      </c>
      <c r="BA37" s="187">
        <v>0</v>
      </c>
      <c r="BB37" s="187">
        <v>2.7554281935412761E-4</v>
      </c>
      <c r="BC37" s="187">
        <v>2.690182956039107E-4</v>
      </c>
      <c r="BD37" s="187">
        <v>1.4038929952759001E-5</v>
      </c>
      <c r="BE37" s="187">
        <v>1.4025000784981386E-3</v>
      </c>
      <c r="BF37" s="187">
        <v>3.6280879976252514E-4</v>
      </c>
      <c r="BG37" s="187">
        <v>2.2060445621001543E-4</v>
      </c>
      <c r="BH37" s="187">
        <v>4.3800252968807964E-4</v>
      </c>
      <c r="BI37" s="187">
        <v>5.4640737153217596E-4</v>
      </c>
      <c r="BJ37" s="187">
        <v>3.3420598228708296E-4</v>
      </c>
      <c r="BK37" s="187">
        <v>0</v>
      </c>
      <c r="BL37" s="187">
        <v>5.2285628921422173E-4</v>
      </c>
      <c r="BM37" s="187">
        <v>1.0063737001006373E-3</v>
      </c>
      <c r="BN37" s="187">
        <v>3.7937101385528919E-3</v>
      </c>
      <c r="BO37" s="188">
        <v>1.9593915133889897E-3</v>
      </c>
    </row>
    <row r="38" spans="1:67" s="138" customFormat="1" ht="10.9" customHeight="1" x14ac:dyDescent="0.2">
      <c r="A38" s="175" t="s">
        <v>266</v>
      </c>
      <c r="B38" s="186" t="s">
        <v>491</v>
      </c>
      <c r="C38" s="187">
        <v>1.8833948881906547E-3</v>
      </c>
      <c r="D38" s="187">
        <v>1.2204548228306415E-4</v>
      </c>
      <c r="E38" s="187">
        <v>6.9837361804881511E-4</v>
      </c>
      <c r="F38" s="187">
        <v>6.9357747260368987E-5</v>
      </c>
      <c r="G38" s="187">
        <v>8.8461325814120635E-4</v>
      </c>
      <c r="H38" s="187">
        <v>1.3937559732398854E-3</v>
      </c>
      <c r="I38" s="187">
        <v>0</v>
      </c>
      <c r="J38" s="187">
        <v>3.6518144235186033E-2</v>
      </c>
      <c r="K38" s="187">
        <v>3.5177136424752197E-3</v>
      </c>
      <c r="L38" s="187">
        <v>6.1610298647816076E-3</v>
      </c>
      <c r="M38" s="187">
        <v>5.4051132371223176E-5</v>
      </c>
      <c r="N38" s="187">
        <v>2.8035484526308663E-3</v>
      </c>
      <c r="O38" s="187">
        <v>4.7543193236123021E-2</v>
      </c>
      <c r="P38" s="187">
        <v>1.3377926421404682E-3</v>
      </c>
      <c r="Q38" s="187">
        <v>0</v>
      </c>
      <c r="R38" s="187">
        <v>3.4006143045195261E-3</v>
      </c>
      <c r="S38" s="187">
        <v>5.0960222715047418E-3</v>
      </c>
      <c r="T38" s="187">
        <v>3.4984244970509816E-2</v>
      </c>
      <c r="U38" s="187">
        <v>1.409503470368393E-3</v>
      </c>
      <c r="V38" s="187">
        <v>1.225940909648155E-3</v>
      </c>
      <c r="W38" s="187">
        <v>8.4557657752880246E-4</v>
      </c>
      <c r="X38" s="187">
        <v>0</v>
      </c>
      <c r="Y38" s="187">
        <v>3.852889667250438E-3</v>
      </c>
      <c r="Z38" s="187">
        <v>1.5570260801868432E-2</v>
      </c>
      <c r="AA38" s="187">
        <v>5.8072009291521487E-4</v>
      </c>
      <c r="AB38" s="187">
        <v>1.4269697278564877E-3</v>
      </c>
      <c r="AC38" s="187">
        <v>0</v>
      </c>
      <c r="AD38" s="187">
        <v>0</v>
      </c>
      <c r="AE38" s="187">
        <v>6.872646865475408E-3</v>
      </c>
      <c r="AF38" s="187">
        <v>0</v>
      </c>
      <c r="AG38" s="187">
        <v>0</v>
      </c>
      <c r="AH38" s="187">
        <v>5.0000000000000001E-3</v>
      </c>
      <c r="AI38" s="187">
        <v>6.5331179321486271E-2</v>
      </c>
      <c r="AJ38" s="187">
        <v>2.1764930275929302E-2</v>
      </c>
      <c r="AK38" s="187">
        <v>1.9135554663455106E-2</v>
      </c>
      <c r="AL38" s="187">
        <v>1.1630123927550048E-2</v>
      </c>
      <c r="AM38" s="187">
        <v>3.5443037974683546E-2</v>
      </c>
      <c r="AN38" s="187">
        <v>2.8868360277136258E-4</v>
      </c>
      <c r="AO38" s="187">
        <v>8.9239041147039053E-2</v>
      </c>
      <c r="AP38" s="187">
        <v>0.15476351077894396</v>
      </c>
      <c r="AQ38" s="187">
        <v>3.684353862485619E-2</v>
      </c>
      <c r="AR38" s="187">
        <v>6.7380460956312352E-2</v>
      </c>
      <c r="AS38" s="187">
        <v>3.7262451869333004E-4</v>
      </c>
      <c r="AT38" s="187">
        <v>8.8070683826245064E-4</v>
      </c>
      <c r="AU38" s="187">
        <v>1.1004732034774953E-4</v>
      </c>
      <c r="AV38" s="187">
        <v>3.3786681793654964E-3</v>
      </c>
      <c r="AW38" s="187">
        <v>1.2895162330255026E-4</v>
      </c>
      <c r="AX38" s="187">
        <v>5.4620519233956639E-4</v>
      </c>
      <c r="AY38" s="187">
        <v>1.1963852471787567E-3</v>
      </c>
      <c r="AZ38" s="187">
        <v>0</v>
      </c>
      <c r="BA38" s="187">
        <v>5.4702457703278235E-4</v>
      </c>
      <c r="BB38" s="187">
        <v>3.3065138322495318E-4</v>
      </c>
      <c r="BC38" s="187">
        <v>5.2741744796029853E-3</v>
      </c>
      <c r="BD38" s="187">
        <v>1.9654501933862601E-4</v>
      </c>
      <c r="BE38" s="187">
        <v>2.6166046240636915E-4</v>
      </c>
      <c r="BF38" s="187">
        <v>4.6175665424321382E-4</v>
      </c>
      <c r="BG38" s="187">
        <v>2.684020883888521E-3</v>
      </c>
      <c r="BH38" s="187">
        <v>1.2916605212230103E-3</v>
      </c>
      <c r="BI38" s="187">
        <v>8.9412115341628792E-4</v>
      </c>
      <c r="BJ38" s="187">
        <v>2.5761711134629308E-3</v>
      </c>
      <c r="BK38" s="187">
        <v>1.6264393988679981E-4</v>
      </c>
      <c r="BL38" s="187">
        <v>4.0583607210437208E-3</v>
      </c>
      <c r="BM38" s="187">
        <v>3.3545790003354579E-4</v>
      </c>
      <c r="BN38" s="187">
        <v>5.8280184737189355E-3</v>
      </c>
      <c r="BO38" s="188">
        <v>9.7161751474279159E-3</v>
      </c>
    </row>
    <row r="39" spans="1:67" s="138" customFormat="1" ht="10.9" customHeight="1" x14ac:dyDescent="0.2">
      <c r="A39" s="175" t="s">
        <v>267</v>
      </c>
      <c r="B39" s="186" t="s">
        <v>492</v>
      </c>
      <c r="C39" s="187">
        <v>1.8374584275030776E-5</v>
      </c>
      <c r="D39" s="187">
        <v>0</v>
      </c>
      <c r="E39" s="187">
        <v>0</v>
      </c>
      <c r="F39" s="187">
        <v>1.4565126924677486E-3</v>
      </c>
      <c r="G39" s="187">
        <v>2.2115331453530159E-4</v>
      </c>
      <c r="H39" s="187">
        <v>1.9910799617712648E-5</v>
      </c>
      <c r="I39" s="187">
        <v>0</v>
      </c>
      <c r="J39" s="187">
        <v>6.8902158934313279E-3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1.8874156561128676E-4</v>
      </c>
      <c r="T39" s="187">
        <v>9.3722226710834609E-3</v>
      </c>
      <c r="U39" s="187">
        <v>0</v>
      </c>
      <c r="V39" s="187">
        <v>0</v>
      </c>
      <c r="W39" s="187">
        <v>6.3418243314660187E-4</v>
      </c>
      <c r="X39" s="187">
        <v>0</v>
      </c>
      <c r="Y39" s="187">
        <v>0</v>
      </c>
      <c r="Z39" s="187">
        <v>0</v>
      </c>
      <c r="AA39" s="187">
        <v>0</v>
      </c>
      <c r="AB39" s="187">
        <v>2.344307410049944E-3</v>
      </c>
      <c r="AC39" s="187">
        <v>0</v>
      </c>
      <c r="AD39" s="187">
        <v>0</v>
      </c>
      <c r="AE39" s="187">
        <v>1.7331022530329288E-3</v>
      </c>
      <c r="AF39" s="187">
        <v>0</v>
      </c>
      <c r="AG39" s="187">
        <v>0</v>
      </c>
      <c r="AH39" s="187">
        <v>0</v>
      </c>
      <c r="AI39" s="187">
        <v>2.455573505654281E-3</v>
      </c>
      <c r="AJ39" s="187">
        <v>0.22375280803628195</v>
      </c>
      <c r="AK39" s="187">
        <v>0.27124314197778671</v>
      </c>
      <c r="AL39" s="187">
        <v>2.8026692087702573E-2</v>
      </c>
      <c r="AM39" s="187">
        <v>1.6139240506329113E-2</v>
      </c>
      <c r="AN39" s="187">
        <v>0</v>
      </c>
      <c r="AO39" s="187">
        <v>9.1852736912851913E-3</v>
      </c>
      <c r="AP39" s="187">
        <v>9.9830019156571244E-4</v>
      </c>
      <c r="AQ39" s="187">
        <v>3.0457473474764206E-3</v>
      </c>
      <c r="AR39" s="187">
        <v>6.6434468524251807E-3</v>
      </c>
      <c r="AS39" s="187">
        <v>0</v>
      </c>
      <c r="AT39" s="187">
        <v>1.1449188897411859E-2</v>
      </c>
      <c r="AU39" s="187">
        <v>3.6682440115916509E-5</v>
      </c>
      <c r="AV39" s="187">
        <v>1.0653458223224539E-3</v>
      </c>
      <c r="AW39" s="187">
        <v>4.9596778193288567E-5</v>
      </c>
      <c r="AX39" s="187">
        <v>0</v>
      </c>
      <c r="AY39" s="187">
        <v>1.9476038907561156E-4</v>
      </c>
      <c r="AZ39" s="187">
        <v>1.017293997965412E-4</v>
      </c>
      <c r="BA39" s="187">
        <v>6.1214655048906605E-4</v>
      </c>
      <c r="BB39" s="187">
        <v>2.1492339909621955E-3</v>
      </c>
      <c r="BC39" s="187">
        <v>8.6723003188102776E-3</v>
      </c>
      <c r="BD39" s="187">
        <v>2.6673966910242103E-4</v>
      </c>
      <c r="BE39" s="187">
        <v>1.1356064068436422E-2</v>
      </c>
      <c r="BF39" s="187">
        <v>1.2203568719284937E-3</v>
      </c>
      <c r="BG39" s="187">
        <v>0</v>
      </c>
      <c r="BH39" s="187">
        <v>3.4767568147383382E-2</v>
      </c>
      <c r="BI39" s="187">
        <v>2.4836698706007996E-5</v>
      </c>
      <c r="BJ39" s="187">
        <v>0</v>
      </c>
      <c r="BK39" s="187">
        <v>4.163684861102075E-3</v>
      </c>
      <c r="BL39" s="187">
        <v>4.4816253361219002E-4</v>
      </c>
      <c r="BM39" s="187">
        <v>6.8601140556860118E-2</v>
      </c>
      <c r="BN39" s="187">
        <v>0</v>
      </c>
      <c r="BO39" s="188">
        <v>8.6988737816479055E-3</v>
      </c>
    </row>
    <row r="40" spans="1:67" s="138" customFormat="1" ht="10.9" customHeight="1" x14ac:dyDescent="0.2">
      <c r="A40" s="175" t="s">
        <v>268</v>
      </c>
      <c r="B40" s="186" t="s">
        <v>493</v>
      </c>
      <c r="C40" s="187">
        <v>0</v>
      </c>
      <c r="D40" s="187">
        <v>0</v>
      </c>
      <c r="E40" s="187">
        <v>8.2857886887147554E-5</v>
      </c>
      <c r="F40" s="187">
        <v>6.9357747260368987E-5</v>
      </c>
      <c r="G40" s="187">
        <v>1.1057665726765079E-4</v>
      </c>
      <c r="H40" s="187">
        <v>1.5331315705638738E-3</v>
      </c>
      <c r="I40" s="187">
        <v>0</v>
      </c>
      <c r="J40" s="187">
        <v>2.2967386311437759E-4</v>
      </c>
      <c r="K40" s="187">
        <v>1.5634282855445422E-5</v>
      </c>
      <c r="L40" s="187">
        <v>1.6213236486267389E-5</v>
      </c>
      <c r="M40" s="187">
        <v>0</v>
      </c>
      <c r="N40" s="187">
        <v>2.7087424663100156E-5</v>
      </c>
      <c r="O40" s="187">
        <v>0</v>
      </c>
      <c r="P40" s="187">
        <v>0</v>
      </c>
      <c r="Q40" s="187">
        <v>0</v>
      </c>
      <c r="R40" s="187">
        <v>0</v>
      </c>
      <c r="S40" s="187">
        <v>4.7185391402821689E-5</v>
      </c>
      <c r="T40" s="187">
        <v>9.6954027631897873E-4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5.9762146656307895E-5</v>
      </c>
      <c r="AF40" s="187">
        <v>0</v>
      </c>
      <c r="AG40" s="187">
        <v>0</v>
      </c>
      <c r="AH40" s="187">
        <v>0</v>
      </c>
      <c r="AI40" s="187">
        <v>1.2924071082390954E-3</v>
      </c>
      <c r="AJ40" s="187">
        <v>2.0154283050057221E-2</v>
      </c>
      <c r="AK40" s="187">
        <v>9.086043088451759E-2</v>
      </c>
      <c r="AL40" s="187">
        <v>2.3260247855100096E-2</v>
      </c>
      <c r="AM40" s="187">
        <v>4.4303797468354432E-3</v>
      </c>
      <c r="AN40" s="187">
        <v>0</v>
      </c>
      <c r="AO40" s="187">
        <v>1.1238891792995295E-2</v>
      </c>
      <c r="AP40" s="187">
        <v>6.8531959096673235E-3</v>
      </c>
      <c r="AQ40" s="187">
        <v>2.9734942169705931E-3</v>
      </c>
      <c r="AR40" s="187">
        <v>1.2770897832817337E-2</v>
      </c>
      <c r="AS40" s="187">
        <v>0</v>
      </c>
      <c r="AT40" s="187">
        <v>1.9886928605926304E-4</v>
      </c>
      <c r="AU40" s="187">
        <v>3.6682440115916509E-5</v>
      </c>
      <c r="AV40" s="187">
        <v>5.6172779722456657E-4</v>
      </c>
      <c r="AW40" s="187">
        <v>1.2895162330255026E-4</v>
      </c>
      <c r="AX40" s="187">
        <v>8.2872511941175584E-5</v>
      </c>
      <c r="AY40" s="187">
        <v>4.2847285596634538E-4</v>
      </c>
      <c r="AZ40" s="187">
        <v>0</v>
      </c>
      <c r="BA40" s="187">
        <v>1.8234152567759413E-4</v>
      </c>
      <c r="BB40" s="187">
        <v>7.1641133032073184E-4</v>
      </c>
      <c r="BC40" s="187">
        <v>5.4912769637745626E-3</v>
      </c>
      <c r="BD40" s="187">
        <v>7.9319954233088351E-4</v>
      </c>
      <c r="BE40" s="187">
        <v>1.0466418496254766E-4</v>
      </c>
      <c r="BF40" s="187">
        <v>1.6491309080114779E-5</v>
      </c>
      <c r="BG40" s="187">
        <v>7.353481873667182E-5</v>
      </c>
      <c r="BH40" s="187">
        <v>8.9745824450373872E-3</v>
      </c>
      <c r="BI40" s="187">
        <v>9.9346794824031984E-5</v>
      </c>
      <c r="BJ40" s="187">
        <v>2.0887873892942683E-4</v>
      </c>
      <c r="BK40" s="187">
        <v>1.008392427298159E-3</v>
      </c>
      <c r="BL40" s="187">
        <v>1.2448959267005277E-4</v>
      </c>
      <c r="BM40" s="187">
        <v>0</v>
      </c>
      <c r="BN40" s="187">
        <v>1.1546074334726193E-3</v>
      </c>
      <c r="BO40" s="188">
        <v>2.6145647916788538E-3</v>
      </c>
    </row>
    <row r="41" spans="1:67" s="138" customFormat="1" ht="10.9" customHeight="1" x14ac:dyDescent="0.2">
      <c r="A41" s="189" t="s">
        <v>269</v>
      </c>
      <c r="B41" s="190" t="s">
        <v>494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  <c r="H41" s="191">
        <v>4.0618031220133799E-2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6.3578179968634769E-5</v>
      </c>
      <c r="AK41" s="191">
        <v>0</v>
      </c>
      <c r="AL41" s="191">
        <v>0.38894184938036225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3.0749883143766553E-2</v>
      </c>
      <c r="AZ41" s="191">
        <v>0</v>
      </c>
      <c r="BA41" s="191">
        <v>0</v>
      </c>
      <c r="BB41" s="191">
        <v>0</v>
      </c>
      <c r="BC41" s="191">
        <v>6.20393946616387E-3</v>
      </c>
      <c r="BD41" s="191">
        <v>6.3175184787415503E-5</v>
      </c>
      <c r="BE41" s="191">
        <v>0</v>
      </c>
      <c r="BF41" s="191">
        <v>0</v>
      </c>
      <c r="BG41" s="191">
        <v>0</v>
      </c>
      <c r="BH41" s="191">
        <v>3.70380302400522E-2</v>
      </c>
      <c r="BI41" s="191">
        <v>0</v>
      </c>
      <c r="BJ41" s="191">
        <v>0</v>
      </c>
      <c r="BK41" s="191">
        <v>0</v>
      </c>
      <c r="BL41" s="191">
        <v>1.2448959267005277E-4</v>
      </c>
      <c r="BM41" s="191">
        <v>0</v>
      </c>
      <c r="BN41" s="191">
        <v>0</v>
      </c>
      <c r="BO41" s="192">
        <v>5.7213452222770059E-3</v>
      </c>
    </row>
    <row r="42" spans="1:67" s="138" customFormat="1" ht="10.9" customHeight="1" x14ac:dyDescent="0.2">
      <c r="A42" s="175" t="s">
        <v>270</v>
      </c>
      <c r="B42" s="186" t="s">
        <v>495</v>
      </c>
      <c r="C42" s="187">
        <v>1.1024750565018466E-4</v>
      </c>
      <c r="D42" s="187">
        <v>4.0681827427688051E-5</v>
      </c>
      <c r="E42" s="187">
        <v>1.0653156885490401E-4</v>
      </c>
      <c r="F42" s="187">
        <v>4.1614648356221392E-4</v>
      </c>
      <c r="G42" s="187">
        <v>2.2115331453530159E-4</v>
      </c>
      <c r="H42" s="187">
        <v>8.9797706275884046E-3</v>
      </c>
      <c r="I42" s="187">
        <v>0</v>
      </c>
      <c r="J42" s="187">
        <v>2.2967386311437757E-3</v>
      </c>
      <c r="K42" s="187">
        <v>1.2507426284356338E-4</v>
      </c>
      <c r="L42" s="187">
        <v>2.7562502026654559E-4</v>
      </c>
      <c r="M42" s="187">
        <v>0</v>
      </c>
      <c r="N42" s="187">
        <v>3.2504909595720187E-4</v>
      </c>
      <c r="O42" s="187">
        <v>2.4506800637176815E-3</v>
      </c>
      <c r="P42" s="187">
        <v>0</v>
      </c>
      <c r="Q42" s="187">
        <v>6.116207951070336E-4</v>
      </c>
      <c r="R42" s="187">
        <v>1.897762176393155E-2</v>
      </c>
      <c r="S42" s="187">
        <v>8.96522436653612E-4</v>
      </c>
      <c r="T42" s="187">
        <v>7.9987072796315738E-3</v>
      </c>
      <c r="U42" s="187">
        <v>2.5627335824879874E-4</v>
      </c>
      <c r="V42" s="187">
        <v>1.225940909648155E-4</v>
      </c>
      <c r="W42" s="187">
        <v>1.0569707219110031E-4</v>
      </c>
      <c r="X42" s="187">
        <v>0</v>
      </c>
      <c r="Y42" s="187">
        <v>0</v>
      </c>
      <c r="Z42" s="187">
        <v>0</v>
      </c>
      <c r="AA42" s="187">
        <v>0</v>
      </c>
      <c r="AB42" s="187">
        <v>1.0192640913260625E-4</v>
      </c>
      <c r="AC42" s="187">
        <v>0</v>
      </c>
      <c r="AD42" s="187">
        <v>0</v>
      </c>
      <c r="AE42" s="187">
        <v>5.3785931990677101E-4</v>
      </c>
      <c r="AF42" s="187">
        <v>0</v>
      </c>
      <c r="AG42" s="187">
        <v>1.8975332068311196E-3</v>
      </c>
      <c r="AH42" s="187">
        <v>0</v>
      </c>
      <c r="AI42" s="187">
        <v>1.2924071082390953E-4</v>
      </c>
      <c r="AJ42" s="187">
        <v>4.6623998643665493E-4</v>
      </c>
      <c r="AK42" s="187">
        <v>9.3670547303626383E-4</v>
      </c>
      <c r="AL42" s="187">
        <v>3.8131553860819826E-4</v>
      </c>
      <c r="AM42" s="187">
        <v>3.7025316455696206E-2</v>
      </c>
      <c r="AN42" s="187">
        <v>0</v>
      </c>
      <c r="AO42" s="187">
        <v>1.1481592114106489E-3</v>
      </c>
      <c r="AP42" s="187">
        <v>4.0471629387799149E-3</v>
      </c>
      <c r="AQ42" s="187">
        <v>2.7345030929897787E-3</v>
      </c>
      <c r="AR42" s="187">
        <v>2.8379772961816306E-3</v>
      </c>
      <c r="AS42" s="187">
        <v>0</v>
      </c>
      <c r="AT42" s="187">
        <v>6.8183755220318761E-4</v>
      </c>
      <c r="AU42" s="187">
        <v>5.1355416162283116E-4</v>
      </c>
      <c r="AV42" s="187">
        <v>3.9016561285056103E-4</v>
      </c>
      <c r="AW42" s="187">
        <v>1.7854840149583883E-4</v>
      </c>
      <c r="AX42" s="187">
        <v>1.130079708288758E-5</v>
      </c>
      <c r="AY42" s="187">
        <v>1.6693747635052419E-4</v>
      </c>
      <c r="AZ42" s="187">
        <v>0</v>
      </c>
      <c r="BA42" s="187">
        <v>1.276390679743159E-3</v>
      </c>
      <c r="BB42" s="187">
        <v>7.1641133032073184E-3</v>
      </c>
      <c r="BC42" s="187">
        <v>8.731295559074294E-4</v>
      </c>
      <c r="BD42" s="187">
        <v>3.9659977116544174E-3</v>
      </c>
      <c r="BE42" s="187">
        <v>6.105410789481947E-4</v>
      </c>
      <c r="BF42" s="187">
        <v>1.6656222170915928E-3</v>
      </c>
      <c r="BG42" s="187">
        <v>4.5591587616736528E-3</v>
      </c>
      <c r="BH42" s="187">
        <v>5.2202750477109896E-3</v>
      </c>
      <c r="BI42" s="187">
        <v>1.8627524029505998E-3</v>
      </c>
      <c r="BJ42" s="187">
        <v>2.0470116415083829E-3</v>
      </c>
      <c r="BK42" s="187">
        <v>6.798516687268232E-3</v>
      </c>
      <c r="BL42" s="187">
        <v>6.5730504929787867E-3</v>
      </c>
      <c r="BM42" s="187">
        <v>0.15313653136531366</v>
      </c>
      <c r="BN42" s="187">
        <v>5.4981306355839012E-4</v>
      </c>
      <c r="BO42" s="188">
        <v>1.8120332377872302E-3</v>
      </c>
    </row>
    <row r="43" spans="1:67" s="138" customFormat="1" ht="10.9" customHeight="1" x14ac:dyDescent="0.2">
      <c r="A43" s="175" t="s">
        <v>272</v>
      </c>
      <c r="B43" s="186" t="s">
        <v>496</v>
      </c>
      <c r="C43" s="187">
        <v>6.4311044962607716E-4</v>
      </c>
      <c r="D43" s="187">
        <v>6.1022741141532073E-4</v>
      </c>
      <c r="E43" s="187">
        <v>3.3498259984375369E-3</v>
      </c>
      <c r="F43" s="187">
        <v>0</v>
      </c>
      <c r="G43" s="187">
        <v>2.3221098026206667E-3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187">
        <v>6.9844381815953923E-3</v>
      </c>
      <c r="P43" s="187">
        <v>1.8729096989966556E-3</v>
      </c>
      <c r="Q43" s="187">
        <v>0</v>
      </c>
      <c r="R43" s="187">
        <v>0</v>
      </c>
      <c r="S43" s="187">
        <v>9.3898928891615156E-3</v>
      </c>
      <c r="T43" s="187">
        <v>0</v>
      </c>
      <c r="U43" s="187">
        <v>2.0373731980779498E-2</v>
      </c>
      <c r="V43" s="187">
        <v>0</v>
      </c>
      <c r="W43" s="187">
        <v>0</v>
      </c>
      <c r="X43" s="187">
        <v>2.3603461841070025E-2</v>
      </c>
      <c r="Y43" s="187">
        <v>3.5026269702276709E-4</v>
      </c>
      <c r="Z43" s="187">
        <v>0</v>
      </c>
      <c r="AA43" s="187">
        <v>5.8072009291521487E-4</v>
      </c>
      <c r="AB43" s="187">
        <v>1.1211905004586689E-3</v>
      </c>
      <c r="AC43" s="187">
        <v>0</v>
      </c>
      <c r="AD43" s="187">
        <v>0</v>
      </c>
      <c r="AE43" s="187">
        <v>2.330723719596008E-3</v>
      </c>
      <c r="AF43" s="187">
        <v>0</v>
      </c>
      <c r="AG43" s="187">
        <v>3.7950664136622392E-3</v>
      </c>
      <c r="AH43" s="187">
        <v>4.4999999999999998E-2</v>
      </c>
      <c r="AI43" s="187">
        <v>0</v>
      </c>
      <c r="AJ43" s="187">
        <v>2.1192726656211589E-5</v>
      </c>
      <c r="AK43" s="187">
        <v>0</v>
      </c>
      <c r="AL43" s="187">
        <v>1.9065776930409913E-4</v>
      </c>
      <c r="AM43" s="187">
        <v>0</v>
      </c>
      <c r="AN43" s="187">
        <v>0</v>
      </c>
      <c r="AO43" s="187">
        <v>0</v>
      </c>
      <c r="AP43" s="187">
        <v>0</v>
      </c>
      <c r="AQ43" s="187">
        <v>2.445490570966469E-4</v>
      </c>
      <c r="AR43" s="187">
        <v>2.1499828001375988E-5</v>
      </c>
      <c r="AS43" s="187">
        <v>4.0988697056266298E-3</v>
      </c>
      <c r="AT43" s="187">
        <v>4.1194352112275921E-3</v>
      </c>
      <c r="AU43" s="187">
        <v>0</v>
      </c>
      <c r="AV43" s="187">
        <v>0</v>
      </c>
      <c r="AW43" s="187">
        <v>0</v>
      </c>
      <c r="AX43" s="187">
        <v>0</v>
      </c>
      <c r="AY43" s="187">
        <v>1.9476038907561156E-4</v>
      </c>
      <c r="AZ43" s="187">
        <v>0</v>
      </c>
      <c r="BA43" s="187">
        <v>0</v>
      </c>
      <c r="BB43" s="187">
        <v>0</v>
      </c>
      <c r="BC43" s="187">
        <v>0</v>
      </c>
      <c r="BD43" s="187">
        <v>0</v>
      </c>
      <c r="BE43" s="187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6.9626246309808948E-5</v>
      </c>
      <c r="BK43" s="187">
        <v>0</v>
      </c>
      <c r="BL43" s="187">
        <v>0</v>
      </c>
      <c r="BM43" s="187">
        <v>0</v>
      </c>
      <c r="BN43" s="187">
        <v>0</v>
      </c>
      <c r="BO43" s="188">
        <v>5.5489165406182365E-4</v>
      </c>
    </row>
    <row r="44" spans="1:67" s="138" customFormat="1" ht="10.9" customHeight="1" x14ac:dyDescent="0.2">
      <c r="A44" s="175" t="s">
        <v>274</v>
      </c>
      <c r="B44" s="186" t="s">
        <v>497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8">
        <v>0</v>
      </c>
    </row>
    <row r="45" spans="1:67" s="138" customFormat="1" ht="10.9" customHeight="1" x14ac:dyDescent="0.2">
      <c r="A45" s="193" t="s">
        <v>275</v>
      </c>
      <c r="B45" s="194" t="s">
        <v>498</v>
      </c>
      <c r="C45" s="195">
        <v>1.6445252926152545E-3</v>
      </c>
      <c r="D45" s="195">
        <v>4.6784101541841256E-3</v>
      </c>
      <c r="E45" s="195">
        <v>6.1551573116166752E-4</v>
      </c>
      <c r="F45" s="195">
        <v>7.6293521986405878E-4</v>
      </c>
      <c r="G45" s="195">
        <v>9.9518991540885728E-4</v>
      </c>
      <c r="H45" s="195">
        <v>2.1901879579483912E-4</v>
      </c>
      <c r="I45" s="195">
        <v>0</v>
      </c>
      <c r="J45" s="195">
        <v>3.2154340836012861E-3</v>
      </c>
      <c r="K45" s="195">
        <v>6.253713142178168E-4</v>
      </c>
      <c r="L45" s="195">
        <v>1.1349265540387172E-4</v>
      </c>
      <c r="M45" s="195">
        <v>2.7025566185611587E-4</v>
      </c>
      <c r="N45" s="195">
        <v>3.2504909595720187E-4</v>
      </c>
      <c r="O45" s="195">
        <v>2.4506800637176816E-4</v>
      </c>
      <c r="P45" s="195">
        <v>1.3377926421404682E-4</v>
      </c>
      <c r="Q45" s="195">
        <v>2.4464831804281344E-3</v>
      </c>
      <c r="R45" s="195">
        <v>1.9745502413339184E-3</v>
      </c>
      <c r="S45" s="195">
        <v>6.1341008823668196E-4</v>
      </c>
      <c r="T45" s="195">
        <v>1.8582855296113759E-3</v>
      </c>
      <c r="U45" s="195">
        <v>2.2851041110517885E-3</v>
      </c>
      <c r="V45" s="195">
        <v>1.961505455437048E-3</v>
      </c>
      <c r="W45" s="195">
        <v>9.5127364971990275E-4</v>
      </c>
      <c r="X45" s="195">
        <v>7.8678206136900079E-4</v>
      </c>
      <c r="Y45" s="195">
        <v>1.4010507880910684E-3</v>
      </c>
      <c r="Z45" s="195">
        <v>1.1677695601401323E-3</v>
      </c>
      <c r="AA45" s="195">
        <v>0</v>
      </c>
      <c r="AB45" s="195">
        <v>2.2423810009173377E-3</v>
      </c>
      <c r="AC45" s="195">
        <v>0</v>
      </c>
      <c r="AD45" s="195">
        <v>0</v>
      </c>
      <c r="AE45" s="195">
        <v>2.5697723062212395E-3</v>
      </c>
      <c r="AF45" s="195">
        <v>0</v>
      </c>
      <c r="AG45" s="195">
        <v>1.8975332068311196E-3</v>
      </c>
      <c r="AH45" s="195">
        <v>0</v>
      </c>
      <c r="AI45" s="195">
        <v>2.1970920840064618E-3</v>
      </c>
      <c r="AJ45" s="195">
        <v>1.8225744924341965E-3</v>
      </c>
      <c r="AK45" s="195">
        <v>1.070520540612873E-3</v>
      </c>
      <c r="AL45" s="195">
        <v>5.7197330791229747E-4</v>
      </c>
      <c r="AM45" s="195">
        <v>1.2658227848101266E-3</v>
      </c>
      <c r="AN45" s="195">
        <v>0</v>
      </c>
      <c r="AO45" s="195">
        <v>5.3207378089761782E-4</v>
      </c>
      <c r="AP45" s="195">
        <v>3.5075412136092597E-4</v>
      </c>
      <c r="AQ45" s="195">
        <v>3.3903392006580591E-4</v>
      </c>
      <c r="AR45" s="195">
        <v>2.3649810801513587E-4</v>
      </c>
      <c r="AS45" s="195">
        <v>6.9556576822754936E-3</v>
      </c>
      <c r="AT45" s="195">
        <v>2.3779084633086166E-2</v>
      </c>
      <c r="AU45" s="195">
        <v>1.2472029639411615E-3</v>
      </c>
      <c r="AV45" s="195">
        <v>2.648145329772957E-3</v>
      </c>
      <c r="AW45" s="195">
        <v>1.6466130360171802E-3</v>
      </c>
      <c r="AX45" s="195">
        <v>9.3796615787966903E-3</v>
      </c>
      <c r="AY45" s="195">
        <v>2.5207558928929154E-3</v>
      </c>
      <c r="AZ45" s="195">
        <v>1.525940996948118E-3</v>
      </c>
      <c r="BA45" s="195">
        <v>3.1779523046666408E-3</v>
      </c>
      <c r="BB45" s="195">
        <v>1.2674969690289872E-3</v>
      </c>
      <c r="BC45" s="195">
        <v>2.1285482687256794E-3</v>
      </c>
      <c r="BD45" s="195">
        <v>3.6290633927882018E-3</v>
      </c>
      <c r="BE45" s="195">
        <v>1.7653359197016374E-3</v>
      </c>
      <c r="BF45" s="195">
        <v>9.0702199940631285E-4</v>
      </c>
      <c r="BG45" s="195">
        <v>1.5074637841017721E-3</v>
      </c>
      <c r="BH45" s="195">
        <v>9.7880157144581066E-4</v>
      </c>
      <c r="BI45" s="195">
        <v>1.043141345652336E-3</v>
      </c>
      <c r="BJ45" s="195">
        <v>1.1557956887428284E-3</v>
      </c>
      <c r="BK45" s="195">
        <v>2.9275909179623965E-3</v>
      </c>
      <c r="BL45" s="195">
        <v>1.742854297380739E-3</v>
      </c>
      <c r="BM45" s="195">
        <v>0</v>
      </c>
      <c r="BN45" s="195">
        <v>0</v>
      </c>
      <c r="BO45" s="196">
        <v>2.4568997935869902E-3</v>
      </c>
    </row>
    <row r="46" spans="1:67" s="138" customFormat="1" ht="10.9" customHeight="1" x14ac:dyDescent="0.2">
      <c r="A46" s="175" t="s">
        <v>276</v>
      </c>
      <c r="B46" s="186" t="s">
        <v>499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8">
        <v>0</v>
      </c>
    </row>
    <row r="47" spans="1:67" s="138" customFormat="1" ht="10.9" customHeight="1" x14ac:dyDescent="0.2">
      <c r="A47" s="175" t="s">
        <v>277</v>
      </c>
      <c r="B47" s="186" t="s">
        <v>500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0</v>
      </c>
      <c r="AS47" s="187">
        <v>0</v>
      </c>
      <c r="AT47" s="187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0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187">
        <v>0</v>
      </c>
      <c r="BH47" s="187">
        <v>0</v>
      </c>
      <c r="BI47" s="187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8">
        <v>0</v>
      </c>
    </row>
    <row r="48" spans="1:67" s="138" customFormat="1" ht="10.9" customHeight="1" x14ac:dyDescent="0.2">
      <c r="A48" s="175" t="s">
        <v>278</v>
      </c>
      <c r="B48" s="186" t="s">
        <v>501</v>
      </c>
      <c r="C48" s="187">
        <v>6.2289840692354333E-3</v>
      </c>
      <c r="D48" s="187">
        <v>1.0129775029494324E-2</v>
      </c>
      <c r="E48" s="187">
        <v>9.9666201084254637E-3</v>
      </c>
      <c r="F48" s="187">
        <v>4.1406575114440285E-2</v>
      </c>
      <c r="G48" s="187">
        <v>3.4278763752971747E-3</v>
      </c>
      <c r="H48" s="187">
        <v>2.6083147499203567E-3</v>
      </c>
      <c r="I48" s="187">
        <v>0</v>
      </c>
      <c r="J48" s="187">
        <v>3.99632521819017E-2</v>
      </c>
      <c r="K48" s="187">
        <v>7.1448672649385573E-3</v>
      </c>
      <c r="L48" s="187">
        <v>9.1766918512273428E-3</v>
      </c>
      <c r="M48" s="187">
        <v>5.9996756932057726E-3</v>
      </c>
      <c r="N48" s="187">
        <v>1.3313469221913727E-2</v>
      </c>
      <c r="O48" s="187">
        <v>7.8421762038965812E-3</v>
      </c>
      <c r="P48" s="187">
        <v>1.0301003344481606E-2</v>
      </c>
      <c r="Q48" s="187">
        <v>2.7522935779816515E-2</v>
      </c>
      <c r="R48" s="187">
        <v>1.8758227292672226E-2</v>
      </c>
      <c r="S48" s="187">
        <v>1.5854291511348085E-2</v>
      </c>
      <c r="T48" s="187">
        <v>1.2765613638199887E-2</v>
      </c>
      <c r="U48" s="187">
        <v>0.11113721302722905</v>
      </c>
      <c r="V48" s="187">
        <v>9.0719627313963474E-3</v>
      </c>
      <c r="W48" s="187">
        <v>2.0505232005073461E-2</v>
      </c>
      <c r="X48" s="187">
        <v>1.9669551534225019E-2</v>
      </c>
      <c r="Y48" s="187">
        <v>5.8493870402802101E-2</v>
      </c>
      <c r="Z48" s="187">
        <v>1.1288439081354613E-2</v>
      </c>
      <c r="AA48" s="187">
        <v>8.7108013937282226E-3</v>
      </c>
      <c r="AB48" s="187">
        <v>3.047599633064927E-2</v>
      </c>
      <c r="AC48" s="187">
        <v>0</v>
      </c>
      <c r="AD48" s="187">
        <v>0</v>
      </c>
      <c r="AE48" s="187">
        <v>4.2431124125978603E-2</v>
      </c>
      <c r="AF48" s="187">
        <v>0</v>
      </c>
      <c r="AG48" s="187">
        <v>3.0360531309297913E-2</v>
      </c>
      <c r="AH48" s="187">
        <v>0.03</v>
      </c>
      <c r="AI48" s="187">
        <v>1.5250403877221324E-2</v>
      </c>
      <c r="AJ48" s="187">
        <v>1.8819141270715892E-2</v>
      </c>
      <c r="AK48" s="187">
        <v>7.4936437842901106E-3</v>
      </c>
      <c r="AL48" s="187">
        <v>8.7702573879885597E-3</v>
      </c>
      <c r="AM48" s="187">
        <v>7.5949367088607592E-3</v>
      </c>
      <c r="AN48" s="187">
        <v>3.2332563510392612E-2</v>
      </c>
      <c r="AO48" s="187">
        <v>2.7443805541035025E-3</v>
      </c>
      <c r="AP48" s="187">
        <v>9.4433801904864685E-4</v>
      </c>
      <c r="AQ48" s="187">
        <v>1.7840965301823557E-3</v>
      </c>
      <c r="AR48" s="187">
        <v>3.3754729962160303E-3</v>
      </c>
      <c r="AS48" s="187">
        <v>0.11427151906595454</v>
      </c>
      <c r="AT48" s="187">
        <v>4.5029688343418847E-2</v>
      </c>
      <c r="AU48" s="187">
        <v>4.4569164740838559E-2</v>
      </c>
      <c r="AV48" s="187">
        <v>1.9801596635167482E-2</v>
      </c>
      <c r="AW48" s="187">
        <v>3.5213712517234881E-3</v>
      </c>
      <c r="AX48" s="187">
        <v>5.26240450826465E-3</v>
      </c>
      <c r="AY48" s="187">
        <v>9.6322923854252462E-3</v>
      </c>
      <c r="AZ48" s="187">
        <v>5.6968463886063071E-3</v>
      </c>
      <c r="BA48" s="187">
        <v>9.4947837299261522E-3</v>
      </c>
      <c r="BB48" s="187">
        <v>3.141188140637055E-3</v>
      </c>
      <c r="BC48" s="187">
        <v>1.0111784181252257E-2</v>
      </c>
      <c r="BD48" s="187">
        <v>2.727062143323436E-2</v>
      </c>
      <c r="BE48" s="187">
        <v>8.474310175800942E-3</v>
      </c>
      <c r="BF48" s="187">
        <v>1.1346020647118968E-2</v>
      </c>
      <c r="BG48" s="187">
        <v>3.0884623869402161E-3</v>
      </c>
      <c r="BH48" s="187">
        <v>4.6973536602262413E-3</v>
      </c>
      <c r="BI48" s="187">
        <v>4.2892978665275812E-2</v>
      </c>
      <c r="BJ48" s="187">
        <v>1.9188993482983346E-2</v>
      </c>
      <c r="BK48" s="187">
        <v>3.7700865265760199E-2</v>
      </c>
      <c r="BL48" s="187">
        <v>2.7985260432227866E-2</v>
      </c>
      <c r="BM48" s="187">
        <v>0</v>
      </c>
      <c r="BN48" s="187">
        <v>5.1132614910930282E-3</v>
      </c>
      <c r="BO48" s="188">
        <v>1.3290936491090257E-2</v>
      </c>
    </row>
    <row r="49" spans="1:67" s="138" customFormat="1" ht="10.9" customHeight="1" x14ac:dyDescent="0.2">
      <c r="A49" s="175" t="s">
        <v>279</v>
      </c>
      <c r="B49" s="186" t="s">
        <v>502</v>
      </c>
      <c r="C49" s="187">
        <v>2.7561876412546166E-5</v>
      </c>
      <c r="D49" s="187">
        <v>1.2204548228306415E-4</v>
      </c>
      <c r="E49" s="187">
        <v>1.2191946213394569E-3</v>
      </c>
      <c r="F49" s="187">
        <v>1.8033014287695936E-3</v>
      </c>
      <c r="G49" s="187">
        <v>1.1057665726765079E-4</v>
      </c>
      <c r="H49" s="187">
        <v>9.9553998088563241E-5</v>
      </c>
      <c r="I49" s="187">
        <v>0</v>
      </c>
      <c r="J49" s="187">
        <v>4.1341295360587966E-3</v>
      </c>
      <c r="K49" s="187">
        <v>2.9392451768237393E-3</v>
      </c>
      <c r="L49" s="187">
        <v>1.7186030675443431E-3</v>
      </c>
      <c r="M49" s="187">
        <v>1.2431760445381331E-3</v>
      </c>
      <c r="N49" s="187">
        <v>4.469425069411526E-3</v>
      </c>
      <c r="O49" s="187">
        <v>3.7985540987624067E-3</v>
      </c>
      <c r="P49" s="187">
        <v>1.0702341137123746E-3</v>
      </c>
      <c r="Q49" s="187">
        <v>2.4464831804281344E-3</v>
      </c>
      <c r="R49" s="187">
        <v>2.3036419482229046E-3</v>
      </c>
      <c r="S49" s="187">
        <v>1.1324493936677204E-3</v>
      </c>
      <c r="T49" s="187">
        <v>9.6954027631897873E-4</v>
      </c>
      <c r="U49" s="187">
        <v>6.235985050720769E-3</v>
      </c>
      <c r="V49" s="187">
        <v>1.961505455437048E-3</v>
      </c>
      <c r="W49" s="187">
        <v>1.0569707219110032E-3</v>
      </c>
      <c r="X49" s="187">
        <v>3.9339103068450039E-3</v>
      </c>
      <c r="Y49" s="187">
        <v>2.8021015761821367E-3</v>
      </c>
      <c r="Z49" s="187">
        <v>3.5033086804203972E-3</v>
      </c>
      <c r="AA49" s="187">
        <v>5.8072009291521487E-4</v>
      </c>
      <c r="AB49" s="187">
        <v>5.5040260931607382E-3</v>
      </c>
      <c r="AC49" s="187">
        <v>0</v>
      </c>
      <c r="AD49" s="187">
        <v>0</v>
      </c>
      <c r="AE49" s="187">
        <v>2.2709615729397002E-3</v>
      </c>
      <c r="AF49" s="187">
        <v>0</v>
      </c>
      <c r="AG49" s="187">
        <v>3.7950664136622392E-3</v>
      </c>
      <c r="AH49" s="187">
        <v>0</v>
      </c>
      <c r="AI49" s="187">
        <v>2.5201938610662357E-3</v>
      </c>
      <c r="AJ49" s="187">
        <v>2.310007205527063E-3</v>
      </c>
      <c r="AK49" s="187">
        <v>8.0289040545965479E-4</v>
      </c>
      <c r="AL49" s="187">
        <v>2.669208770257388E-3</v>
      </c>
      <c r="AM49" s="187">
        <v>1.8987341772151898E-3</v>
      </c>
      <c r="AN49" s="187">
        <v>7.5057736720554272E-3</v>
      </c>
      <c r="AO49" s="187">
        <v>1.3255171383765216E-3</v>
      </c>
      <c r="AP49" s="187">
        <v>2.7250897121118096E-3</v>
      </c>
      <c r="AQ49" s="187">
        <v>1.1504921549774069E-3</v>
      </c>
      <c r="AR49" s="187">
        <v>1.4189886480908153E-3</v>
      </c>
      <c r="AS49" s="187">
        <v>1.4904980747733202E-3</v>
      </c>
      <c r="AT49" s="187">
        <v>4.5626296201596639E-2</v>
      </c>
      <c r="AU49" s="187">
        <v>1.8597997138769671E-2</v>
      </c>
      <c r="AV49" s="187">
        <v>9.0070146796352914E-3</v>
      </c>
      <c r="AW49" s="187">
        <v>2.7972582901014749E-3</v>
      </c>
      <c r="AX49" s="187">
        <v>1.0999442494010578E-3</v>
      </c>
      <c r="AY49" s="187">
        <v>2.7377746121485967E-3</v>
      </c>
      <c r="AZ49" s="187">
        <v>1.2207527975584944E-3</v>
      </c>
      <c r="BA49" s="187">
        <v>6.2126362677294572E-3</v>
      </c>
      <c r="BB49" s="187">
        <v>1.3226055328998127E-3</v>
      </c>
      <c r="BC49" s="187">
        <v>4.5591521676031175E-3</v>
      </c>
      <c r="BD49" s="187">
        <v>1.8271667333515838E-2</v>
      </c>
      <c r="BE49" s="187">
        <v>6.7892167979039251E-3</v>
      </c>
      <c r="BF49" s="187">
        <v>1.2912695009729871E-2</v>
      </c>
      <c r="BG49" s="187">
        <v>4.5591587616736528E-3</v>
      </c>
      <c r="BH49" s="187">
        <v>2.3151562283512781E-3</v>
      </c>
      <c r="BI49" s="187">
        <v>2.6451084121898519E-2</v>
      </c>
      <c r="BJ49" s="187">
        <v>2.3533671252715424E-2</v>
      </c>
      <c r="BK49" s="187">
        <v>1.2263353067464707E-2</v>
      </c>
      <c r="BL49" s="187">
        <v>1.9768947316004381E-2</v>
      </c>
      <c r="BM49" s="187">
        <v>0</v>
      </c>
      <c r="BN49" s="187">
        <v>2.6391027050802728E-3</v>
      </c>
      <c r="BO49" s="188">
        <v>5.8210697263704455E-3</v>
      </c>
    </row>
    <row r="50" spans="1:67" s="138" customFormat="1" ht="10.9" customHeight="1" x14ac:dyDescent="0.2">
      <c r="A50" s="175" t="s">
        <v>280</v>
      </c>
      <c r="B50" s="186" t="s">
        <v>503</v>
      </c>
      <c r="C50" s="187">
        <v>0</v>
      </c>
      <c r="D50" s="187">
        <v>0</v>
      </c>
      <c r="E50" s="187">
        <v>1.7281787836462205E-3</v>
      </c>
      <c r="F50" s="187">
        <v>2.0807324178110697E-3</v>
      </c>
      <c r="G50" s="187">
        <v>0</v>
      </c>
      <c r="H50" s="187">
        <v>0</v>
      </c>
      <c r="I50" s="187">
        <v>0</v>
      </c>
      <c r="J50" s="187">
        <v>1.6077170418006431E-3</v>
      </c>
      <c r="K50" s="187">
        <v>1.5477940026890967E-3</v>
      </c>
      <c r="L50" s="187">
        <v>2.4319854729401084E-4</v>
      </c>
      <c r="M50" s="187">
        <v>0</v>
      </c>
      <c r="N50" s="187">
        <v>1.6929640414437598E-3</v>
      </c>
      <c r="O50" s="187">
        <v>2.4506800637176816E-4</v>
      </c>
      <c r="P50" s="187">
        <v>1.3377926421404682E-3</v>
      </c>
      <c r="Q50" s="187">
        <v>0</v>
      </c>
      <c r="R50" s="187">
        <v>2.1939447125932427E-4</v>
      </c>
      <c r="S50" s="187">
        <v>3.7748313122257352E-4</v>
      </c>
      <c r="T50" s="187">
        <v>2.4238506907974468E-4</v>
      </c>
      <c r="U50" s="187">
        <v>8.9695675387079551E-4</v>
      </c>
      <c r="V50" s="187">
        <v>7.35564545788893E-4</v>
      </c>
      <c r="W50" s="187">
        <v>6.3418243314660187E-4</v>
      </c>
      <c r="X50" s="187">
        <v>3.9339103068450039E-3</v>
      </c>
      <c r="Y50" s="187">
        <v>3.5026269702276708E-3</v>
      </c>
      <c r="Z50" s="187">
        <v>1.557026080186843E-3</v>
      </c>
      <c r="AA50" s="187">
        <v>0</v>
      </c>
      <c r="AB50" s="187">
        <v>0</v>
      </c>
      <c r="AC50" s="187">
        <v>0</v>
      </c>
      <c r="AD50" s="187">
        <v>0</v>
      </c>
      <c r="AE50" s="187">
        <v>4.0040638259726292E-3</v>
      </c>
      <c r="AF50" s="187">
        <v>0</v>
      </c>
      <c r="AG50" s="187">
        <v>0</v>
      </c>
      <c r="AH50" s="187">
        <v>0</v>
      </c>
      <c r="AI50" s="187">
        <v>1.2924071082390953E-4</v>
      </c>
      <c r="AJ50" s="187">
        <v>4.6623998643665493E-4</v>
      </c>
      <c r="AK50" s="187">
        <v>2.6763013515321824E-4</v>
      </c>
      <c r="AL50" s="187">
        <v>5.7197330791229747E-4</v>
      </c>
      <c r="AM50" s="187">
        <v>0</v>
      </c>
      <c r="AN50" s="187">
        <v>0</v>
      </c>
      <c r="AO50" s="187">
        <v>4.1072362034202074E-4</v>
      </c>
      <c r="AP50" s="187">
        <v>0</v>
      </c>
      <c r="AQ50" s="187">
        <v>3.1013266786347493E-3</v>
      </c>
      <c r="AR50" s="187">
        <v>5.3104575163398695E-3</v>
      </c>
      <c r="AS50" s="187">
        <v>2.3723761023475346E-2</v>
      </c>
      <c r="AT50" s="187">
        <v>1.4773146964402399E-3</v>
      </c>
      <c r="AU50" s="187">
        <v>0</v>
      </c>
      <c r="AV50" s="187">
        <v>1.607703695504794E-3</v>
      </c>
      <c r="AW50" s="187">
        <v>2.7774195788241598E-3</v>
      </c>
      <c r="AX50" s="187">
        <v>2.260159416577516E-5</v>
      </c>
      <c r="AY50" s="187">
        <v>3.989805684777528E-3</v>
      </c>
      <c r="AZ50" s="187">
        <v>1.6276703967446592E-3</v>
      </c>
      <c r="BA50" s="187">
        <v>9.3254665989398137E-3</v>
      </c>
      <c r="BB50" s="187">
        <v>7.1641133032073184E-4</v>
      </c>
      <c r="BC50" s="187">
        <v>1.5376519422413E-2</v>
      </c>
      <c r="BD50" s="187">
        <v>8.4935526214191953E-3</v>
      </c>
      <c r="BE50" s="187">
        <v>3.6946457291779328E-3</v>
      </c>
      <c r="BF50" s="187">
        <v>4.2382664335894986E-3</v>
      </c>
      <c r="BG50" s="187">
        <v>3.676740936833591E-5</v>
      </c>
      <c r="BH50" s="187">
        <v>5.318602146212395E-4</v>
      </c>
      <c r="BI50" s="187">
        <v>4.4010630107046173E-2</v>
      </c>
      <c r="BJ50" s="187">
        <v>1.7490113073024009E-2</v>
      </c>
      <c r="BK50" s="187">
        <v>1.4637954589811984E-2</v>
      </c>
      <c r="BL50" s="187">
        <v>1.785180758888557E-2</v>
      </c>
      <c r="BM50" s="187">
        <v>0</v>
      </c>
      <c r="BN50" s="187">
        <v>1.7703980646580162E-2</v>
      </c>
      <c r="BO50" s="188">
        <v>4.9349701522887887E-3</v>
      </c>
    </row>
    <row r="51" spans="1:67" s="138" customFormat="1" ht="10.9" customHeight="1" x14ac:dyDescent="0.2">
      <c r="A51" s="189" t="s">
        <v>281</v>
      </c>
      <c r="B51" s="190" t="s">
        <v>504</v>
      </c>
      <c r="C51" s="191">
        <v>0.1045973209856127</v>
      </c>
      <c r="D51" s="191">
        <v>9.3202066636833322E-2</v>
      </c>
      <c r="E51" s="191">
        <v>4.8270637532255391E-2</v>
      </c>
      <c r="F51" s="191">
        <v>6.9843251491191569E-2</v>
      </c>
      <c r="G51" s="191">
        <v>1.3932658815724001E-2</v>
      </c>
      <c r="H51" s="191">
        <v>6.3515450780503344E-2</v>
      </c>
      <c r="I51" s="191">
        <v>0</v>
      </c>
      <c r="J51" s="191">
        <v>3.8585209003215437E-2</v>
      </c>
      <c r="K51" s="191">
        <v>4.7340608486288731E-2</v>
      </c>
      <c r="L51" s="191">
        <v>5.5303349654658066E-2</v>
      </c>
      <c r="M51" s="191">
        <v>3.5187287173666287E-2</v>
      </c>
      <c r="N51" s="191">
        <v>8.1424798537279075E-2</v>
      </c>
      <c r="O51" s="191">
        <v>3.9088347016297022E-2</v>
      </c>
      <c r="P51" s="191">
        <v>8.1204013377926418E-2</v>
      </c>
      <c r="Q51" s="191">
        <v>5.1987767584097858E-2</v>
      </c>
      <c r="R51" s="191">
        <v>7.4923211935059242E-2</v>
      </c>
      <c r="S51" s="191">
        <v>5.2753267588354642E-2</v>
      </c>
      <c r="T51" s="191">
        <v>7.1745980447604427E-2</v>
      </c>
      <c r="U51" s="191">
        <v>5.0635344367325148E-2</v>
      </c>
      <c r="V51" s="191">
        <v>6.8530096849331867E-2</v>
      </c>
      <c r="W51" s="191">
        <v>5.8661875066060673E-2</v>
      </c>
      <c r="X51" s="191">
        <v>2.4390243902439025E-2</v>
      </c>
      <c r="Y51" s="191">
        <v>1.2959719789842382E-2</v>
      </c>
      <c r="Z51" s="191">
        <v>3.7368625924484235E-2</v>
      </c>
      <c r="AA51" s="191">
        <v>8.7108013937282226E-3</v>
      </c>
      <c r="AB51" s="191">
        <v>4.5051472836611969E-2</v>
      </c>
      <c r="AC51" s="191">
        <v>0</v>
      </c>
      <c r="AD51" s="191">
        <v>0</v>
      </c>
      <c r="AE51" s="191">
        <v>2.5936771648837627E-2</v>
      </c>
      <c r="AF51" s="191">
        <v>0</v>
      </c>
      <c r="AG51" s="191">
        <v>7.5901328273244783E-3</v>
      </c>
      <c r="AH51" s="191">
        <v>0.04</v>
      </c>
      <c r="AI51" s="191">
        <v>3.7544426494345716E-2</v>
      </c>
      <c r="AJ51" s="191">
        <v>3.4883228076124276E-2</v>
      </c>
      <c r="AK51" s="191">
        <v>4.737053392211963E-2</v>
      </c>
      <c r="AL51" s="191">
        <v>3.6796949475691135E-2</v>
      </c>
      <c r="AM51" s="191">
        <v>7.4683544303797464E-2</v>
      </c>
      <c r="AN51" s="191">
        <v>6.3510392609699767E-3</v>
      </c>
      <c r="AO51" s="191">
        <v>7.0560451049212158E-2</v>
      </c>
      <c r="AP51" s="191">
        <v>7.4575722418584567E-2</v>
      </c>
      <c r="AQ51" s="191">
        <v>3.6065427988639584E-2</v>
      </c>
      <c r="AR51" s="191">
        <v>3.5625214998280016E-2</v>
      </c>
      <c r="AS51" s="191">
        <v>9.0671966215376976E-3</v>
      </c>
      <c r="AT51" s="191">
        <v>2.0511946362112558E-2</v>
      </c>
      <c r="AU51" s="191">
        <v>2.1385862587579327E-2</v>
      </c>
      <c r="AV51" s="191">
        <v>1.4159414474867524E-2</v>
      </c>
      <c r="AW51" s="191">
        <v>5.4258875343457689E-3</v>
      </c>
      <c r="AX51" s="191">
        <v>1.8759323157593382E-3</v>
      </c>
      <c r="AY51" s="191">
        <v>9.4264028312595997E-3</v>
      </c>
      <c r="AZ51" s="191">
        <v>6.2054933875890133E-3</v>
      </c>
      <c r="BA51" s="191">
        <v>5.1055627189726359E-3</v>
      </c>
      <c r="BB51" s="191">
        <v>2.3310922517359198E-2</v>
      </c>
      <c r="BC51" s="191">
        <v>1.0527110672710926E-2</v>
      </c>
      <c r="BD51" s="191">
        <v>1.4712798590491433E-2</v>
      </c>
      <c r="BE51" s="191">
        <v>4.9603846059916759E-2</v>
      </c>
      <c r="BF51" s="191">
        <v>2.0812032059104851E-2</v>
      </c>
      <c r="BG51" s="191">
        <v>4.5812192072946539E-2</v>
      </c>
      <c r="BH51" s="191">
        <v>2.5287941969134229E-2</v>
      </c>
      <c r="BI51" s="191">
        <v>5.6528326254874202E-2</v>
      </c>
      <c r="BJ51" s="191">
        <v>0.10975881468278283</v>
      </c>
      <c r="BK51" s="191">
        <v>2.7421768264914451E-2</v>
      </c>
      <c r="BL51" s="191">
        <v>3.3811373369186333E-2</v>
      </c>
      <c r="BM51" s="191">
        <v>0.20748071117074807</v>
      </c>
      <c r="BN51" s="191">
        <v>1.1656036947437871E-2</v>
      </c>
      <c r="BO51" s="192">
        <v>3.2893765547133753E-2</v>
      </c>
    </row>
    <row r="52" spans="1:67" s="138" customFormat="1" ht="10.9" customHeight="1" x14ac:dyDescent="0.2">
      <c r="A52" s="175" t="s">
        <v>282</v>
      </c>
      <c r="B52" s="186" t="s">
        <v>505</v>
      </c>
      <c r="C52" s="187">
        <v>6.5964757547360489E-3</v>
      </c>
      <c r="D52" s="187">
        <v>5.4106830478825108E-3</v>
      </c>
      <c r="E52" s="187">
        <v>5.0424942591321227E-3</v>
      </c>
      <c r="F52" s="187">
        <v>8.3922874185046476E-3</v>
      </c>
      <c r="G52" s="187">
        <v>1.2163432299441588E-2</v>
      </c>
      <c r="H52" s="187">
        <v>7.0882446639057026E-3</v>
      </c>
      <c r="I52" s="187">
        <v>0</v>
      </c>
      <c r="J52" s="187">
        <v>4.8231511254019289E-2</v>
      </c>
      <c r="K52" s="187">
        <v>3.2050279853663112E-3</v>
      </c>
      <c r="L52" s="187">
        <v>2.3184928175362367E-3</v>
      </c>
      <c r="M52" s="187">
        <v>1.0810226474244635E-3</v>
      </c>
      <c r="N52" s="187">
        <v>4.6996681790478769E-3</v>
      </c>
      <c r="O52" s="187">
        <v>6.4943021688518565E-3</v>
      </c>
      <c r="P52" s="187">
        <v>3.0769230769230769E-3</v>
      </c>
      <c r="Q52" s="187">
        <v>1.345565749235474E-2</v>
      </c>
      <c r="R52" s="187">
        <v>1.546731022378236E-2</v>
      </c>
      <c r="S52" s="187">
        <v>6.2284716651724624E-3</v>
      </c>
      <c r="T52" s="187">
        <v>1.5108669305970752E-2</v>
      </c>
      <c r="U52" s="187">
        <v>6.5563267485317673E-3</v>
      </c>
      <c r="V52" s="187">
        <v>7.35564545788893E-3</v>
      </c>
      <c r="W52" s="187">
        <v>8.0329774865236236E-3</v>
      </c>
      <c r="X52" s="187">
        <v>6.2942564909520063E-3</v>
      </c>
      <c r="Y52" s="187">
        <v>3.852889667250438E-3</v>
      </c>
      <c r="Z52" s="187">
        <v>9.7314130011677703E-3</v>
      </c>
      <c r="AA52" s="187">
        <v>3.4843205574912892E-3</v>
      </c>
      <c r="AB52" s="187">
        <v>2.7520130465803691E-3</v>
      </c>
      <c r="AC52" s="187">
        <v>0</v>
      </c>
      <c r="AD52" s="187">
        <v>0</v>
      </c>
      <c r="AE52" s="187">
        <v>8.4862248251957213E-3</v>
      </c>
      <c r="AF52" s="187">
        <v>0</v>
      </c>
      <c r="AG52" s="187">
        <v>3.7950664136622392E-3</v>
      </c>
      <c r="AH52" s="187">
        <v>0.01</v>
      </c>
      <c r="AI52" s="187">
        <v>1.0403877221324718E-2</v>
      </c>
      <c r="AJ52" s="187">
        <v>5.2134107574280508E-3</v>
      </c>
      <c r="AK52" s="187">
        <v>5.2187876354877561E-3</v>
      </c>
      <c r="AL52" s="187">
        <v>3.4318398474737846E-3</v>
      </c>
      <c r="AM52" s="187">
        <v>2.8481012658227847E-2</v>
      </c>
      <c r="AN52" s="187">
        <v>2.0207852193995382E-3</v>
      </c>
      <c r="AO52" s="187">
        <v>1.1350907325815847E-2</v>
      </c>
      <c r="AP52" s="187">
        <v>6.9611202547014547E-3</v>
      </c>
      <c r="AQ52" s="187">
        <v>1.5778972115849558E-2</v>
      </c>
      <c r="AR52" s="187">
        <v>1.3007395940832474E-2</v>
      </c>
      <c r="AS52" s="187">
        <v>2.2481679294497577E-2</v>
      </c>
      <c r="AT52" s="187">
        <v>5.3978806216085683E-3</v>
      </c>
      <c r="AU52" s="187">
        <v>7.4465353435310515E-3</v>
      </c>
      <c r="AV52" s="187">
        <v>1.518048618509346E-2</v>
      </c>
      <c r="AW52" s="187">
        <v>2.8131292591233273E-2</v>
      </c>
      <c r="AX52" s="187">
        <v>7.7949131345397563E-2</v>
      </c>
      <c r="AY52" s="187">
        <v>1.3115721058606183E-2</v>
      </c>
      <c r="AZ52" s="187">
        <v>9.1556459816887078E-4</v>
      </c>
      <c r="BA52" s="187">
        <v>6.3819533987157949E-3</v>
      </c>
      <c r="BB52" s="187">
        <v>3.9127080348286122E-3</v>
      </c>
      <c r="BC52" s="187">
        <v>2.5700686468615713E-2</v>
      </c>
      <c r="BD52" s="187">
        <v>4.6328468844104701E-4</v>
      </c>
      <c r="BE52" s="187">
        <v>5.0901681953452347E-3</v>
      </c>
      <c r="BF52" s="187">
        <v>4.5186186879514496E-3</v>
      </c>
      <c r="BG52" s="187">
        <v>1.7942495771747922E-2</v>
      </c>
      <c r="BH52" s="187">
        <v>7.9332090836361363E-3</v>
      </c>
      <c r="BI52" s="187">
        <v>1.3660184288304398E-2</v>
      </c>
      <c r="BJ52" s="187">
        <v>5.0966412298780149E-3</v>
      </c>
      <c r="BK52" s="187">
        <v>8.4900136620909509E-3</v>
      </c>
      <c r="BL52" s="187">
        <v>3.7097898615675732E-3</v>
      </c>
      <c r="BM52" s="187">
        <v>0</v>
      </c>
      <c r="BN52" s="187">
        <v>3.848691444908731E-3</v>
      </c>
      <c r="BO52" s="188">
        <v>1.6286571454835662E-2</v>
      </c>
    </row>
    <row r="53" spans="1:67" s="138" customFormat="1" ht="10.9" customHeight="1" x14ac:dyDescent="0.2">
      <c r="A53" s="175" t="s">
        <v>283</v>
      </c>
      <c r="B53" s="186" t="s">
        <v>506</v>
      </c>
      <c r="C53" s="187">
        <v>0</v>
      </c>
      <c r="D53" s="187">
        <v>7.7295472112607299E-4</v>
      </c>
      <c r="E53" s="187">
        <v>0</v>
      </c>
      <c r="F53" s="187">
        <v>1.2761825495907892E-2</v>
      </c>
      <c r="G53" s="187">
        <v>7.1874827223973017E-4</v>
      </c>
      <c r="H53" s="187">
        <v>4.7785919082510351E-4</v>
      </c>
      <c r="I53" s="187">
        <v>0</v>
      </c>
      <c r="J53" s="187">
        <v>6.6605420303169497E-3</v>
      </c>
      <c r="K53" s="187">
        <v>2.0793596197742409E-3</v>
      </c>
      <c r="L53" s="187">
        <v>1.3132721553876586E-3</v>
      </c>
      <c r="M53" s="187">
        <v>2.5944543538187126E-3</v>
      </c>
      <c r="N53" s="187">
        <v>3.7380646035078216E-3</v>
      </c>
      <c r="O53" s="187">
        <v>2.2056120573459136E-3</v>
      </c>
      <c r="P53" s="187">
        <v>9.3645484949832778E-4</v>
      </c>
      <c r="Q53" s="187">
        <v>2.4464831804281344E-3</v>
      </c>
      <c r="R53" s="187">
        <v>4.3878894251864857E-3</v>
      </c>
      <c r="S53" s="187">
        <v>1.5099325248902941E-3</v>
      </c>
      <c r="T53" s="187">
        <v>6.8675769572594325E-3</v>
      </c>
      <c r="U53" s="187">
        <v>2.2210357714895889E-3</v>
      </c>
      <c r="V53" s="187">
        <v>1.961505455437048E-3</v>
      </c>
      <c r="W53" s="187">
        <v>4.6506711764084134E-3</v>
      </c>
      <c r="X53" s="187">
        <v>7.8678206136900079E-4</v>
      </c>
      <c r="Y53" s="187">
        <v>2.1015761821366026E-3</v>
      </c>
      <c r="Z53" s="187">
        <v>3.1140521603736861E-3</v>
      </c>
      <c r="AA53" s="187">
        <v>5.8072009291521487E-4</v>
      </c>
      <c r="AB53" s="187">
        <v>2.2423810009173377E-3</v>
      </c>
      <c r="AC53" s="187">
        <v>0</v>
      </c>
      <c r="AD53" s="187">
        <v>0</v>
      </c>
      <c r="AE53" s="187">
        <v>4.0638259726289367E-3</v>
      </c>
      <c r="AF53" s="187">
        <v>0</v>
      </c>
      <c r="AG53" s="187">
        <v>1.8975332068311196E-3</v>
      </c>
      <c r="AH53" s="187">
        <v>0</v>
      </c>
      <c r="AI53" s="187">
        <v>5.5573505654281097E-3</v>
      </c>
      <c r="AJ53" s="187">
        <v>1.9709235790276777E-3</v>
      </c>
      <c r="AK53" s="187">
        <v>2.9439314866854006E-3</v>
      </c>
      <c r="AL53" s="187">
        <v>5.7197330791229747E-4</v>
      </c>
      <c r="AM53" s="187">
        <v>2.2151898734177216E-3</v>
      </c>
      <c r="AN53" s="187">
        <v>2.8868360277136258E-4</v>
      </c>
      <c r="AO53" s="187">
        <v>6.3568814875662755E-3</v>
      </c>
      <c r="AP53" s="187">
        <v>2.4282977632679491E-3</v>
      </c>
      <c r="AQ53" s="187">
        <v>1.5506633393173746E-3</v>
      </c>
      <c r="AR53" s="187">
        <v>2.4079807361541109E-3</v>
      </c>
      <c r="AS53" s="187">
        <v>7.4524903738666009E-3</v>
      </c>
      <c r="AT53" s="187">
        <v>3.0398590869058781E-3</v>
      </c>
      <c r="AU53" s="187">
        <v>1.9074868860276585E-3</v>
      </c>
      <c r="AV53" s="187">
        <v>3.4259861366686496E-2</v>
      </c>
      <c r="AW53" s="187">
        <v>1.7011694920297978E-2</v>
      </c>
      <c r="AX53" s="187">
        <v>4.104072807268673E-2</v>
      </c>
      <c r="AY53" s="187">
        <v>1.9848865938077324E-2</v>
      </c>
      <c r="AZ53" s="187">
        <v>1.363173957273652E-2</v>
      </c>
      <c r="BA53" s="187">
        <v>9.9636619388113936E-3</v>
      </c>
      <c r="BB53" s="187">
        <v>3.4773503802490904E-2</v>
      </c>
      <c r="BC53" s="187">
        <v>2.9332433459268504E-3</v>
      </c>
      <c r="BD53" s="187">
        <v>2.6533577610714509E-3</v>
      </c>
      <c r="BE53" s="187">
        <v>1.5957799400623102E-2</v>
      </c>
      <c r="BF53" s="187">
        <v>9.5649592664665724E-3</v>
      </c>
      <c r="BG53" s="187">
        <v>2.2942863445841608E-2</v>
      </c>
      <c r="BH53" s="187">
        <v>8.9522353771961573E-3</v>
      </c>
      <c r="BI53" s="187">
        <v>1.3436653999950327E-2</v>
      </c>
      <c r="BJ53" s="187">
        <v>1.1544031638166323E-2</v>
      </c>
      <c r="BK53" s="187">
        <v>9.335762149502309E-3</v>
      </c>
      <c r="BL53" s="187">
        <v>2.6491385320187234E-2</v>
      </c>
      <c r="BM53" s="187">
        <v>0</v>
      </c>
      <c r="BN53" s="187">
        <v>3.3318671651638446E-2</v>
      </c>
      <c r="BO53" s="188">
        <v>1.2722952513865328E-2</v>
      </c>
    </row>
    <row r="54" spans="1:67" s="138" customFormat="1" ht="10.9" customHeight="1" x14ac:dyDescent="0.2">
      <c r="A54" s="175" t="s">
        <v>284</v>
      </c>
      <c r="B54" s="186" t="s">
        <v>507</v>
      </c>
      <c r="C54" s="187">
        <v>1.9164691398857101E-2</v>
      </c>
      <c r="D54" s="187">
        <v>2.3229323461209879E-2</v>
      </c>
      <c r="E54" s="187">
        <v>5.1916384555289886E-2</v>
      </c>
      <c r="F54" s="187">
        <v>1.6368428353447081E-2</v>
      </c>
      <c r="G54" s="187">
        <v>4.4396527892961793E-2</v>
      </c>
      <c r="H54" s="187">
        <v>2.1682860783689074E-2</v>
      </c>
      <c r="I54" s="187">
        <v>0</v>
      </c>
      <c r="J54" s="187">
        <v>2.7331189710610933E-2</v>
      </c>
      <c r="K54" s="187">
        <v>2.4092429880241392E-2</v>
      </c>
      <c r="L54" s="187">
        <v>3.252375239145238E-2</v>
      </c>
      <c r="M54" s="187">
        <v>6.4861358845467815E-2</v>
      </c>
      <c r="N54" s="187">
        <v>3.0703595855624027E-2</v>
      </c>
      <c r="O54" s="187">
        <v>1.8380100477882612E-2</v>
      </c>
      <c r="P54" s="187">
        <v>6.220735785953177E-2</v>
      </c>
      <c r="Q54" s="187">
        <v>1.7125382262996942E-2</v>
      </c>
      <c r="R54" s="187">
        <v>1.7880649407634928E-2</v>
      </c>
      <c r="S54" s="187">
        <v>4.6524795923182184E-2</v>
      </c>
      <c r="T54" s="187">
        <v>3.1429263957340227E-2</v>
      </c>
      <c r="U54" s="187">
        <v>3.3593166043780029E-2</v>
      </c>
      <c r="V54" s="187">
        <v>3.7391197744268724E-2</v>
      </c>
      <c r="W54" s="187">
        <v>2.1879293943557764E-2</v>
      </c>
      <c r="X54" s="187">
        <v>2.1243115656963022E-2</v>
      </c>
      <c r="Y54" s="187">
        <v>3.0472854640980734E-2</v>
      </c>
      <c r="Z54" s="187">
        <v>2.6080186843129623E-2</v>
      </c>
      <c r="AA54" s="187">
        <v>2.4970963995354239E-2</v>
      </c>
      <c r="AB54" s="187">
        <v>1.6817857506880033E-2</v>
      </c>
      <c r="AC54" s="187">
        <v>0</v>
      </c>
      <c r="AD54" s="187">
        <v>0</v>
      </c>
      <c r="AE54" s="187">
        <v>5.850714157652543E-2</v>
      </c>
      <c r="AF54" s="187">
        <v>0</v>
      </c>
      <c r="AG54" s="187">
        <v>5.6925996204933585E-3</v>
      </c>
      <c r="AH54" s="187">
        <v>2.5000000000000001E-2</v>
      </c>
      <c r="AI54" s="187">
        <v>2.1841680129240711E-2</v>
      </c>
      <c r="AJ54" s="187">
        <v>1.5089221379222651E-2</v>
      </c>
      <c r="AK54" s="187">
        <v>2.1276595744680851E-2</v>
      </c>
      <c r="AL54" s="187">
        <v>1.2392755004766444E-2</v>
      </c>
      <c r="AM54" s="187">
        <v>2.4050632911392405E-2</v>
      </c>
      <c r="AN54" s="187">
        <v>0.45958429561200925</v>
      </c>
      <c r="AO54" s="187">
        <v>3.5219550444328278E-2</v>
      </c>
      <c r="AP54" s="187">
        <v>3.3348622615546504E-2</v>
      </c>
      <c r="AQ54" s="187">
        <v>3.3881160274117264E-2</v>
      </c>
      <c r="AR54" s="187">
        <v>4.1967664258685929E-2</v>
      </c>
      <c r="AS54" s="187">
        <v>1.1427151906595453E-2</v>
      </c>
      <c r="AT54" s="187">
        <v>2.2614278814739056E-2</v>
      </c>
      <c r="AU54" s="187">
        <v>3.7526136238582593E-2</v>
      </c>
      <c r="AV54" s="187">
        <v>1.8675373908712316E-2</v>
      </c>
      <c r="AW54" s="187">
        <v>2.1792824338130994E-2</v>
      </c>
      <c r="AX54" s="187">
        <v>8.2495818705079335E-4</v>
      </c>
      <c r="AY54" s="187">
        <v>0.15096712444632404</v>
      </c>
      <c r="AZ54" s="187">
        <v>0.10824008138351984</v>
      </c>
      <c r="BA54" s="187">
        <v>1.1070735487568215E-2</v>
      </c>
      <c r="BB54" s="187">
        <v>2.9648407362504133E-2</v>
      </c>
      <c r="BC54" s="187">
        <v>2.1582818698187432E-2</v>
      </c>
      <c r="BD54" s="187">
        <v>2.1984964306020593E-2</v>
      </c>
      <c r="BE54" s="187">
        <v>1.165959020482781E-2</v>
      </c>
      <c r="BF54" s="187">
        <v>5.62353639631914E-3</v>
      </c>
      <c r="BG54" s="187">
        <v>3.0664019413192148E-2</v>
      </c>
      <c r="BH54" s="187">
        <v>1.3211586507734321E-2</v>
      </c>
      <c r="BI54" s="187">
        <v>3.958969773737675E-2</v>
      </c>
      <c r="BJ54" s="187">
        <v>2.5149000167102992E-2</v>
      </c>
      <c r="BK54" s="187">
        <v>1.4215080346106305E-2</v>
      </c>
      <c r="BL54" s="187">
        <v>1.8822826411711981E-2</v>
      </c>
      <c r="BM54" s="187">
        <v>5.4008721905400875E-2</v>
      </c>
      <c r="BN54" s="187">
        <v>9.6547173960853314E-2</v>
      </c>
      <c r="BO54" s="188">
        <v>2.925577106819429E-2</v>
      </c>
    </row>
    <row r="55" spans="1:67" s="138" customFormat="1" ht="10.9" customHeight="1" x14ac:dyDescent="0.2">
      <c r="A55" s="193" t="s">
        <v>285</v>
      </c>
      <c r="B55" s="194" t="s">
        <v>508</v>
      </c>
      <c r="C55" s="195">
        <v>1.1024750565018466E-4</v>
      </c>
      <c r="D55" s="195">
        <v>1.627273097107522E-4</v>
      </c>
      <c r="E55" s="195">
        <v>1.0653156885490401E-4</v>
      </c>
      <c r="F55" s="195">
        <v>4.1614648356221392E-4</v>
      </c>
      <c r="G55" s="195">
        <v>1.658649859014762E-4</v>
      </c>
      <c r="H55" s="195">
        <v>2.7875119464797709E-4</v>
      </c>
      <c r="I55" s="195">
        <v>0</v>
      </c>
      <c r="J55" s="195">
        <v>4.5934772622875517E-4</v>
      </c>
      <c r="K55" s="195">
        <v>7.8171414277227101E-5</v>
      </c>
      <c r="L55" s="195">
        <v>6.4852945945069557E-5</v>
      </c>
      <c r="M55" s="195">
        <v>0</v>
      </c>
      <c r="N55" s="195">
        <v>1.3543712331550077E-4</v>
      </c>
      <c r="O55" s="195">
        <v>1.2253400318588408E-4</v>
      </c>
      <c r="P55" s="195">
        <v>0</v>
      </c>
      <c r="Q55" s="195">
        <v>6.116207951070336E-4</v>
      </c>
      <c r="R55" s="195">
        <v>2.1939447125932427E-4</v>
      </c>
      <c r="S55" s="195">
        <v>9.4370782805643379E-5</v>
      </c>
      <c r="T55" s="195">
        <v>2.4238506907974468E-4</v>
      </c>
      <c r="U55" s="195">
        <v>1.7084890549919914E-4</v>
      </c>
      <c r="V55" s="195">
        <v>2.45188181929631E-4</v>
      </c>
      <c r="W55" s="195">
        <v>3.1709121657330094E-4</v>
      </c>
      <c r="X55" s="195">
        <v>0</v>
      </c>
      <c r="Y55" s="195">
        <v>0</v>
      </c>
      <c r="Z55" s="195">
        <v>3.8925652004671076E-4</v>
      </c>
      <c r="AA55" s="195">
        <v>0</v>
      </c>
      <c r="AB55" s="195">
        <v>1.0192640913260625E-4</v>
      </c>
      <c r="AC55" s="195">
        <v>0</v>
      </c>
      <c r="AD55" s="195">
        <v>0</v>
      </c>
      <c r="AE55" s="195">
        <v>1.792864399689237E-4</v>
      </c>
      <c r="AF55" s="195">
        <v>0</v>
      </c>
      <c r="AG55" s="195">
        <v>0</v>
      </c>
      <c r="AH55" s="195">
        <v>0</v>
      </c>
      <c r="AI55" s="195">
        <v>1.9386106623586429E-4</v>
      </c>
      <c r="AJ55" s="195">
        <v>1.0596363328105794E-4</v>
      </c>
      <c r="AK55" s="195">
        <v>1.3381506757660912E-4</v>
      </c>
      <c r="AL55" s="195">
        <v>1.9065776930409913E-4</v>
      </c>
      <c r="AM55" s="195">
        <v>3.1645569620253165E-4</v>
      </c>
      <c r="AN55" s="195">
        <v>1.1547344110854503E-3</v>
      </c>
      <c r="AO55" s="195">
        <v>2.7070420431633184E-4</v>
      </c>
      <c r="AP55" s="195">
        <v>1.4839597442193023E-3</v>
      </c>
      <c r="AQ55" s="195">
        <v>5.3356157911995685E-4</v>
      </c>
      <c r="AR55" s="195">
        <v>5.8049535603715168E-4</v>
      </c>
      <c r="AS55" s="195">
        <v>2.7325798037510867E-3</v>
      </c>
      <c r="AT55" s="195">
        <v>1.6193641864825706E-3</v>
      </c>
      <c r="AU55" s="195">
        <v>7.7033124243424669E-4</v>
      </c>
      <c r="AV55" s="195">
        <v>1.7571288238305408E-3</v>
      </c>
      <c r="AW55" s="195">
        <v>9.1456458988424111E-3</v>
      </c>
      <c r="AX55" s="195">
        <v>3.7292630373529011E-4</v>
      </c>
      <c r="AY55" s="195">
        <v>7.6791239121241125E-4</v>
      </c>
      <c r="AZ55" s="195">
        <v>0</v>
      </c>
      <c r="BA55" s="195">
        <v>9.6901496502950022E-3</v>
      </c>
      <c r="BB55" s="195">
        <v>1.9287997354788934E-3</v>
      </c>
      <c r="BC55" s="195">
        <v>6.4587989041044172E-3</v>
      </c>
      <c r="BD55" s="195">
        <v>1.9443917984571216E-3</v>
      </c>
      <c r="BE55" s="195">
        <v>9.350000523320925E-4</v>
      </c>
      <c r="BF55" s="195">
        <v>1.4512351990501006E-3</v>
      </c>
      <c r="BG55" s="195">
        <v>4.9268328553570117E-3</v>
      </c>
      <c r="BH55" s="195">
        <v>1.0771286699472163E-3</v>
      </c>
      <c r="BI55" s="195">
        <v>1.2915083327124158E-3</v>
      </c>
      <c r="BJ55" s="195">
        <v>1.3507491784102935E-3</v>
      </c>
      <c r="BK55" s="195">
        <v>8.78277275388719E-4</v>
      </c>
      <c r="BL55" s="195">
        <v>2.2408126680609499E-3</v>
      </c>
      <c r="BM55" s="195">
        <v>0</v>
      </c>
      <c r="BN55" s="195">
        <v>8.7970090169342422E-4</v>
      </c>
      <c r="BO55" s="196">
        <v>1.9549345523121879E-3</v>
      </c>
    </row>
    <row r="56" spans="1:67" s="138" customFormat="1" ht="10.9" customHeight="1" x14ac:dyDescent="0.2">
      <c r="A56" s="175" t="s">
        <v>286</v>
      </c>
      <c r="B56" s="186" t="s">
        <v>509</v>
      </c>
      <c r="C56" s="187">
        <v>2.5724417985043089E-4</v>
      </c>
      <c r="D56" s="187">
        <v>3.2545461942150441E-4</v>
      </c>
      <c r="E56" s="187">
        <v>1.6571577377429511E-4</v>
      </c>
      <c r="F56" s="187">
        <v>2.0807324178110697E-3</v>
      </c>
      <c r="G56" s="187">
        <v>5.52883286338254E-4</v>
      </c>
      <c r="H56" s="187">
        <v>2.6879579483912075E-3</v>
      </c>
      <c r="I56" s="187">
        <v>0</v>
      </c>
      <c r="J56" s="187">
        <v>1.1483693155718878E-3</v>
      </c>
      <c r="K56" s="187">
        <v>3.5958850567524467E-4</v>
      </c>
      <c r="L56" s="187">
        <v>3.8911767567041732E-4</v>
      </c>
      <c r="M56" s="187">
        <v>1.6215339711366953E-4</v>
      </c>
      <c r="N56" s="187">
        <v>4.7402993160425272E-4</v>
      </c>
      <c r="O56" s="187">
        <v>1.2253400318588408E-4</v>
      </c>
      <c r="P56" s="187">
        <v>2.6755852842809364E-4</v>
      </c>
      <c r="Q56" s="187">
        <v>1.2232415902140672E-3</v>
      </c>
      <c r="R56" s="187">
        <v>9.872751206669592E-4</v>
      </c>
      <c r="S56" s="187">
        <v>3.7748313122257352E-4</v>
      </c>
      <c r="T56" s="187">
        <v>9.6954027631897873E-4</v>
      </c>
      <c r="U56" s="187">
        <v>3.6305392418579821E-4</v>
      </c>
      <c r="V56" s="187">
        <v>6.129704548240775E-4</v>
      </c>
      <c r="W56" s="187">
        <v>1.0569707219110032E-3</v>
      </c>
      <c r="X56" s="187">
        <v>0</v>
      </c>
      <c r="Y56" s="187">
        <v>3.5026269702276709E-4</v>
      </c>
      <c r="Z56" s="187">
        <v>4.6710782405605293E-3</v>
      </c>
      <c r="AA56" s="187">
        <v>0</v>
      </c>
      <c r="AB56" s="187">
        <v>3.0577922739781878E-4</v>
      </c>
      <c r="AC56" s="187">
        <v>0</v>
      </c>
      <c r="AD56" s="187">
        <v>0</v>
      </c>
      <c r="AE56" s="187">
        <v>4.1833502659415525E-4</v>
      </c>
      <c r="AF56" s="187">
        <v>0</v>
      </c>
      <c r="AG56" s="187">
        <v>0</v>
      </c>
      <c r="AH56" s="187">
        <v>0</v>
      </c>
      <c r="AI56" s="187">
        <v>6.462035541195477E-4</v>
      </c>
      <c r="AJ56" s="187">
        <v>6.145890730301361E-4</v>
      </c>
      <c r="AK56" s="187">
        <v>6.6907533788304564E-4</v>
      </c>
      <c r="AL56" s="187">
        <v>3.8131553860819826E-4</v>
      </c>
      <c r="AM56" s="187">
        <v>9.493670886075949E-4</v>
      </c>
      <c r="AN56" s="187">
        <v>2.8868360277136258E-4</v>
      </c>
      <c r="AO56" s="187">
        <v>5.9741617504293926E-4</v>
      </c>
      <c r="AP56" s="187">
        <v>1.1520923832393492E-2</v>
      </c>
      <c r="AQ56" s="187">
        <v>3.2180432740672397E-3</v>
      </c>
      <c r="AR56" s="187">
        <v>3.5689714482284142E-3</v>
      </c>
      <c r="AS56" s="187">
        <v>1.2420817289777666E-4</v>
      </c>
      <c r="AT56" s="187">
        <v>1.2216256143640445E-3</v>
      </c>
      <c r="AU56" s="187">
        <v>2.7878654488096549E-3</v>
      </c>
      <c r="AV56" s="187">
        <v>1.1516803409106631E-2</v>
      </c>
      <c r="AW56" s="187">
        <v>1.0554194399531806E-2</v>
      </c>
      <c r="AX56" s="187">
        <v>1.5444422679946359E-3</v>
      </c>
      <c r="AY56" s="187">
        <v>3.3665724397355708E-3</v>
      </c>
      <c r="AZ56" s="187">
        <v>3.2553407934893183E-3</v>
      </c>
      <c r="BA56" s="187">
        <v>0.1498456609229086</v>
      </c>
      <c r="BB56" s="187">
        <v>1.306072963738565E-2</v>
      </c>
      <c r="BC56" s="187">
        <v>9.9583965565658156E-3</v>
      </c>
      <c r="BD56" s="187">
        <v>1.6214964095436647E-3</v>
      </c>
      <c r="BE56" s="187">
        <v>2.1805038533864096E-3</v>
      </c>
      <c r="BF56" s="187">
        <v>1.9624657805336586E-3</v>
      </c>
      <c r="BG56" s="187">
        <v>1.375101110375763E-2</v>
      </c>
      <c r="BH56" s="187">
        <v>1.8601699271038646E-2</v>
      </c>
      <c r="BI56" s="187">
        <v>6.7804187467401834E-3</v>
      </c>
      <c r="BJ56" s="187">
        <v>1.0805993427282348E-2</v>
      </c>
      <c r="BK56" s="187">
        <v>3.708281829419036E-3</v>
      </c>
      <c r="BL56" s="187">
        <v>8.3408027088935372E-3</v>
      </c>
      <c r="BM56" s="187">
        <v>0</v>
      </c>
      <c r="BN56" s="187">
        <v>4.6514185177039806E-2</v>
      </c>
      <c r="BO56" s="188">
        <v>8.8860661468735808E-3</v>
      </c>
    </row>
    <row r="57" spans="1:67" s="138" customFormat="1" ht="10.9" customHeight="1" x14ac:dyDescent="0.2">
      <c r="A57" s="175" t="s">
        <v>288</v>
      </c>
      <c r="B57" s="186" t="s">
        <v>510</v>
      </c>
      <c r="C57" s="187">
        <v>1.7639600904029546E-3</v>
      </c>
      <c r="D57" s="187">
        <v>8.9500020340913715E-4</v>
      </c>
      <c r="E57" s="187">
        <v>1.7755261475817334E-3</v>
      </c>
      <c r="F57" s="187">
        <v>7.1438479678180055E-3</v>
      </c>
      <c r="G57" s="187">
        <v>1.2163432299441587E-3</v>
      </c>
      <c r="H57" s="187">
        <v>2.1503663587129659E-3</v>
      </c>
      <c r="I57" s="187">
        <v>0</v>
      </c>
      <c r="J57" s="187">
        <v>4.8231511254019296E-3</v>
      </c>
      <c r="K57" s="187">
        <v>2.7203652168475033E-3</v>
      </c>
      <c r="L57" s="187">
        <v>2.17257368915983E-3</v>
      </c>
      <c r="M57" s="187">
        <v>7.5671585319712453E-4</v>
      </c>
      <c r="N57" s="187">
        <v>3.846414302160222E-3</v>
      </c>
      <c r="O57" s="187">
        <v>3.0633500796471021E-3</v>
      </c>
      <c r="P57" s="187">
        <v>2.5418060200668897E-3</v>
      </c>
      <c r="Q57" s="187">
        <v>2.4464831804281344E-3</v>
      </c>
      <c r="R57" s="187">
        <v>5.1557700745941204E-3</v>
      </c>
      <c r="S57" s="187">
        <v>2.8311234841693011E-3</v>
      </c>
      <c r="T57" s="187">
        <v>7.0291670033125961E-3</v>
      </c>
      <c r="U57" s="187">
        <v>4.5274959957287775E-3</v>
      </c>
      <c r="V57" s="187">
        <v>4.2907931837685423E-3</v>
      </c>
      <c r="W57" s="187">
        <v>5.9190360427016173E-3</v>
      </c>
      <c r="X57" s="187">
        <v>1.0228166797797011E-2</v>
      </c>
      <c r="Y57" s="187">
        <v>2.1015761821366026E-3</v>
      </c>
      <c r="Z57" s="187">
        <v>8.1743869209809257E-3</v>
      </c>
      <c r="AA57" s="187">
        <v>1.1614401858304297E-3</v>
      </c>
      <c r="AB57" s="187">
        <v>3.2616450922434001E-3</v>
      </c>
      <c r="AC57" s="187">
        <v>0</v>
      </c>
      <c r="AD57" s="187">
        <v>0</v>
      </c>
      <c r="AE57" s="187">
        <v>3.0478694794717027E-3</v>
      </c>
      <c r="AF57" s="187">
        <v>0</v>
      </c>
      <c r="AG57" s="187">
        <v>1.8975332068311196E-3</v>
      </c>
      <c r="AH57" s="187">
        <v>5.0000000000000001E-3</v>
      </c>
      <c r="AI57" s="187">
        <v>3.9418416801292409E-3</v>
      </c>
      <c r="AJ57" s="187">
        <v>6.3790107235196878E-3</v>
      </c>
      <c r="AK57" s="187">
        <v>1.2043356081894821E-2</v>
      </c>
      <c r="AL57" s="187">
        <v>2.669208770257388E-3</v>
      </c>
      <c r="AM57" s="187">
        <v>6.3291139240506328E-3</v>
      </c>
      <c r="AN57" s="187">
        <v>2.3094688221709007E-3</v>
      </c>
      <c r="AO57" s="187">
        <v>3.5378239115824062E-3</v>
      </c>
      <c r="AP57" s="187">
        <v>3.2377303510239324E-3</v>
      </c>
      <c r="AQ57" s="187">
        <v>3.7015834551447006E-3</v>
      </c>
      <c r="AR57" s="187">
        <v>4.2569659442724455E-3</v>
      </c>
      <c r="AS57" s="187">
        <v>8.8187802757421444E-3</v>
      </c>
      <c r="AT57" s="187">
        <v>3.1961135259524417E-2</v>
      </c>
      <c r="AU57" s="187">
        <v>4.6219874546054801E-3</v>
      </c>
      <c r="AV57" s="187">
        <v>1.98375693512459E-2</v>
      </c>
      <c r="AW57" s="187">
        <v>3.1365002529435686E-2</v>
      </c>
      <c r="AX57" s="187">
        <v>1.5143068091069357E-3</v>
      </c>
      <c r="AY57" s="187">
        <v>6.3046720235047969E-3</v>
      </c>
      <c r="AZ57" s="187">
        <v>1.180061037639878E-2</v>
      </c>
      <c r="BA57" s="187">
        <v>6.0797874418786389E-2</v>
      </c>
      <c r="BB57" s="187">
        <v>5.4006392593409017E-2</v>
      </c>
      <c r="BC57" s="187">
        <v>1.3363601824604792E-2</v>
      </c>
      <c r="BD57" s="187">
        <v>1.0346691375183384E-2</v>
      </c>
      <c r="BE57" s="187">
        <v>9.0569408054257915E-3</v>
      </c>
      <c r="BF57" s="187">
        <v>3.3147531251030708E-3</v>
      </c>
      <c r="BG57" s="187">
        <v>4.9856607103463492E-2</v>
      </c>
      <c r="BH57" s="187">
        <v>2.4188466231345785E-2</v>
      </c>
      <c r="BI57" s="187">
        <v>1.1673248391823758E-2</v>
      </c>
      <c r="BJ57" s="187">
        <v>3.8294435470394919E-3</v>
      </c>
      <c r="BK57" s="187">
        <v>2.3778544011450135E-2</v>
      </c>
      <c r="BL57" s="187">
        <v>9.2122298575839055E-3</v>
      </c>
      <c r="BM57" s="187">
        <v>0</v>
      </c>
      <c r="BN57" s="187">
        <v>2.2322410380470638E-2</v>
      </c>
      <c r="BO57" s="188">
        <v>1.1604533843655377E-2</v>
      </c>
    </row>
    <row r="58" spans="1:67" s="138" customFormat="1" ht="10.9" customHeight="1" x14ac:dyDescent="0.2">
      <c r="A58" s="175" t="s">
        <v>289</v>
      </c>
      <c r="B58" s="186" t="s">
        <v>511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87">
        <v>0</v>
      </c>
      <c r="Q58" s="187">
        <v>0</v>
      </c>
      <c r="R58" s="187">
        <v>0</v>
      </c>
      <c r="S58" s="187">
        <v>0</v>
      </c>
      <c r="T58" s="187">
        <v>0</v>
      </c>
      <c r="U58" s="187">
        <v>0</v>
      </c>
      <c r="V58" s="187">
        <v>0</v>
      </c>
      <c r="W58" s="187">
        <v>0</v>
      </c>
      <c r="X58" s="187">
        <v>0</v>
      </c>
      <c r="Y58" s="187">
        <v>0</v>
      </c>
      <c r="Z58" s="187">
        <v>0</v>
      </c>
      <c r="AA58" s="187">
        <v>0</v>
      </c>
      <c r="AB58" s="187">
        <v>0</v>
      </c>
      <c r="AC58" s="187">
        <v>0</v>
      </c>
      <c r="AD58" s="187">
        <v>0</v>
      </c>
      <c r="AE58" s="187">
        <v>0</v>
      </c>
      <c r="AF58" s="187">
        <v>0</v>
      </c>
      <c r="AG58" s="187">
        <v>0</v>
      </c>
      <c r="AH58" s="187">
        <v>0</v>
      </c>
      <c r="AI58" s="187">
        <v>0</v>
      </c>
      <c r="AJ58" s="187">
        <v>0</v>
      </c>
      <c r="AK58" s="187">
        <v>0</v>
      </c>
      <c r="AL58" s="187">
        <v>0</v>
      </c>
      <c r="AM58" s="187">
        <v>0</v>
      </c>
      <c r="AN58" s="187">
        <v>0</v>
      </c>
      <c r="AO58" s="187">
        <v>0</v>
      </c>
      <c r="AP58" s="187">
        <v>0</v>
      </c>
      <c r="AQ58" s="187">
        <v>0</v>
      </c>
      <c r="AR58" s="187">
        <v>0</v>
      </c>
      <c r="AS58" s="187">
        <v>0</v>
      </c>
      <c r="AT58" s="187">
        <v>0</v>
      </c>
      <c r="AU58" s="187">
        <v>0</v>
      </c>
      <c r="AV58" s="187">
        <v>0</v>
      </c>
      <c r="AW58" s="187">
        <v>0</v>
      </c>
      <c r="AX58" s="187">
        <v>0</v>
      </c>
      <c r="AY58" s="187">
        <v>0</v>
      </c>
      <c r="AZ58" s="187">
        <v>0</v>
      </c>
      <c r="BA58" s="187">
        <v>0</v>
      </c>
      <c r="BB58" s="187">
        <v>0</v>
      </c>
      <c r="BC58" s="187">
        <v>0</v>
      </c>
      <c r="BD58" s="187">
        <v>0</v>
      </c>
      <c r="BE58" s="187">
        <v>0</v>
      </c>
      <c r="BF58" s="187">
        <v>0</v>
      </c>
      <c r="BG58" s="187">
        <v>0</v>
      </c>
      <c r="BH58" s="187">
        <v>0</v>
      </c>
      <c r="BI58" s="187">
        <v>0</v>
      </c>
      <c r="BJ58" s="187">
        <v>0</v>
      </c>
      <c r="BK58" s="187">
        <v>0</v>
      </c>
      <c r="BL58" s="187">
        <v>0</v>
      </c>
      <c r="BM58" s="187">
        <v>0</v>
      </c>
      <c r="BN58" s="187">
        <v>0.13453925665273808</v>
      </c>
      <c r="BO58" s="188">
        <v>6.8163648468337471E-4</v>
      </c>
    </row>
    <row r="59" spans="1:67" s="138" customFormat="1" ht="10.9" customHeight="1" x14ac:dyDescent="0.2">
      <c r="A59" s="175" t="s">
        <v>291</v>
      </c>
      <c r="B59" s="186" t="s">
        <v>512</v>
      </c>
      <c r="C59" s="187">
        <v>0</v>
      </c>
      <c r="D59" s="187">
        <v>0</v>
      </c>
      <c r="E59" s="187">
        <v>0</v>
      </c>
      <c r="F59" s="187">
        <v>2.0807324178110696E-4</v>
      </c>
      <c r="G59" s="187">
        <v>1.1057665726765079E-4</v>
      </c>
      <c r="H59" s="187">
        <v>0</v>
      </c>
      <c r="I59" s="187">
        <v>0</v>
      </c>
      <c r="J59" s="187">
        <v>0</v>
      </c>
      <c r="K59" s="187">
        <v>4.6902848566336263E-5</v>
      </c>
      <c r="L59" s="187">
        <v>3.0805149323908038E-4</v>
      </c>
      <c r="M59" s="187">
        <v>5.4051132371223176E-5</v>
      </c>
      <c r="N59" s="187">
        <v>2.1669939730480125E-4</v>
      </c>
      <c r="O59" s="187">
        <v>0</v>
      </c>
      <c r="P59" s="187">
        <v>1.3377926421404682E-4</v>
      </c>
      <c r="Q59" s="187">
        <v>0</v>
      </c>
      <c r="R59" s="187">
        <v>0</v>
      </c>
      <c r="S59" s="187">
        <v>9.4370782805643379E-5</v>
      </c>
      <c r="T59" s="187">
        <v>0</v>
      </c>
      <c r="U59" s="187">
        <v>1.2813667912439937E-4</v>
      </c>
      <c r="V59" s="187">
        <v>0</v>
      </c>
      <c r="W59" s="187">
        <v>0</v>
      </c>
      <c r="X59" s="187">
        <v>0</v>
      </c>
      <c r="Y59" s="187">
        <v>3.5026269702276709E-4</v>
      </c>
      <c r="Z59" s="187">
        <v>3.8925652004671076E-4</v>
      </c>
      <c r="AA59" s="187">
        <v>0</v>
      </c>
      <c r="AB59" s="187">
        <v>2.038528182652125E-4</v>
      </c>
      <c r="AC59" s="187">
        <v>0</v>
      </c>
      <c r="AD59" s="187">
        <v>0</v>
      </c>
      <c r="AE59" s="187">
        <v>1.792864399689237E-4</v>
      </c>
      <c r="AF59" s="187">
        <v>0</v>
      </c>
      <c r="AG59" s="187">
        <v>0</v>
      </c>
      <c r="AH59" s="187">
        <v>0</v>
      </c>
      <c r="AI59" s="187">
        <v>4.5234248788368338E-4</v>
      </c>
      <c r="AJ59" s="187">
        <v>7.4174543296740556E-4</v>
      </c>
      <c r="AK59" s="187">
        <v>1.6057808109193096E-3</v>
      </c>
      <c r="AL59" s="187">
        <v>1.9065776930409913E-4</v>
      </c>
      <c r="AM59" s="187">
        <v>0</v>
      </c>
      <c r="AN59" s="187">
        <v>0</v>
      </c>
      <c r="AO59" s="187">
        <v>1.5868867149578076E-4</v>
      </c>
      <c r="AP59" s="187">
        <v>2.6981086258532768E-5</v>
      </c>
      <c r="AQ59" s="187">
        <v>8.8926929853326141E-5</v>
      </c>
      <c r="AR59" s="187">
        <v>1.0749914000687995E-4</v>
      </c>
      <c r="AS59" s="187">
        <v>3.7262451869333004E-4</v>
      </c>
      <c r="AT59" s="187">
        <v>1.136395920338646E-4</v>
      </c>
      <c r="AU59" s="187">
        <v>1.1004732034774953E-4</v>
      </c>
      <c r="AV59" s="187">
        <v>2.4627474853687896E-4</v>
      </c>
      <c r="AW59" s="187">
        <v>2.2814517968912739E-4</v>
      </c>
      <c r="AX59" s="187">
        <v>0</v>
      </c>
      <c r="AY59" s="187">
        <v>4.3960202105638036E-4</v>
      </c>
      <c r="AZ59" s="187">
        <v>2.0345879959308239E-4</v>
      </c>
      <c r="BA59" s="187">
        <v>3.8942940126857604E-3</v>
      </c>
      <c r="BB59" s="187">
        <v>3.4167309599911827E-3</v>
      </c>
      <c r="BC59" s="187">
        <v>1.5102781507587968E-4</v>
      </c>
      <c r="BD59" s="187">
        <v>0</v>
      </c>
      <c r="BE59" s="187">
        <v>9.4197766466292893E-5</v>
      </c>
      <c r="BF59" s="187">
        <v>1.6491309080114779E-5</v>
      </c>
      <c r="BG59" s="187">
        <v>0</v>
      </c>
      <c r="BH59" s="187">
        <v>3.9330839400562254E-4</v>
      </c>
      <c r="BI59" s="187">
        <v>1.7385689094205598E-4</v>
      </c>
      <c r="BJ59" s="187">
        <v>4.1775747785885366E-4</v>
      </c>
      <c r="BK59" s="187">
        <v>1.9517272786415978E-4</v>
      </c>
      <c r="BL59" s="187">
        <v>5.7265212628224279E-4</v>
      </c>
      <c r="BM59" s="187">
        <v>0</v>
      </c>
      <c r="BN59" s="187">
        <v>1.6494391906751705E-4</v>
      </c>
      <c r="BO59" s="188">
        <v>2.6936758507920856E-4</v>
      </c>
    </row>
    <row r="60" spans="1:67" s="138" customFormat="1" ht="10.9" customHeight="1" x14ac:dyDescent="0.2">
      <c r="A60" s="175" t="s">
        <v>292</v>
      </c>
      <c r="B60" s="186" t="s">
        <v>513</v>
      </c>
      <c r="C60" s="187">
        <v>0</v>
      </c>
      <c r="D60" s="187">
        <v>0</v>
      </c>
      <c r="E60" s="187">
        <v>0</v>
      </c>
      <c r="F60" s="187">
        <v>1.8726591760299626E-3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0</v>
      </c>
      <c r="X60" s="187">
        <v>0</v>
      </c>
      <c r="Y60" s="187">
        <v>0</v>
      </c>
      <c r="Z60" s="187">
        <v>0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187">
        <v>0</v>
      </c>
      <c r="AH60" s="187">
        <v>0</v>
      </c>
      <c r="AI60" s="187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1.136395920338646E-4</v>
      </c>
      <c r="AU60" s="187">
        <v>0</v>
      </c>
      <c r="AV60" s="187">
        <v>1.9369924042226434E-5</v>
      </c>
      <c r="AW60" s="187">
        <v>9.9193556386577134E-5</v>
      </c>
      <c r="AX60" s="187">
        <v>3.7669323609625267E-6</v>
      </c>
      <c r="AY60" s="187">
        <v>9.1259153738286556E-4</v>
      </c>
      <c r="AZ60" s="187">
        <v>0</v>
      </c>
      <c r="BA60" s="187">
        <v>7.4239049740163323E-4</v>
      </c>
      <c r="BB60" s="187">
        <v>1.1021712774165106E-4</v>
      </c>
      <c r="BC60" s="187">
        <v>1.6518667273924341E-5</v>
      </c>
      <c r="BD60" s="187">
        <v>1.4038929952759001E-5</v>
      </c>
      <c r="BE60" s="187">
        <v>1.6296213598668671E-2</v>
      </c>
      <c r="BF60" s="187">
        <v>1.5501830535307893E-3</v>
      </c>
      <c r="BG60" s="187">
        <v>0</v>
      </c>
      <c r="BH60" s="187">
        <v>4.4694135682457107E-5</v>
      </c>
      <c r="BI60" s="187">
        <v>0</v>
      </c>
      <c r="BJ60" s="187">
        <v>8.355149557177074E-5</v>
      </c>
      <c r="BK60" s="187">
        <v>9.758636393207989E-5</v>
      </c>
      <c r="BL60" s="187">
        <v>2.4897918534010556E-5</v>
      </c>
      <c r="BM60" s="187">
        <v>0</v>
      </c>
      <c r="BN60" s="187">
        <v>1.9243457224543655E-3</v>
      </c>
      <c r="BO60" s="188">
        <v>1.4209349032978727E-3</v>
      </c>
    </row>
    <row r="61" spans="1:67" s="138" customFormat="1" ht="10.9" customHeight="1" x14ac:dyDescent="0.2">
      <c r="A61" s="189" t="s">
        <v>293</v>
      </c>
      <c r="B61" s="198" t="s">
        <v>514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  <c r="AW61" s="191">
        <v>0</v>
      </c>
      <c r="AX61" s="191">
        <v>0</v>
      </c>
      <c r="AY61" s="191">
        <v>0</v>
      </c>
      <c r="AZ61" s="191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0</v>
      </c>
      <c r="BF61" s="191">
        <v>0</v>
      </c>
      <c r="BG61" s="191">
        <v>0</v>
      </c>
      <c r="BH61" s="191">
        <v>0</v>
      </c>
      <c r="BI61" s="191">
        <v>0</v>
      </c>
      <c r="BJ61" s="191">
        <v>0</v>
      </c>
      <c r="BK61" s="191">
        <v>0</v>
      </c>
      <c r="BL61" s="191">
        <v>0</v>
      </c>
      <c r="BM61" s="191">
        <v>0</v>
      </c>
      <c r="BN61" s="191">
        <v>0</v>
      </c>
      <c r="BO61" s="192">
        <v>0</v>
      </c>
    </row>
    <row r="62" spans="1:67" s="138" customFormat="1" ht="10.9" customHeight="1" x14ac:dyDescent="0.2">
      <c r="A62" s="175" t="s">
        <v>295</v>
      </c>
      <c r="B62" s="346" t="s">
        <v>515</v>
      </c>
      <c r="C62" s="187">
        <v>0</v>
      </c>
      <c r="D62" s="187">
        <v>4.0681827427688051E-5</v>
      </c>
      <c r="E62" s="187">
        <v>0</v>
      </c>
      <c r="F62" s="187">
        <v>7.6293521986405878E-4</v>
      </c>
      <c r="G62" s="187">
        <v>1.1057665726765079E-4</v>
      </c>
      <c r="H62" s="187">
        <v>1.1050493787830519E-2</v>
      </c>
      <c r="I62" s="187">
        <v>0</v>
      </c>
      <c r="J62" s="187">
        <v>4.363803399173174E-3</v>
      </c>
      <c r="K62" s="187">
        <v>1.7197711140989962E-3</v>
      </c>
      <c r="L62" s="187">
        <v>5.8367651350562603E-4</v>
      </c>
      <c r="M62" s="187">
        <v>9.7292038268201721E-4</v>
      </c>
      <c r="N62" s="187">
        <v>1.5168957811336086E-3</v>
      </c>
      <c r="O62" s="187">
        <v>3.6760200955765223E-3</v>
      </c>
      <c r="P62" s="187">
        <v>5.2173913043478265E-3</v>
      </c>
      <c r="Q62" s="187">
        <v>6.116207951070336E-4</v>
      </c>
      <c r="R62" s="187">
        <v>9.872751206669592E-4</v>
      </c>
      <c r="S62" s="187">
        <v>1.368376350681829E-3</v>
      </c>
      <c r="T62" s="187">
        <v>4.4437262664619856E-3</v>
      </c>
      <c r="U62" s="187">
        <v>2.1356113187399892E-3</v>
      </c>
      <c r="V62" s="187">
        <v>2.206693637366679E-3</v>
      </c>
      <c r="W62" s="187">
        <v>1.1626677941021033E-3</v>
      </c>
      <c r="X62" s="187">
        <v>1.5735641227380016E-3</v>
      </c>
      <c r="Y62" s="187">
        <v>3.1523642732049035E-3</v>
      </c>
      <c r="Z62" s="187">
        <v>6.2281043207473722E-3</v>
      </c>
      <c r="AA62" s="187">
        <v>5.8072009291521487E-4</v>
      </c>
      <c r="AB62" s="187">
        <v>1.3250433187238814E-3</v>
      </c>
      <c r="AC62" s="187">
        <v>0</v>
      </c>
      <c r="AD62" s="187">
        <v>0</v>
      </c>
      <c r="AE62" s="187">
        <v>3.2869180660969341E-3</v>
      </c>
      <c r="AF62" s="187">
        <v>0</v>
      </c>
      <c r="AG62" s="187">
        <v>0</v>
      </c>
      <c r="AH62" s="187">
        <v>0</v>
      </c>
      <c r="AI62" s="187">
        <v>1.2277867528271405E-3</v>
      </c>
      <c r="AJ62" s="187">
        <v>1.5894544992158691E-3</v>
      </c>
      <c r="AK62" s="187">
        <v>1.070520540612873E-3</v>
      </c>
      <c r="AL62" s="187">
        <v>1.9065776930409913E-4</v>
      </c>
      <c r="AM62" s="187">
        <v>1.2658227848101266E-3</v>
      </c>
      <c r="AN62" s="187">
        <v>2.8868360277136259E-3</v>
      </c>
      <c r="AO62" s="187">
        <v>9.3346277350459265E-4</v>
      </c>
      <c r="AP62" s="187">
        <v>5.6390470280333485E-3</v>
      </c>
      <c r="AQ62" s="187">
        <v>2.0953407846689971E-3</v>
      </c>
      <c r="AR62" s="187">
        <v>1.4834881320949433E-3</v>
      </c>
      <c r="AS62" s="187">
        <v>2.8567879766488633E-3</v>
      </c>
      <c r="AT62" s="187">
        <v>7.5570328702519955E-3</v>
      </c>
      <c r="AU62" s="187">
        <v>3.8883386522871499E-3</v>
      </c>
      <c r="AV62" s="187">
        <v>1.1262227264551656E-3</v>
      </c>
      <c r="AW62" s="187">
        <v>4.5430648825052324E-3</v>
      </c>
      <c r="AX62" s="187">
        <v>5.989422453930417E-4</v>
      </c>
      <c r="AY62" s="187">
        <v>2.153493444921762E-3</v>
      </c>
      <c r="AZ62" s="187">
        <v>1.017293997965412E-4</v>
      </c>
      <c r="BA62" s="187">
        <v>2.0969275452923327E-3</v>
      </c>
      <c r="BB62" s="187">
        <v>3.5269480877328338E-3</v>
      </c>
      <c r="BC62" s="187">
        <v>7.0794288316818603E-6</v>
      </c>
      <c r="BD62" s="187">
        <v>1.488126574992454E-3</v>
      </c>
      <c r="BE62" s="187">
        <v>1.3815672415056293E-3</v>
      </c>
      <c r="BF62" s="187">
        <v>4.9473927240344334E-4</v>
      </c>
      <c r="BG62" s="187">
        <v>0</v>
      </c>
      <c r="BH62" s="187">
        <v>3.5263673053458656E-3</v>
      </c>
      <c r="BI62" s="187">
        <v>2.9555671460149515E-3</v>
      </c>
      <c r="BJ62" s="187">
        <v>2.1027126385562301E-3</v>
      </c>
      <c r="BK62" s="187">
        <v>1.7402901567887579E-2</v>
      </c>
      <c r="BL62" s="187">
        <v>3.6101981874315306E-3</v>
      </c>
      <c r="BM62" s="187">
        <v>0</v>
      </c>
      <c r="BN62" s="187">
        <v>8.3021772597316919E-3</v>
      </c>
      <c r="BO62" s="188">
        <v>1.8627311700358507E-3</v>
      </c>
    </row>
    <row r="63" spans="1:67" s="138" customFormat="1" ht="10.9" customHeight="1" x14ac:dyDescent="0.2">
      <c r="A63" s="175" t="s">
        <v>296</v>
      </c>
      <c r="B63" s="186" t="s">
        <v>516</v>
      </c>
      <c r="C63" s="187">
        <v>3.2826194807342481E-2</v>
      </c>
      <c r="D63" s="187">
        <v>7.5139335258939829E-2</v>
      </c>
      <c r="E63" s="187">
        <v>1.4192372339669988E-2</v>
      </c>
      <c r="F63" s="187">
        <v>3.8979053960327366E-2</v>
      </c>
      <c r="G63" s="187">
        <v>2.681483938740532E-2</v>
      </c>
      <c r="H63" s="187">
        <v>9.5770946161197832E-3</v>
      </c>
      <c r="I63" s="187">
        <v>0</v>
      </c>
      <c r="J63" s="187">
        <v>3.1005971520440975E-2</v>
      </c>
      <c r="K63" s="187">
        <v>1.7760545323785997E-2</v>
      </c>
      <c r="L63" s="187">
        <v>8.9172800674470632E-3</v>
      </c>
      <c r="M63" s="187">
        <v>5.567266634235987E-3</v>
      </c>
      <c r="N63" s="187">
        <v>2.638315162185955E-2</v>
      </c>
      <c r="O63" s="187">
        <v>3.1981374831515745E-2</v>
      </c>
      <c r="P63" s="187">
        <v>7.6254180602006692E-3</v>
      </c>
      <c r="Q63" s="187">
        <v>1.8960244648318043E-2</v>
      </c>
      <c r="R63" s="187">
        <v>3.5761298815269855E-2</v>
      </c>
      <c r="S63" s="187">
        <v>1.7505780210446846E-2</v>
      </c>
      <c r="T63" s="187">
        <v>2.7712692898117477E-2</v>
      </c>
      <c r="U63" s="187">
        <v>1.4073678590496529E-2</v>
      </c>
      <c r="V63" s="187">
        <v>1.2872379551305628E-2</v>
      </c>
      <c r="W63" s="187">
        <v>2.5578691470246273E-2</v>
      </c>
      <c r="X63" s="187">
        <v>2.1243115656963022E-2</v>
      </c>
      <c r="Y63" s="187">
        <v>1.8213660245183887E-2</v>
      </c>
      <c r="Z63" s="187">
        <v>3.2697547683923703E-2</v>
      </c>
      <c r="AA63" s="187">
        <v>4.0650406504065045E-3</v>
      </c>
      <c r="AB63" s="187">
        <v>2.7112424829273264E-2</v>
      </c>
      <c r="AC63" s="187">
        <v>0</v>
      </c>
      <c r="AD63" s="187">
        <v>0</v>
      </c>
      <c r="AE63" s="187">
        <v>3.6933006633598275E-2</v>
      </c>
      <c r="AF63" s="187">
        <v>0</v>
      </c>
      <c r="AG63" s="187">
        <v>7.5901328273244783E-3</v>
      </c>
      <c r="AH63" s="187">
        <v>1.4999999999999999E-2</v>
      </c>
      <c r="AI63" s="187">
        <v>2.2100161550888529E-2</v>
      </c>
      <c r="AJ63" s="187">
        <v>3.1471199084474211E-2</v>
      </c>
      <c r="AK63" s="187">
        <v>3.9341629867523084E-2</v>
      </c>
      <c r="AL63" s="187">
        <v>2.0972354623450904E-2</v>
      </c>
      <c r="AM63" s="187">
        <v>2.0569620253164556E-2</v>
      </c>
      <c r="AN63" s="187">
        <v>0.10594688221709007</v>
      </c>
      <c r="AO63" s="187">
        <v>9.0275184825629157E-2</v>
      </c>
      <c r="AP63" s="187">
        <v>5.8683862612308769E-2</v>
      </c>
      <c r="AQ63" s="187">
        <v>0.17390772719441094</v>
      </c>
      <c r="AR63" s="187">
        <v>0.11302459580323357</v>
      </c>
      <c r="AS63" s="187">
        <v>9.3031921500434725E-2</v>
      </c>
      <c r="AT63" s="187">
        <v>0.11486121764822864</v>
      </c>
      <c r="AU63" s="187">
        <v>6.7789149334213705E-2</v>
      </c>
      <c r="AV63" s="187">
        <v>6.9621041271773876E-2</v>
      </c>
      <c r="AW63" s="187">
        <v>0.10006645968277901</v>
      </c>
      <c r="AX63" s="187">
        <v>3.6301927162595865E-2</v>
      </c>
      <c r="AY63" s="187">
        <v>9.7074142497829807E-2</v>
      </c>
      <c r="AZ63" s="187">
        <v>1.0681586978636826E-2</v>
      </c>
      <c r="BA63" s="187">
        <v>0.12519048177235964</v>
      </c>
      <c r="BB63" s="187">
        <v>0.13859803813512619</v>
      </c>
      <c r="BC63" s="187">
        <v>8.1580978046691191E-2</v>
      </c>
      <c r="BD63" s="187">
        <v>5.6261011785681693E-2</v>
      </c>
      <c r="BE63" s="187">
        <v>5.2356514124431763E-2</v>
      </c>
      <c r="BF63" s="187">
        <v>3.9760546192156736E-2</v>
      </c>
      <c r="BG63" s="187">
        <v>6.5813662769321268E-2</v>
      </c>
      <c r="BH63" s="187">
        <v>0.12429439133291321</v>
      </c>
      <c r="BI63" s="187">
        <v>7.9874823038521725E-2</v>
      </c>
      <c r="BJ63" s="187">
        <v>3.105330585417479E-2</v>
      </c>
      <c r="BK63" s="187">
        <v>4.6873983475375705E-2</v>
      </c>
      <c r="BL63" s="187">
        <v>5.2609301862364309E-2</v>
      </c>
      <c r="BM63" s="187">
        <v>0</v>
      </c>
      <c r="BN63" s="187">
        <v>7.6314053221904557E-2</v>
      </c>
      <c r="BO63" s="188">
        <v>6.9006292671920308E-2</v>
      </c>
    </row>
    <row r="64" spans="1:67" s="138" customFormat="1" ht="10.9" customHeight="1" x14ac:dyDescent="0.2">
      <c r="A64" s="175" t="s">
        <v>297</v>
      </c>
      <c r="B64" s="186" t="s">
        <v>517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7">
        <v>0</v>
      </c>
      <c r="BE64" s="187">
        <v>0</v>
      </c>
      <c r="BF64" s="187">
        <v>0</v>
      </c>
      <c r="BG64" s="187">
        <v>0</v>
      </c>
      <c r="BH64" s="187">
        <v>0</v>
      </c>
      <c r="BI64" s="187">
        <v>0</v>
      </c>
      <c r="BJ64" s="187">
        <v>0</v>
      </c>
      <c r="BK64" s="187">
        <v>0</v>
      </c>
      <c r="BL64" s="187">
        <v>0</v>
      </c>
      <c r="BM64" s="187">
        <v>0</v>
      </c>
      <c r="BN64" s="187">
        <v>0</v>
      </c>
      <c r="BO64" s="188">
        <v>0</v>
      </c>
    </row>
    <row r="65" spans="1:97" s="138" customFormat="1" ht="10.9" customHeight="1" x14ac:dyDescent="0.2">
      <c r="A65" s="193" t="s">
        <v>298</v>
      </c>
      <c r="B65" s="186" t="s">
        <v>518</v>
      </c>
      <c r="C65" s="195">
        <v>0</v>
      </c>
      <c r="D65" s="195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195">
        <v>0</v>
      </c>
      <c r="M65" s="195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95">
        <v>0</v>
      </c>
      <c r="Z65" s="195">
        <v>0</v>
      </c>
      <c r="AA65" s="195">
        <v>0</v>
      </c>
      <c r="AB65" s="195">
        <v>0</v>
      </c>
      <c r="AC65" s="195">
        <v>0</v>
      </c>
      <c r="AD65" s="195">
        <v>0</v>
      </c>
      <c r="AE65" s="195">
        <v>0</v>
      </c>
      <c r="AF65" s="195">
        <v>0</v>
      </c>
      <c r="AG65" s="195">
        <v>0</v>
      </c>
      <c r="AH65" s="195">
        <v>0</v>
      </c>
      <c r="AI65" s="195">
        <v>0</v>
      </c>
      <c r="AJ65" s="195">
        <v>0</v>
      </c>
      <c r="AK65" s="195">
        <v>0</v>
      </c>
      <c r="AL65" s="195">
        <v>0</v>
      </c>
      <c r="AM65" s="195">
        <v>0</v>
      </c>
      <c r="AN65" s="195">
        <v>0</v>
      </c>
      <c r="AO65" s="195">
        <v>0</v>
      </c>
      <c r="AP65" s="195">
        <v>0</v>
      </c>
      <c r="AQ65" s="195">
        <v>0</v>
      </c>
      <c r="AR65" s="195">
        <v>0</v>
      </c>
      <c r="AS65" s="195">
        <v>0</v>
      </c>
      <c r="AT65" s="195">
        <v>0</v>
      </c>
      <c r="AU65" s="195">
        <v>0</v>
      </c>
      <c r="AV65" s="195">
        <v>0</v>
      </c>
      <c r="AW65" s="195">
        <v>0</v>
      </c>
      <c r="AX65" s="195">
        <v>0</v>
      </c>
      <c r="AY65" s="195">
        <v>0</v>
      </c>
      <c r="AZ65" s="195">
        <v>0</v>
      </c>
      <c r="BA65" s="195">
        <v>0</v>
      </c>
      <c r="BB65" s="195">
        <v>0</v>
      </c>
      <c r="BC65" s="195">
        <v>0</v>
      </c>
      <c r="BD65" s="195">
        <v>1.7127494542365982E-3</v>
      </c>
      <c r="BE65" s="195">
        <v>1.6362500915811618E-3</v>
      </c>
      <c r="BF65" s="195">
        <v>5.2772189056367299E-3</v>
      </c>
      <c r="BG65" s="195">
        <v>0</v>
      </c>
      <c r="BH65" s="195">
        <v>0</v>
      </c>
      <c r="BI65" s="195">
        <v>1.425626505724859E-2</v>
      </c>
      <c r="BJ65" s="195">
        <v>6.9486993817189325E-3</v>
      </c>
      <c r="BK65" s="195">
        <v>0</v>
      </c>
      <c r="BL65" s="195">
        <v>0</v>
      </c>
      <c r="BM65" s="195">
        <v>0</v>
      </c>
      <c r="BN65" s="195">
        <v>0</v>
      </c>
      <c r="BO65" s="196">
        <v>5.8664750173403641E-4</v>
      </c>
    </row>
    <row r="66" spans="1:97" s="138" customFormat="1" ht="10.9" customHeight="1" x14ac:dyDescent="0.2">
      <c r="A66" s="175" t="s">
        <v>299</v>
      </c>
      <c r="B66" s="190" t="s">
        <v>519</v>
      </c>
      <c r="C66" s="187">
        <v>0</v>
      </c>
      <c r="D66" s="187">
        <v>0</v>
      </c>
      <c r="E66" s="187">
        <v>0</v>
      </c>
      <c r="F66" s="187">
        <v>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187">
        <v>0</v>
      </c>
      <c r="P66" s="187">
        <v>0</v>
      </c>
      <c r="Q66" s="187">
        <v>0</v>
      </c>
      <c r="R66" s="187">
        <v>0</v>
      </c>
      <c r="S66" s="187">
        <v>0</v>
      </c>
      <c r="T66" s="187">
        <v>0</v>
      </c>
      <c r="U66" s="187">
        <v>0</v>
      </c>
      <c r="V66" s="187">
        <v>0</v>
      </c>
      <c r="W66" s="187">
        <v>0</v>
      </c>
      <c r="X66" s="187">
        <v>0</v>
      </c>
      <c r="Y66" s="187">
        <v>0</v>
      </c>
      <c r="Z66" s="187">
        <v>0</v>
      </c>
      <c r="AA66" s="187">
        <v>0</v>
      </c>
      <c r="AB66" s="187">
        <v>0</v>
      </c>
      <c r="AC66" s="187">
        <v>0</v>
      </c>
      <c r="AD66" s="187">
        <v>0</v>
      </c>
      <c r="AE66" s="187">
        <v>0</v>
      </c>
      <c r="AF66" s="187">
        <v>0</v>
      </c>
      <c r="AG66" s="187">
        <v>0</v>
      </c>
      <c r="AH66" s="187">
        <v>0</v>
      </c>
      <c r="AI66" s="187">
        <v>0</v>
      </c>
      <c r="AJ66" s="187">
        <v>0</v>
      </c>
      <c r="AK66" s="187">
        <v>0</v>
      </c>
      <c r="AL66" s="187">
        <v>0</v>
      </c>
      <c r="AM66" s="187">
        <v>0</v>
      </c>
      <c r="AN66" s="187">
        <v>0</v>
      </c>
      <c r="AO66" s="187">
        <v>0</v>
      </c>
      <c r="AP66" s="187">
        <v>0</v>
      </c>
      <c r="AQ66" s="187">
        <v>0</v>
      </c>
      <c r="AR66" s="187">
        <v>0</v>
      </c>
      <c r="AS66" s="187">
        <v>0</v>
      </c>
      <c r="AT66" s="187">
        <v>0</v>
      </c>
      <c r="AU66" s="187">
        <v>0</v>
      </c>
      <c r="AV66" s="187">
        <v>2.2137056048258782E-5</v>
      </c>
      <c r="AW66" s="187">
        <v>0</v>
      </c>
      <c r="AX66" s="187">
        <v>0</v>
      </c>
      <c r="AY66" s="187">
        <v>0</v>
      </c>
      <c r="AZ66" s="187">
        <v>0</v>
      </c>
      <c r="BA66" s="187">
        <v>5.0664895348988652E-3</v>
      </c>
      <c r="BB66" s="187">
        <v>9.9195414967485941E-3</v>
      </c>
      <c r="BC66" s="187">
        <v>0</v>
      </c>
      <c r="BD66" s="187">
        <v>4.2116789858277004E-5</v>
      </c>
      <c r="BE66" s="187">
        <v>0</v>
      </c>
      <c r="BF66" s="187">
        <v>0</v>
      </c>
      <c r="BG66" s="187">
        <v>0</v>
      </c>
      <c r="BH66" s="187">
        <v>1.4749064775210845E-4</v>
      </c>
      <c r="BI66" s="187">
        <v>1.3163450314184239E-3</v>
      </c>
      <c r="BJ66" s="187">
        <v>2.7850498523923579E-4</v>
      </c>
      <c r="BK66" s="187">
        <v>1.0669442456574068E-2</v>
      </c>
      <c r="BL66" s="187">
        <v>6.9714171895229556E-4</v>
      </c>
      <c r="BM66" s="187">
        <v>0</v>
      </c>
      <c r="BN66" s="187">
        <v>4.9483175720255114E-4</v>
      </c>
      <c r="BO66" s="188">
        <v>2.9360231093431834E-4</v>
      </c>
    </row>
    <row r="67" spans="1:97" s="138" customFormat="1" ht="10.9" customHeight="1" x14ac:dyDescent="0.2">
      <c r="A67" s="175" t="s">
        <v>300</v>
      </c>
      <c r="B67" s="186" t="s">
        <v>520</v>
      </c>
      <c r="C67" s="187">
        <v>0</v>
      </c>
      <c r="D67" s="187">
        <v>4.0681827427688051E-5</v>
      </c>
      <c r="E67" s="187">
        <v>0</v>
      </c>
      <c r="F67" s="187">
        <v>1.3177971979470107E-3</v>
      </c>
      <c r="G67" s="187">
        <v>1.1057665726765079E-4</v>
      </c>
      <c r="H67" s="187">
        <v>1.3340235743867473E-3</v>
      </c>
      <c r="I67" s="187">
        <v>0</v>
      </c>
      <c r="J67" s="187">
        <v>2.2967386311437759E-4</v>
      </c>
      <c r="K67" s="187">
        <v>3.5958850567524467E-4</v>
      </c>
      <c r="L67" s="187">
        <v>6.4852945945069557E-5</v>
      </c>
      <c r="M67" s="187">
        <v>5.4051132371223176E-5</v>
      </c>
      <c r="N67" s="187">
        <v>1.8961197264170108E-4</v>
      </c>
      <c r="O67" s="187">
        <v>2.4506800637176816E-4</v>
      </c>
      <c r="P67" s="187">
        <v>1.3377926421404682E-4</v>
      </c>
      <c r="Q67" s="187">
        <v>0</v>
      </c>
      <c r="R67" s="187">
        <v>1.0969723562966213E-4</v>
      </c>
      <c r="S67" s="187">
        <v>9.4370782805643379E-5</v>
      </c>
      <c r="T67" s="187">
        <v>8.0795023026581565E-5</v>
      </c>
      <c r="U67" s="187">
        <v>1.0678056593699947E-4</v>
      </c>
      <c r="V67" s="187">
        <v>1.225940909648155E-4</v>
      </c>
      <c r="W67" s="187">
        <v>2.1139414438220062E-4</v>
      </c>
      <c r="X67" s="187">
        <v>0</v>
      </c>
      <c r="Y67" s="187">
        <v>0</v>
      </c>
      <c r="Z67" s="187">
        <v>0</v>
      </c>
      <c r="AA67" s="187">
        <v>0</v>
      </c>
      <c r="AB67" s="187">
        <v>1.0192640913260625E-4</v>
      </c>
      <c r="AC67" s="187">
        <v>0</v>
      </c>
      <c r="AD67" s="187">
        <v>0</v>
      </c>
      <c r="AE67" s="187">
        <v>5.9762146656307895E-5</v>
      </c>
      <c r="AF67" s="187">
        <v>0</v>
      </c>
      <c r="AG67" s="187">
        <v>0</v>
      </c>
      <c r="AH67" s="187">
        <v>0</v>
      </c>
      <c r="AI67" s="187">
        <v>6.4620355411954764E-5</v>
      </c>
      <c r="AJ67" s="187">
        <v>1.9073453990590429E-4</v>
      </c>
      <c r="AK67" s="187">
        <v>1.3381506757660912E-4</v>
      </c>
      <c r="AL67" s="187">
        <v>1.9065776930409913E-4</v>
      </c>
      <c r="AM67" s="187">
        <v>0</v>
      </c>
      <c r="AN67" s="187">
        <v>0</v>
      </c>
      <c r="AO67" s="187">
        <v>1.9602718243596446E-4</v>
      </c>
      <c r="AP67" s="187">
        <v>1.3490543129266385E-4</v>
      </c>
      <c r="AQ67" s="187">
        <v>3.3903392006580591E-4</v>
      </c>
      <c r="AR67" s="187">
        <v>3.8699690402476783E-4</v>
      </c>
      <c r="AS67" s="187">
        <v>1.2420817289777666E-4</v>
      </c>
      <c r="AT67" s="187">
        <v>2.5568908207619537E-4</v>
      </c>
      <c r="AU67" s="187">
        <v>3.6682440115916509E-5</v>
      </c>
      <c r="AV67" s="187">
        <v>8.5781092187002777E-4</v>
      </c>
      <c r="AW67" s="187">
        <v>2.1822582405046968E-4</v>
      </c>
      <c r="AX67" s="187">
        <v>7.8728886344116809E-4</v>
      </c>
      <c r="AY67" s="187">
        <v>5.1194159414160746E-4</v>
      </c>
      <c r="AZ67" s="187">
        <v>5.0864699898270599E-4</v>
      </c>
      <c r="BA67" s="187">
        <v>9.5078081246174082E-4</v>
      </c>
      <c r="BB67" s="187">
        <v>3.0309710128954039E-3</v>
      </c>
      <c r="BC67" s="187">
        <v>5.4747582965006389E-4</v>
      </c>
      <c r="BD67" s="187">
        <v>7.7214114740174506E-4</v>
      </c>
      <c r="BE67" s="187">
        <v>1.0396642372946402E-2</v>
      </c>
      <c r="BF67" s="187">
        <v>8.5424981034994563E-3</v>
      </c>
      <c r="BG67" s="187">
        <v>2.6472534745201853E-3</v>
      </c>
      <c r="BH67" s="187">
        <v>1.1039451513566905E-3</v>
      </c>
      <c r="BI67" s="187">
        <v>1.2691553038770087E-2</v>
      </c>
      <c r="BJ67" s="187">
        <v>3.1888820809892497E-3</v>
      </c>
      <c r="BK67" s="187">
        <v>3.8383969813284755E-3</v>
      </c>
      <c r="BL67" s="187">
        <v>1.7304053381137337E-2</v>
      </c>
      <c r="BM67" s="187">
        <v>0</v>
      </c>
      <c r="BN67" s="187">
        <v>1.2095887398284584E-3</v>
      </c>
      <c r="BO67" s="188">
        <v>1.8878015760928608E-3</v>
      </c>
    </row>
    <row r="68" spans="1:97" s="138" customFormat="1" ht="10.9" customHeight="1" x14ac:dyDescent="0.2">
      <c r="A68" s="175" t="s">
        <v>301</v>
      </c>
      <c r="B68" s="186" t="s">
        <v>521</v>
      </c>
      <c r="C68" s="187">
        <v>1.65371258475277E-4</v>
      </c>
      <c r="D68" s="187">
        <v>1.2204548228306415E-4</v>
      </c>
      <c r="E68" s="187">
        <v>5.6816836722615473E-4</v>
      </c>
      <c r="F68" s="187">
        <v>2.5662366486336524E-3</v>
      </c>
      <c r="G68" s="187">
        <v>2.5432631171559686E-3</v>
      </c>
      <c r="H68" s="187">
        <v>1.5331315705638738E-3</v>
      </c>
      <c r="I68" s="187">
        <v>0</v>
      </c>
      <c r="J68" s="187">
        <v>9.1869545245751034E-4</v>
      </c>
      <c r="K68" s="187">
        <v>7.1917701135048933E-4</v>
      </c>
      <c r="L68" s="187">
        <v>3.5669120269788253E-4</v>
      </c>
      <c r="M68" s="187">
        <v>1.6215339711366953E-4</v>
      </c>
      <c r="N68" s="187">
        <v>9.3451615087695539E-4</v>
      </c>
      <c r="O68" s="187">
        <v>2.4506800637176816E-4</v>
      </c>
      <c r="P68" s="187">
        <v>0</v>
      </c>
      <c r="Q68" s="187">
        <v>6.116207951070336E-4</v>
      </c>
      <c r="R68" s="187">
        <v>1.5357612988152699E-3</v>
      </c>
      <c r="S68" s="187">
        <v>5.1903930543103854E-4</v>
      </c>
      <c r="T68" s="187">
        <v>1.292720368425305E-3</v>
      </c>
      <c r="U68" s="187">
        <v>4.9119060331019755E-4</v>
      </c>
      <c r="V68" s="187">
        <v>4.90376363859262E-4</v>
      </c>
      <c r="W68" s="187">
        <v>8.4557657752880246E-4</v>
      </c>
      <c r="X68" s="187">
        <v>0</v>
      </c>
      <c r="Y68" s="187">
        <v>3.5026269702276709E-4</v>
      </c>
      <c r="Z68" s="187">
        <v>7.7851304009342152E-4</v>
      </c>
      <c r="AA68" s="187">
        <v>0</v>
      </c>
      <c r="AB68" s="187">
        <v>1.0192640913260625E-4</v>
      </c>
      <c r="AC68" s="187">
        <v>0</v>
      </c>
      <c r="AD68" s="187">
        <v>0</v>
      </c>
      <c r="AE68" s="187">
        <v>7.1714575987569479E-4</v>
      </c>
      <c r="AF68" s="187">
        <v>0</v>
      </c>
      <c r="AG68" s="187">
        <v>0</v>
      </c>
      <c r="AH68" s="187">
        <v>0</v>
      </c>
      <c r="AI68" s="187">
        <v>4.5234248788368338E-4</v>
      </c>
      <c r="AJ68" s="187">
        <v>8.265163395922519E-4</v>
      </c>
      <c r="AK68" s="187">
        <v>8.0289040545965479E-4</v>
      </c>
      <c r="AL68" s="187">
        <v>3.8131553860819826E-4</v>
      </c>
      <c r="AM68" s="187">
        <v>1.5822784810126582E-3</v>
      </c>
      <c r="AN68" s="187">
        <v>2.8868360277136258E-4</v>
      </c>
      <c r="AO68" s="187">
        <v>5.6941229183780147E-4</v>
      </c>
      <c r="AP68" s="187">
        <v>2.6981086258532768E-5</v>
      </c>
      <c r="AQ68" s="187">
        <v>2.3454477748814772E-3</v>
      </c>
      <c r="AR68" s="187">
        <v>4.2999656002751978E-4</v>
      </c>
      <c r="AS68" s="187">
        <v>0</v>
      </c>
      <c r="AT68" s="187">
        <v>1.0511662263132475E-3</v>
      </c>
      <c r="AU68" s="187">
        <v>2.9345952092733208E-3</v>
      </c>
      <c r="AV68" s="187">
        <v>2.0227734964096463E-3</v>
      </c>
      <c r="AW68" s="187">
        <v>3.4420164066142262E-3</v>
      </c>
      <c r="AX68" s="187">
        <v>2.8251992707218948E-4</v>
      </c>
      <c r="AY68" s="187">
        <v>1.8919580653059408E-3</v>
      </c>
      <c r="AZ68" s="187">
        <v>3.8657171922685655E-3</v>
      </c>
      <c r="BA68" s="187">
        <v>2.6179033329426014E-3</v>
      </c>
      <c r="BB68" s="187">
        <v>1.4879312245122892E-3</v>
      </c>
      <c r="BC68" s="187">
        <v>2.1143894110623156E-3</v>
      </c>
      <c r="BD68" s="187">
        <v>3.2710706789928472E-3</v>
      </c>
      <c r="BE68" s="187">
        <v>1.6153172545886523E-3</v>
      </c>
      <c r="BF68" s="187">
        <v>5.0463405785151228E-3</v>
      </c>
      <c r="BG68" s="187">
        <v>5.8092506801970733E-3</v>
      </c>
      <c r="BH68" s="187">
        <v>1.7430712916158271E-3</v>
      </c>
      <c r="BI68" s="187">
        <v>2.2849762809527357E-3</v>
      </c>
      <c r="BJ68" s="187">
        <v>9.6084219907536345E-4</v>
      </c>
      <c r="BK68" s="187">
        <v>2.4396590983019975E-3</v>
      </c>
      <c r="BL68" s="187">
        <v>3.4359127576934568E-3</v>
      </c>
      <c r="BM68" s="187">
        <v>0</v>
      </c>
      <c r="BN68" s="187">
        <v>5.4981306355839013E-5</v>
      </c>
      <c r="BO68" s="188">
        <v>1.6607751212432693E-3</v>
      </c>
    </row>
    <row r="69" spans="1:97" s="138" customFormat="1" ht="10.9" customHeight="1" x14ac:dyDescent="0.2">
      <c r="A69" s="175" t="s">
        <v>459</v>
      </c>
      <c r="B69" s="186" t="s">
        <v>522</v>
      </c>
      <c r="C69" s="187">
        <v>5.5766863274718413E-3</v>
      </c>
      <c r="D69" s="187">
        <v>4.8818192913225661E-4</v>
      </c>
      <c r="E69" s="187">
        <v>2.6041050164532091E-4</v>
      </c>
      <c r="F69" s="187">
        <v>2.7743098904147595E-4</v>
      </c>
      <c r="G69" s="187">
        <v>4.0913363189030794E-3</v>
      </c>
      <c r="H69" s="187">
        <v>8.083784644791335E-3</v>
      </c>
      <c r="I69" s="187">
        <v>0</v>
      </c>
      <c r="J69" s="187">
        <v>2.2737712448323382E-2</v>
      </c>
      <c r="K69" s="187">
        <v>1.0021575310340515E-2</v>
      </c>
      <c r="L69" s="187">
        <v>3.5506987904925583E-3</v>
      </c>
      <c r="M69" s="187">
        <v>5.8375222960921035E-3</v>
      </c>
      <c r="N69" s="187">
        <v>8.6679758921920499E-4</v>
      </c>
      <c r="O69" s="187">
        <v>4.043622105134175E-3</v>
      </c>
      <c r="P69" s="187">
        <v>1.979933110367893E-2</v>
      </c>
      <c r="Q69" s="187">
        <v>1.834862385321101E-3</v>
      </c>
      <c r="R69" s="187">
        <v>3.6200087757788505E-3</v>
      </c>
      <c r="S69" s="187">
        <v>7.9743311470768657E-3</v>
      </c>
      <c r="T69" s="187">
        <v>2.5854407368506101E-3</v>
      </c>
      <c r="U69" s="187">
        <v>3.758675920982381E-3</v>
      </c>
      <c r="V69" s="187">
        <v>3.3100404560500183E-3</v>
      </c>
      <c r="W69" s="187">
        <v>3.3823063101152098E-3</v>
      </c>
      <c r="X69" s="187">
        <v>0</v>
      </c>
      <c r="Y69" s="187">
        <v>7.0052539404553418E-4</v>
      </c>
      <c r="Z69" s="187">
        <v>5.0603347606072401E-3</v>
      </c>
      <c r="AA69" s="187">
        <v>0</v>
      </c>
      <c r="AB69" s="187">
        <v>2.8539394557129754E-3</v>
      </c>
      <c r="AC69" s="187">
        <v>0</v>
      </c>
      <c r="AD69" s="187">
        <v>0</v>
      </c>
      <c r="AE69" s="187">
        <v>6.0359768122870971E-3</v>
      </c>
      <c r="AF69" s="187">
        <v>0</v>
      </c>
      <c r="AG69" s="187">
        <v>1.8975332068311196E-3</v>
      </c>
      <c r="AH69" s="187">
        <v>5.0000000000000001E-3</v>
      </c>
      <c r="AI69" s="187">
        <v>3.2956381260096932E-3</v>
      </c>
      <c r="AJ69" s="187">
        <v>2.4371635654643325E-3</v>
      </c>
      <c r="AK69" s="187">
        <v>1.6057808109193096E-3</v>
      </c>
      <c r="AL69" s="187">
        <v>1.9065776930409914E-3</v>
      </c>
      <c r="AM69" s="187">
        <v>4.4303797468354432E-3</v>
      </c>
      <c r="AN69" s="187">
        <v>1.443418013856813E-3</v>
      </c>
      <c r="AO69" s="187">
        <v>2.2953849600477933E-2</v>
      </c>
      <c r="AP69" s="187">
        <v>3.4265979548336618E-3</v>
      </c>
      <c r="AQ69" s="187">
        <v>5.8191559722770292E-3</v>
      </c>
      <c r="AR69" s="187">
        <v>1.0986412108703131E-2</v>
      </c>
      <c r="AS69" s="187">
        <v>6.9556576822754936E-3</v>
      </c>
      <c r="AT69" s="187">
        <v>8.77865848461604E-3</v>
      </c>
      <c r="AU69" s="187">
        <v>2.3550126554418401E-2</v>
      </c>
      <c r="AV69" s="187">
        <v>8.0412856095300033E-3</v>
      </c>
      <c r="AW69" s="187">
        <v>5.6639520696735541E-3</v>
      </c>
      <c r="AX69" s="187">
        <v>1.288290867449184E-3</v>
      </c>
      <c r="AY69" s="187">
        <v>1.023883188283215E-2</v>
      </c>
      <c r="AZ69" s="187">
        <v>1.2207527975584944E-3</v>
      </c>
      <c r="BA69" s="187">
        <v>3.4644889878742884E-3</v>
      </c>
      <c r="BB69" s="187">
        <v>1.157279841287336E-3</v>
      </c>
      <c r="BC69" s="187">
        <v>7.3862040810547406E-4</v>
      </c>
      <c r="BD69" s="187">
        <v>8.9498178448838631E-3</v>
      </c>
      <c r="BE69" s="187">
        <v>2.6131158178982735E-3</v>
      </c>
      <c r="BF69" s="187">
        <v>3.1003661070615786E-3</v>
      </c>
      <c r="BG69" s="187">
        <v>3.5664387087285831E-3</v>
      </c>
      <c r="BH69" s="187">
        <v>3.1017730163625233E-3</v>
      </c>
      <c r="BI69" s="187">
        <v>1.2666716340064079E-3</v>
      </c>
      <c r="BJ69" s="187">
        <v>1.7545814070071854E-3</v>
      </c>
      <c r="BK69" s="187">
        <v>2.1143712185283975E-3</v>
      </c>
      <c r="BL69" s="187">
        <v>5.0791753809381534E-3</v>
      </c>
      <c r="BM69" s="187">
        <v>5.0318685005031863E-4</v>
      </c>
      <c r="BN69" s="187">
        <v>0</v>
      </c>
      <c r="BO69" s="188">
        <v>5.0519653805548362E-3</v>
      </c>
    </row>
    <row r="70" spans="1:97" s="138" customFormat="1" ht="10.9" customHeight="1" x14ac:dyDescent="0.2">
      <c r="A70" s="199"/>
      <c r="B70" s="200" t="s">
        <v>347</v>
      </c>
      <c r="C70" s="201">
        <v>0.51325726255443471</v>
      </c>
      <c r="D70" s="201">
        <v>0.5296367112810707</v>
      </c>
      <c r="E70" s="201">
        <v>0.66861579981534525</v>
      </c>
      <c r="F70" s="201">
        <v>0.37217367179913996</v>
      </c>
      <c r="G70" s="201">
        <v>0.36545585226958588</v>
      </c>
      <c r="H70" s="201">
        <v>0.39375597323988532</v>
      </c>
      <c r="I70" s="201">
        <v>0</v>
      </c>
      <c r="J70" s="201">
        <v>0.43408360128617363</v>
      </c>
      <c r="K70" s="201">
        <v>0.75734029580063167</v>
      </c>
      <c r="L70" s="201">
        <v>0.60971497130257146</v>
      </c>
      <c r="M70" s="201">
        <v>0.86362899302740392</v>
      </c>
      <c r="N70" s="201">
        <v>0.66250423241010359</v>
      </c>
      <c r="O70" s="201">
        <v>0.42874647714740843</v>
      </c>
      <c r="P70" s="201">
        <v>0.8</v>
      </c>
      <c r="Q70" s="201">
        <v>0.58165137614678897</v>
      </c>
      <c r="R70" s="201">
        <v>0.5416849495392716</v>
      </c>
      <c r="S70" s="201">
        <v>0.63049119992450342</v>
      </c>
      <c r="T70" s="201">
        <v>0.56015189464328996</v>
      </c>
      <c r="U70" s="201">
        <v>0.68442071542979177</v>
      </c>
      <c r="V70" s="201">
        <v>0.51440480568836577</v>
      </c>
      <c r="W70" s="201">
        <v>0.39065637881830673</v>
      </c>
      <c r="X70" s="201">
        <v>0.65853658536585369</v>
      </c>
      <c r="Y70" s="201">
        <v>0.70998248686514887</v>
      </c>
      <c r="Z70" s="201">
        <v>0.50720124562086411</v>
      </c>
      <c r="AA70" s="201">
        <v>0.65156794425087106</v>
      </c>
      <c r="AB70" s="201">
        <v>0.57608806441749061</v>
      </c>
      <c r="AC70" s="201">
        <v>0</v>
      </c>
      <c r="AD70" s="201">
        <v>0</v>
      </c>
      <c r="AE70" s="201">
        <v>0.48162313990318534</v>
      </c>
      <c r="AF70" s="201">
        <v>0</v>
      </c>
      <c r="AG70" s="201">
        <v>0.69639468690702089</v>
      </c>
      <c r="AH70" s="201">
        <v>0.75</v>
      </c>
      <c r="AI70" s="201">
        <v>0.55786752827140551</v>
      </c>
      <c r="AJ70" s="201">
        <v>0.53857076251430513</v>
      </c>
      <c r="AK70" s="201">
        <v>0.7113608992372541</v>
      </c>
      <c r="AL70" s="201">
        <v>0.69170638703527165</v>
      </c>
      <c r="AM70" s="201">
        <v>0.54367088607594938</v>
      </c>
      <c r="AN70" s="201">
        <v>0.6492494226327945</v>
      </c>
      <c r="AO70" s="201">
        <v>0.52689306250466728</v>
      </c>
      <c r="AP70" s="201">
        <v>0.52583439009254518</v>
      </c>
      <c r="AQ70" s="201">
        <v>0.49550085314273329</v>
      </c>
      <c r="AR70" s="201">
        <v>0.4967750257997936</v>
      </c>
      <c r="AS70" s="201">
        <v>0.43783380946466277</v>
      </c>
      <c r="AT70" s="201">
        <v>0.48330918492002611</v>
      </c>
      <c r="AU70" s="201">
        <v>0.29481677121162098</v>
      </c>
      <c r="AV70" s="201">
        <v>0.26653292195304179</v>
      </c>
      <c r="AW70" s="201">
        <v>0.27333776397885196</v>
      </c>
      <c r="AX70" s="201">
        <v>0.18332153027860232</v>
      </c>
      <c r="AY70" s="201">
        <v>0.44801566986444674</v>
      </c>
      <c r="AZ70" s="201">
        <v>0.18687690742624619</v>
      </c>
      <c r="BA70" s="201">
        <v>0.44161815079644173</v>
      </c>
      <c r="BB70" s="201">
        <v>0.41237738344538744</v>
      </c>
      <c r="BC70" s="201">
        <v>0.26331463577518566</v>
      </c>
      <c r="BD70" s="201">
        <v>0.22585128561501042</v>
      </c>
      <c r="BE70" s="201">
        <v>0.38688418210172659</v>
      </c>
      <c r="BF70" s="201">
        <v>0.20785645964576668</v>
      </c>
      <c r="BG70" s="201">
        <v>0.38337377748363849</v>
      </c>
      <c r="BH70" s="201">
        <v>0.36166047652887462</v>
      </c>
      <c r="BI70" s="201">
        <v>0.53085959814221495</v>
      </c>
      <c r="BJ70" s="201">
        <v>0.61765443101431516</v>
      </c>
      <c r="BK70" s="201">
        <v>0.30655129789864027</v>
      </c>
      <c r="BL70" s="201">
        <v>0.31859376556119906</v>
      </c>
      <c r="BM70" s="201">
        <v>1</v>
      </c>
      <c r="BN70" s="201">
        <v>0.52490653177919511</v>
      </c>
      <c r="BO70" s="202">
        <v>0.39754365732654762</v>
      </c>
    </row>
    <row r="71" spans="1:97" s="138" customFormat="1" ht="10.9" customHeight="1" x14ac:dyDescent="0.2">
      <c r="A71" s="175"/>
      <c r="B71" s="186" t="s">
        <v>322</v>
      </c>
      <c r="C71" s="187">
        <v>1.5342777869650698E-3</v>
      </c>
      <c r="D71" s="187">
        <v>2.6036369553720353E-3</v>
      </c>
      <c r="E71" s="187">
        <v>1.1481735754361876E-3</v>
      </c>
      <c r="F71" s="187">
        <v>7.4212789568594813E-3</v>
      </c>
      <c r="G71" s="187">
        <v>9.6754575109194441E-3</v>
      </c>
      <c r="H71" s="187">
        <v>2.632207709461612E-2</v>
      </c>
      <c r="I71" s="187">
        <v>0</v>
      </c>
      <c r="J71" s="187">
        <v>5.4432705558107489E-2</v>
      </c>
      <c r="K71" s="187">
        <v>8.536318439073199E-3</v>
      </c>
      <c r="L71" s="187">
        <v>7.6526476215182078E-3</v>
      </c>
      <c r="M71" s="187">
        <v>4.9186530457813087E-3</v>
      </c>
      <c r="N71" s="187">
        <v>9.2368118101171532E-3</v>
      </c>
      <c r="O71" s="187">
        <v>8.332312216640117E-3</v>
      </c>
      <c r="P71" s="187">
        <v>3.6120401337792641E-3</v>
      </c>
      <c r="Q71" s="187">
        <v>1.1620795107033639E-2</v>
      </c>
      <c r="R71" s="187">
        <v>1.338306274681878E-2</v>
      </c>
      <c r="S71" s="187">
        <v>6.7475109706035012E-3</v>
      </c>
      <c r="T71" s="187">
        <v>1.656297972044922E-2</v>
      </c>
      <c r="U71" s="187">
        <v>1.7084890549919914E-2</v>
      </c>
      <c r="V71" s="187">
        <v>1.9369866372440848E-2</v>
      </c>
      <c r="W71" s="187">
        <v>1.8708381777824756E-2</v>
      </c>
      <c r="X71" s="187">
        <v>4.1699449252557044E-2</v>
      </c>
      <c r="Y71" s="187">
        <v>7.7057793345008761E-3</v>
      </c>
      <c r="Z71" s="187">
        <v>1.7127286882055275E-2</v>
      </c>
      <c r="AA71" s="187">
        <v>3.4843205574912892E-3</v>
      </c>
      <c r="AB71" s="187">
        <v>1.8652532871266947E-2</v>
      </c>
      <c r="AC71" s="187">
        <v>0</v>
      </c>
      <c r="AD71" s="187">
        <v>0</v>
      </c>
      <c r="AE71" s="187">
        <v>1.5358871690671129E-2</v>
      </c>
      <c r="AF71" s="187">
        <v>0</v>
      </c>
      <c r="AG71" s="187">
        <v>1.8975332068311196E-3</v>
      </c>
      <c r="AH71" s="187">
        <v>0.01</v>
      </c>
      <c r="AI71" s="187">
        <v>1.6801292407108238E-2</v>
      </c>
      <c r="AJ71" s="187">
        <v>1.6593904971813674E-2</v>
      </c>
      <c r="AK71" s="187">
        <v>1.3381506757660913E-2</v>
      </c>
      <c r="AL71" s="187">
        <v>7.6263107721639654E-3</v>
      </c>
      <c r="AM71" s="187">
        <v>2.1202531645569619E-2</v>
      </c>
      <c r="AN71" s="187">
        <v>7.7944572748267901E-3</v>
      </c>
      <c r="AO71" s="187">
        <v>2.0946904637443059E-2</v>
      </c>
      <c r="AP71" s="187">
        <v>1.3409599870490787E-2</v>
      </c>
      <c r="AQ71" s="187">
        <v>1.6601546216992825E-2</v>
      </c>
      <c r="AR71" s="187">
        <v>1.1179910560715513E-2</v>
      </c>
      <c r="AS71" s="187">
        <v>1.7885976897279842E-2</v>
      </c>
      <c r="AT71" s="187">
        <v>1.0057103894997017E-2</v>
      </c>
      <c r="AU71" s="187">
        <v>2.3146619713143319E-2</v>
      </c>
      <c r="AV71" s="187">
        <v>2.1918452619782227E-2</v>
      </c>
      <c r="AW71" s="187">
        <v>2.6395405354468174E-2</v>
      </c>
      <c r="AX71" s="187">
        <v>3.4768785691684121E-3</v>
      </c>
      <c r="AY71" s="187">
        <v>1.5987045651835199E-2</v>
      </c>
      <c r="AZ71" s="187">
        <v>2.7161749745676502E-2</v>
      </c>
      <c r="BA71" s="187">
        <v>9.7161984396775154E-3</v>
      </c>
      <c r="BB71" s="187">
        <v>2.7113413424446158E-2</v>
      </c>
      <c r="BC71" s="187">
        <v>1.0482274290110274E-2</v>
      </c>
      <c r="BD71" s="187">
        <v>6.8299394220172538E-3</v>
      </c>
      <c r="BE71" s="187">
        <v>8.3661571846729774E-3</v>
      </c>
      <c r="BF71" s="187">
        <v>1.4792704244862957E-2</v>
      </c>
      <c r="BG71" s="187">
        <v>3.3862784028237371E-2</v>
      </c>
      <c r="BH71" s="187">
        <v>1.4556879991776279E-2</v>
      </c>
      <c r="BI71" s="187">
        <v>2.1036683803988775E-2</v>
      </c>
      <c r="BJ71" s="187">
        <v>1.439870773686849E-2</v>
      </c>
      <c r="BK71" s="187">
        <v>2.2802680372129333E-2</v>
      </c>
      <c r="BL71" s="187">
        <v>3.2491783686883775E-2</v>
      </c>
      <c r="BM71" s="187">
        <v>0</v>
      </c>
      <c r="BN71" s="187">
        <v>4.0136353639762482E-3</v>
      </c>
      <c r="BO71" s="188">
        <v>1.3268373125638947E-2</v>
      </c>
    </row>
    <row r="72" spans="1:97" s="138" customFormat="1" ht="10.9" customHeight="1" x14ac:dyDescent="0.2">
      <c r="A72" s="175"/>
      <c r="B72" s="186" t="s">
        <v>323</v>
      </c>
      <c r="C72" s="187">
        <v>5.5041067195854693E-2</v>
      </c>
      <c r="D72" s="187">
        <v>3.0307961433627597E-2</v>
      </c>
      <c r="E72" s="187">
        <v>2.2738571530030064E-2</v>
      </c>
      <c r="F72" s="187">
        <v>0.34782910251075044</v>
      </c>
      <c r="G72" s="187">
        <v>0.25333112180018796</v>
      </c>
      <c r="H72" s="187">
        <v>0.1892521503663587</v>
      </c>
      <c r="I72" s="187">
        <v>0</v>
      </c>
      <c r="J72" s="187">
        <v>0.29145613229214518</v>
      </c>
      <c r="K72" s="187">
        <v>0.11463056189612582</v>
      </c>
      <c r="L72" s="187">
        <v>9.418269074872726E-2</v>
      </c>
      <c r="M72" s="187">
        <v>2.8917355818604398E-2</v>
      </c>
      <c r="N72" s="187">
        <v>0.17940001354371232</v>
      </c>
      <c r="O72" s="187">
        <v>7.8421762038965809E-2</v>
      </c>
      <c r="P72" s="187">
        <v>5.8729096989966555E-2</v>
      </c>
      <c r="Q72" s="187">
        <v>0.22140672782874618</v>
      </c>
      <c r="R72" s="187">
        <v>0.28806494076349276</v>
      </c>
      <c r="S72" s="187">
        <v>0.15410748832161564</v>
      </c>
      <c r="T72" s="187">
        <v>0.31607013007998708</v>
      </c>
      <c r="U72" s="187">
        <v>9.6572343833422322E-2</v>
      </c>
      <c r="V72" s="187">
        <v>0.23954885374524948</v>
      </c>
      <c r="W72" s="187">
        <v>0.29225240460839236</v>
      </c>
      <c r="X72" s="187">
        <v>8.8906372934697095E-2</v>
      </c>
      <c r="Y72" s="187">
        <v>6.3747810858143614E-2</v>
      </c>
      <c r="Z72" s="187">
        <v>0.12923316465550799</v>
      </c>
      <c r="AA72" s="187">
        <v>1.5679442508710801E-2</v>
      </c>
      <c r="AB72" s="187">
        <v>0.27571093670369995</v>
      </c>
      <c r="AC72" s="187">
        <v>0</v>
      </c>
      <c r="AD72" s="187">
        <v>0</v>
      </c>
      <c r="AE72" s="187">
        <v>0.23761429510548018</v>
      </c>
      <c r="AF72" s="187">
        <v>0</v>
      </c>
      <c r="AG72" s="187">
        <v>7.020872865275142E-2</v>
      </c>
      <c r="AH72" s="187">
        <v>0.14000000000000001</v>
      </c>
      <c r="AI72" s="187">
        <v>0.2807108239095315</v>
      </c>
      <c r="AJ72" s="187">
        <v>0.2470648073581147</v>
      </c>
      <c r="AK72" s="187">
        <v>0.29974575137160442</v>
      </c>
      <c r="AL72" s="187">
        <v>0.1786463298379409</v>
      </c>
      <c r="AM72" s="187">
        <v>0.30221518987341772</v>
      </c>
      <c r="AN72" s="187">
        <v>0.2575057736720554</v>
      </c>
      <c r="AO72" s="187">
        <v>0.34092860876708236</v>
      </c>
      <c r="AP72" s="187">
        <v>0.35304751369290127</v>
      </c>
      <c r="AQ72" s="187">
        <v>0.35390139115065888</v>
      </c>
      <c r="AR72" s="187">
        <v>0.44102597179222564</v>
      </c>
      <c r="AS72" s="187">
        <v>0.12234505030431002</v>
      </c>
      <c r="AT72" s="187">
        <v>0.16187959885224013</v>
      </c>
      <c r="AU72" s="187">
        <v>0.52745680642676351</v>
      </c>
      <c r="AV72" s="187">
        <v>0.41872794941682695</v>
      </c>
      <c r="AW72" s="187">
        <v>0.35181970579191174</v>
      </c>
      <c r="AX72" s="187">
        <v>4.5749393523889882E-2</v>
      </c>
      <c r="AY72" s="187">
        <v>0.31952389431744832</v>
      </c>
      <c r="AZ72" s="187">
        <v>0.7019328585961343</v>
      </c>
      <c r="BA72" s="187">
        <v>6.9133487021190695E-2</v>
      </c>
      <c r="BB72" s="187">
        <v>0.32850214923399096</v>
      </c>
      <c r="BC72" s="187">
        <v>0.40270622966139091</v>
      </c>
      <c r="BD72" s="187">
        <v>0.62001530243364855</v>
      </c>
      <c r="BE72" s="187">
        <v>0.49291249027495282</v>
      </c>
      <c r="BF72" s="187">
        <v>0.66438536891058408</v>
      </c>
      <c r="BG72" s="187">
        <v>0.51959702919332307</v>
      </c>
      <c r="BH72" s="187">
        <v>0.34523091225200342</v>
      </c>
      <c r="BI72" s="187">
        <v>0.25072647343715071</v>
      </c>
      <c r="BJ72" s="187">
        <v>0.26955104996379436</v>
      </c>
      <c r="BK72" s="187">
        <v>0.21547069156203238</v>
      </c>
      <c r="BL72" s="187">
        <v>0.26852405138930385</v>
      </c>
      <c r="BM72" s="187">
        <v>0</v>
      </c>
      <c r="BN72" s="187">
        <v>1.2865625687266329E-2</v>
      </c>
      <c r="BO72" s="188">
        <v>0.31011145188292677</v>
      </c>
    </row>
    <row r="73" spans="1:97" s="138" customFormat="1" ht="10.9" customHeight="1" x14ac:dyDescent="0.2">
      <c r="A73" s="175"/>
      <c r="B73" s="186" t="s">
        <v>324</v>
      </c>
      <c r="C73" s="187">
        <v>0.52060709626444701</v>
      </c>
      <c r="D73" s="187">
        <v>0.32618689231520281</v>
      </c>
      <c r="E73" s="187">
        <v>9.3463696408702446E-2</v>
      </c>
      <c r="F73" s="187">
        <v>0.12962962962962962</v>
      </c>
      <c r="G73" s="187">
        <v>0.33924918449715263</v>
      </c>
      <c r="H73" s="187">
        <v>0.16677285759796112</v>
      </c>
      <c r="I73" s="187">
        <v>0</v>
      </c>
      <c r="J73" s="187">
        <v>7.8318787322002759E-2</v>
      </c>
      <c r="K73" s="187">
        <v>6.3443919827397513E-2</v>
      </c>
      <c r="L73" s="187">
        <v>0.25550439378708778</v>
      </c>
      <c r="M73" s="187">
        <v>7.1779903788984384E-2</v>
      </c>
      <c r="N73" s="187">
        <v>8.9767725333513917E-2</v>
      </c>
      <c r="O73" s="187">
        <v>0.11542703100110281</v>
      </c>
      <c r="P73" s="187">
        <v>9.6454849498327763E-2</v>
      </c>
      <c r="Q73" s="187">
        <v>-1.7737003058103974E-2</v>
      </c>
      <c r="R73" s="187">
        <v>6.0333479596314174E-3</v>
      </c>
      <c r="S73" s="187">
        <v>0.10843202944368424</v>
      </c>
      <c r="T73" s="187">
        <v>2.6662357598771915E-2</v>
      </c>
      <c r="U73" s="187">
        <v>7.7245061398825407E-2</v>
      </c>
      <c r="V73" s="187">
        <v>0.13436312369743778</v>
      </c>
      <c r="W73" s="187">
        <v>0.15273226931613995</v>
      </c>
      <c r="X73" s="187">
        <v>8.0251770259638075E-2</v>
      </c>
      <c r="Y73" s="187">
        <v>9.7022767075306479E-2</v>
      </c>
      <c r="Z73" s="187">
        <v>0.14402491241728299</v>
      </c>
      <c r="AA73" s="187">
        <v>1.2195121951219513E-2</v>
      </c>
      <c r="AB73" s="187">
        <v>-3.0577922739781878E-4</v>
      </c>
      <c r="AC73" s="187">
        <v>0</v>
      </c>
      <c r="AD73" s="187">
        <v>0</v>
      </c>
      <c r="AE73" s="187">
        <v>0.11528118090001793</v>
      </c>
      <c r="AF73" s="187">
        <v>0</v>
      </c>
      <c r="AG73" s="187">
        <v>0.19924098671726756</v>
      </c>
      <c r="AH73" s="187">
        <v>5.5E-2</v>
      </c>
      <c r="AI73" s="187">
        <v>4.1163166397415185E-2</v>
      </c>
      <c r="AJ73" s="187">
        <v>2.3841817488238038E-2</v>
      </c>
      <c r="AK73" s="187">
        <v>-0.2933226281279272</v>
      </c>
      <c r="AL73" s="187">
        <v>1.9256434699714012E-2</v>
      </c>
      <c r="AM73" s="187">
        <v>-4.4303797468354432E-3</v>
      </c>
      <c r="AN73" s="187">
        <v>-4.9076212471131642E-3</v>
      </c>
      <c r="AO73" s="187">
        <v>4.5104921215741917E-2</v>
      </c>
      <c r="AP73" s="187">
        <v>4.3574454307530423E-2</v>
      </c>
      <c r="AQ73" s="187">
        <v>2.0692184990245829E-2</v>
      </c>
      <c r="AR73" s="187">
        <v>2.0274337805297558E-2</v>
      </c>
      <c r="AS73" s="187">
        <v>-2.869208793938641E-2</v>
      </c>
      <c r="AT73" s="187">
        <v>0.1592090684394443</v>
      </c>
      <c r="AU73" s="187">
        <v>5.938887054766883E-2</v>
      </c>
      <c r="AV73" s="187">
        <v>0.15959157131590962</v>
      </c>
      <c r="AW73" s="187">
        <v>0.27334768333449061</v>
      </c>
      <c r="AX73" s="187">
        <v>0.38784335588470176</v>
      </c>
      <c r="AY73" s="187">
        <v>5.9591114474592116E-2</v>
      </c>
      <c r="AZ73" s="187">
        <v>3.7639877924720245E-3</v>
      </c>
      <c r="BA73" s="187">
        <v>0.26474687088917542</v>
      </c>
      <c r="BB73" s="187">
        <v>0.12542709136999891</v>
      </c>
      <c r="BC73" s="187">
        <v>0</v>
      </c>
      <c r="BD73" s="187">
        <v>2.5340268564729997E-3</v>
      </c>
      <c r="BE73" s="187">
        <v>4.685466680156717E-2</v>
      </c>
      <c r="BF73" s="187">
        <v>3.3625779214354036E-2</v>
      </c>
      <c r="BG73" s="187">
        <v>-3.676740936833591E-5</v>
      </c>
      <c r="BH73" s="187">
        <v>0.1116012567990954</v>
      </c>
      <c r="BI73" s="187">
        <v>4.1899510717035494E-2</v>
      </c>
      <c r="BJ73" s="187">
        <v>1.6153289143875676E-2</v>
      </c>
      <c r="BK73" s="187">
        <v>0.22776657341747447</v>
      </c>
      <c r="BL73" s="187">
        <v>0.15986953490688177</v>
      </c>
      <c r="BM73" s="187">
        <v>0</v>
      </c>
      <c r="BN73" s="187">
        <v>0.39658016274466679</v>
      </c>
      <c r="BO73" s="188">
        <v>0.12087529144347041</v>
      </c>
    </row>
    <row r="74" spans="1:97" s="138" customFormat="1" ht="10.9" customHeight="1" x14ac:dyDescent="0.2">
      <c r="A74" s="175"/>
      <c r="B74" s="186" t="s">
        <v>325</v>
      </c>
      <c r="C74" s="187">
        <v>0.24554875695937378</v>
      </c>
      <c r="D74" s="187">
        <v>0.3615394003498637</v>
      </c>
      <c r="E74" s="187">
        <v>0.20758268033427238</v>
      </c>
      <c r="F74" s="187">
        <v>0.11423220973782772</v>
      </c>
      <c r="G74" s="187">
        <v>6.463205617294189E-2</v>
      </c>
      <c r="H74" s="187">
        <v>0.16103854730805989</v>
      </c>
      <c r="I74" s="187">
        <v>0</v>
      </c>
      <c r="J74" s="187">
        <v>8.4060633899862194E-2</v>
      </c>
      <c r="K74" s="187">
        <v>6.3647165504518308E-2</v>
      </c>
      <c r="L74" s="187">
        <v>2.2714744317260612E-2</v>
      </c>
      <c r="M74" s="187">
        <v>9.5129992973352791E-3</v>
      </c>
      <c r="N74" s="187">
        <v>5.6937766641836529E-2</v>
      </c>
      <c r="O74" s="187">
        <v>6.273740963117265E-2</v>
      </c>
      <c r="P74" s="187">
        <v>2.4347826086956521E-2</v>
      </c>
      <c r="Q74" s="187">
        <v>0.17675840978593271</v>
      </c>
      <c r="R74" s="187">
        <v>9.6643264589732339E-2</v>
      </c>
      <c r="S74" s="187">
        <v>6.6814514226395505E-2</v>
      </c>
      <c r="T74" s="187">
        <v>4.9769734184374241E-2</v>
      </c>
      <c r="U74" s="187">
        <v>0.10684463427656167</v>
      </c>
      <c r="V74" s="187">
        <v>5.884516366311144E-2</v>
      </c>
      <c r="W74" s="187">
        <v>0.10580276926329141</v>
      </c>
      <c r="X74" s="187">
        <v>9.9134539732494101E-2</v>
      </c>
      <c r="Y74" s="187">
        <v>9.8073555166374782E-2</v>
      </c>
      <c r="Z74" s="187">
        <v>0.17477617750097313</v>
      </c>
      <c r="AA74" s="187">
        <v>3.1358885017421602E-2</v>
      </c>
      <c r="AB74" s="187">
        <v>8.480277239832841E-2</v>
      </c>
      <c r="AC74" s="187">
        <v>0</v>
      </c>
      <c r="AD74" s="187">
        <v>0</v>
      </c>
      <c r="AE74" s="187">
        <v>0.10536066455507082</v>
      </c>
      <c r="AF74" s="187">
        <v>0</v>
      </c>
      <c r="AG74" s="187">
        <v>2.4667931688804556E-2</v>
      </c>
      <c r="AH74" s="187">
        <v>3.5000000000000003E-2</v>
      </c>
      <c r="AI74" s="187">
        <v>7.3408723747980617E-2</v>
      </c>
      <c r="AJ74" s="187">
        <v>0.16244224981986183</v>
      </c>
      <c r="AK74" s="187">
        <v>0.25357955305767427</v>
      </c>
      <c r="AL74" s="187">
        <v>9.4375595805529081E-2</v>
      </c>
      <c r="AM74" s="187">
        <v>0.12848101265822784</v>
      </c>
      <c r="AN74" s="187">
        <v>2.4538106235565821E-2</v>
      </c>
      <c r="AO74" s="187">
        <v>2.8956015234112464E-2</v>
      </c>
      <c r="AP74" s="187">
        <v>2.8006367536357015E-2</v>
      </c>
      <c r="AQ74" s="187">
        <v>7.2130855977279168E-2</v>
      </c>
      <c r="AR74" s="187">
        <v>3.9172686618507049E-2</v>
      </c>
      <c r="AS74" s="187">
        <v>0.37734442926344552</v>
      </c>
      <c r="AT74" s="187">
        <v>0.16974914060058524</v>
      </c>
      <c r="AU74" s="187">
        <v>7.5199002237628848E-2</v>
      </c>
      <c r="AV74" s="187">
        <v>8.9062910746157145E-2</v>
      </c>
      <c r="AW74" s="187">
        <v>6.9604118516461172E-2</v>
      </c>
      <c r="AX74" s="187">
        <v>0.32879669112661414</v>
      </c>
      <c r="AY74" s="187">
        <v>0.12027288712800766</v>
      </c>
      <c r="AZ74" s="187">
        <v>5.768056968463886E-2</v>
      </c>
      <c r="BA74" s="187">
        <v>0.17063259485015433</v>
      </c>
      <c r="BB74" s="187">
        <v>7.6380469524964176E-2</v>
      </c>
      <c r="BC74" s="187">
        <v>0.32070520550401993</v>
      </c>
      <c r="BD74" s="187">
        <v>0.13323646471665929</v>
      </c>
      <c r="BE74" s="187">
        <v>6.1765824352564794E-2</v>
      </c>
      <c r="BF74" s="187">
        <v>6.7977176028233124E-2</v>
      </c>
      <c r="BG74" s="187">
        <v>6.5997499816162958E-2</v>
      </c>
      <c r="BH74" s="187">
        <v>0.11807296764591518</v>
      </c>
      <c r="BI74" s="187">
        <v>0.12574820554851848</v>
      </c>
      <c r="BJ74" s="187">
        <v>4.794463320893444E-2</v>
      </c>
      <c r="BK74" s="187">
        <v>0.13577516101750048</v>
      </c>
      <c r="BL74" s="187">
        <v>0.13865650831590479</v>
      </c>
      <c r="BM74" s="187">
        <v>0</v>
      </c>
      <c r="BN74" s="187">
        <v>4.7613811304156588E-2</v>
      </c>
      <c r="BO74" s="188">
        <v>0.14403115415792683</v>
      </c>
    </row>
    <row r="75" spans="1:97" s="138" customFormat="1" ht="10.9" customHeight="1" x14ac:dyDescent="0.2">
      <c r="A75" s="175"/>
      <c r="B75" s="203" t="s">
        <v>348</v>
      </c>
      <c r="C75" s="187">
        <v>6.500009187292137E-2</v>
      </c>
      <c r="D75" s="187">
        <v>1.920182254586876E-2</v>
      </c>
      <c r="E75" s="187">
        <v>2.5993702800596576E-2</v>
      </c>
      <c r="F75" s="187">
        <v>2.8852822860313498E-2</v>
      </c>
      <c r="G75" s="187">
        <v>2.7201857687842095E-2</v>
      </c>
      <c r="H75" s="187">
        <v>6.3435807582032488E-2</v>
      </c>
      <c r="I75" s="187">
        <v>0</v>
      </c>
      <c r="J75" s="187">
        <v>5.764813964170877E-2</v>
      </c>
      <c r="K75" s="187">
        <v>9.1773240361464614E-3</v>
      </c>
      <c r="L75" s="187">
        <v>1.0246765459320989E-2</v>
      </c>
      <c r="M75" s="187">
        <v>2.1458299551375602E-2</v>
      </c>
      <c r="N75" s="187">
        <v>3.536263289767725E-2</v>
      </c>
      <c r="O75" s="187">
        <v>0.3064575419678961</v>
      </c>
      <c r="P75" s="187">
        <v>1.8595317725752507E-2</v>
      </c>
      <c r="Q75" s="187">
        <v>2.6299694189602447E-2</v>
      </c>
      <c r="R75" s="187">
        <v>5.4190434401053096E-2</v>
      </c>
      <c r="S75" s="187">
        <v>3.3454442504600578E-2</v>
      </c>
      <c r="T75" s="187">
        <v>3.0782903773127576E-2</v>
      </c>
      <c r="U75" s="187">
        <v>1.7832354511478909E-2</v>
      </c>
      <c r="V75" s="187">
        <v>3.3468186833394628E-2</v>
      </c>
      <c r="W75" s="187">
        <v>3.9847796216044819E-2</v>
      </c>
      <c r="X75" s="187">
        <v>3.1471282454760031E-2</v>
      </c>
      <c r="Y75" s="187">
        <v>2.3467600700525393E-2</v>
      </c>
      <c r="Z75" s="187">
        <v>2.7637212923316466E-2</v>
      </c>
      <c r="AA75" s="187">
        <v>0.29268292682926828</v>
      </c>
      <c r="AB75" s="187">
        <v>4.5051472836611969E-2</v>
      </c>
      <c r="AC75" s="187">
        <v>0</v>
      </c>
      <c r="AD75" s="187">
        <v>0</v>
      </c>
      <c r="AE75" s="187">
        <v>4.4761847845574611E-2</v>
      </c>
      <c r="AF75" s="187">
        <v>0</v>
      </c>
      <c r="AG75" s="187">
        <v>7.5901328273244783E-3</v>
      </c>
      <c r="AH75" s="187">
        <v>0.01</v>
      </c>
      <c r="AI75" s="187">
        <v>3.0048465266558966E-2</v>
      </c>
      <c r="AJ75" s="187">
        <v>1.148645784766668E-2</v>
      </c>
      <c r="AK75" s="187">
        <v>1.5254917703733441E-2</v>
      </c>
      <c r="AL75" s="187">
        <v>8.3889418493803616E-3</v>
      </c>
      <c r="AM75" s="187">
        <v>8.8607594936708865E-3</v>
      </c>
      <c r="AN75" s="187">
        <v>6.5819861431870672E-2</v>
      </c>
      <c r="AO75" s="187">
        <v>3.7189156896422972E-2</v>
      </c>
      <c r="AP75" s="187">
        <v>3.618163667269244E-2</v>
      </c>
      <c r="AQ75" s="187">
        <v>4.3435247300233987E-2</v>
      </c>
      <c r="AR75" s="187">
        <v>2.9949260405916753E-2</v>
      </c>
      <c r="AS75" s="187">
        <v>7.3407030182586014E-2</v>
      </c>
      <c r="AT75" s="187">
        <v>3.7245376289099123E-2</v>
      </c>
      <c r="AU75" s="187">
        <v>1.9991929863174499E-2</v>
      </c>
      <c r="AV75" s="187">
        <v>4.4744524537543066E-2</v>
      </c>
      <c r="AW75" s="187">
        <v>1.9114598315693412E-2</v>
      </c>
      <c r="AX75" s="187">
        <v>5.1234047041451326E-2</v>
      </c>
      <c r="AY75" s="187">
        <v>4.0154027644846081E-2</v>
      </c>
      <c r="AZ75" s="187">
        <v>2.2583926754832145E-2</v>
      </c>
      <c r="BA75" s="187">
        <v>4.4165722398051548E-2</v>
      </c>
      <c r="BB75" s="187">
        <v>3.0199493001212389E-2</v>
      </c>
      <c r="BC75" s="187">
        <v>2.7916547692932135E-3</v>
      </c>
      <c r="BD75" s="187">
        <v>1.3126399505829665E-2</v>
      </c>
      <c r="BE75" s="187">
        <v>1.4555299322124963E-2</v>
      </c>
      <c r="BF75" s="187">
        <v>1.6656222170915929E-2</v>
      </c>
      <c r="BG75" s="187">
        <v>3.8274873152437681E-2</v>
      </c>
      <c r="BH75" s="187">
        <v>4.8913262090881059E-2</v>
      </c>
      <c r="BI75" s="187">
        <v>2.9754365049797581E-2</v>
      </c>
      <c r="BJ75" s="187">
        <v>3.429788893221189E-2</v>
      </c>
      <c r="BK75" s="187">
        <v>9.1633595732223017E-2</v>
      </c>
      <c r="BL75" s="187">
        <v>8.1864356139826705E-2</v>
      </c>
      <c r="BM75" s="187">
        <v>0</v>
      </c>
      <c r="BN75" s="187">
        <v>1.90235319991203E-2</v>
      </c>
      <c r="BO75" s="188">
        <v>3.2801562164857419E-2</v>
      </c>
    </row>
    <row r="76" spans="1:97" s="138" customFormat="1" ht="10.9" customHeight="1" x14ac:dyDescent="0.2">
      <c r="A76" s="175"/>
      <c r="B76" s="186" t="s">
        <v>349</v>
      </c>
      <c r="C76" s="187">
        <v>-0.40098855263399663</v>
      </c>
      <c r="D76" s="187">
        <v>-0.26947642488100565</v>
      </c>
      <c r="E76" s="187">
        <v>-1.9542624464382947E-2</v>
      </c>
      <c r="F76" s="187">
        <v>-1.3871549452073797E-4</v>
      </c>
      <c r="G76" s="187">
        <v>-5.9545529938629958E-2</v>
      </c>
      <c r="H76" s="187">
        <v>-5.7741318891366676E-4</v>
      </c>
      <c r="I76" s="187">
        <v>0</v>
      </c>
      <c r="J76" s="187">
        <v>0</v>
      </c>
      <c r="K76" s="187">
        <v>-1.6775585503892937E-2</v>
      </c>
      <c r="L76" s="187">
        <v>-1.6213236486267389E-5</v>
      </c>
      <c r="M76" s="187">
        <v>-2.162045294848927E-4</v>
      </c>
      <c r="N76" s="187">
        <v>-3.3209182636960793E-2</v>
      </c>
      <c r="O76" s="187">
        <v>-1.2253400318588408E-4</v>
      </c>
      <c r="P76" s="187">
        <v>-1.7391304347826088E-3</v>
      </c>
      <c r="Q76" s="187">
        <v>0</v>
      </c>
      <c r="R76" s="187">
        <v>0</v>
      </c>
      <c r="S76" s="187">
        <v>-4.7185391402821689E-5</v>
      </c>
      <c r="T76" s="187">
        <v>0</v>
      </c>
      <c r="U76" s="187">
        <v>0</v>
      </c>
      <c r="V76" s="187">
        <v>0</v>
      </c>
      <c r="W76" s="187">
        <v>0</v>
      </c>
      <c r="X76" s="187">
        <v>0</v>
      </c>
      <c r="Y76" s="187">
        <v>0</v>
      </c>
      <c r="Z76" s="187">
        <v>0</v>
      </c>
      <c r="AA76" s="187">
        <v>-6.9686411149825784E-3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187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-1.8669255470091852E-5</v>
      </c>
      <c r="AP76" s="187">
        <v>-5.3962172517065537E-5</v>
      </c>
      <c r="AQ76" s="187">
        <v>-2.262078778143984E-3</v>
      </c>
      <c r="AR76" s="187">
        <v>-3.8377192982456142E-2</v>
      </c>
      <c r="AS76" s="187">
        <v>-1.2420817289777666E-4</v>
      </c>
      <c r="AT76" s="187">
        <v>-2.1449472996391942E-2</v>
      </c>
      <c r="AU76" s="187">
        <v>0</v>
      </c>
      <c r="AV76" s="187">
        <v>-5.7833058926076068E-4</v>
      </c>
      <c r="AW76" s="187">
        <v>-1.361927529187704E-2</v>
      </c>
      <c r="AX76" s="187">
        <v>-4.2189642442780296E-4</v>
      </c>
      <c r="AY76" s="187">
        <v>-3.5446390811761301E-3</v>
      </c>
      <c r="AZ76" s="187">
        <v>0</v>
      </c>
      <c r="BA76" s="187">
        <v>-1.3024394691256724E-5</v>
      </c>
      <c r="BB76" s="187">
        <v>0</v>
      </c>
      <c r="BC76" s="187">
        <v>0</v>
      </c>
      <c r="BD76" s="187">
        <v>-1.5934185496381465E-3</v>
      </c>
      <c r="BE76" s="187">
        <v>-1.1338620037609331E-2</v>
      </c>
      <c r="BF76" s="187">
        <v>-5.2937102147168442E-3</v>
      </c>
      <c r="BG76" s="187">
        <v>-4.1069196264431208E-2</v>
      </c>
      <c r="BH76" s="187">
        <v>-3.5755308545965686E-5</v>
      </c>
      <c r="BI76" s="187">
        <v>-2.4836698706007996E-5</v>
      </c>
      <c r="BJ76" s="187">
        <v>0</v>
      </c>
      <c r="BK76" s="187">
        <v>0</v>
      </c>
      <c r="BL76" s="187">
        <v>0</v>
      </c>
      <c r="BM76" s="187">
        <v>0</v>
      </c>
      <c r="BN76" s="187">
        <v>-5.0032988783813501E-3</v>
      </c>
      <c r="BO76" s="188">
        <v>-1.8631490101368008E-2</v>
      </c>
    </row>
    <row r="77" spans="1:97" s="138" customFormat="1" ht="10.9" customHeight="1" x14ac:dyDescent="0.2">
      <c r="A77" s="199"/>
      <c r="B77" s="200" t="s">
        <v>326</v>
      </c>
      <c r="C77" s="201">
        <v>0.48674273744556529</v>
      </c>
      <c r="D77" s="201">
        <v>0.47036328871892924</v>
      </c>
      <c r="E77" s="201">
        <v>0.3313842001846547</v>
      </c>
      <c r="F77" s="201">
        <v>0.62782632820086004</v>
      </c>
      <c r="G77" s="201">
        <v>0.63454414773041412</v>
      </c>
      <c r="H77" s="201">
        <v>0.60624402676011468</v>
      </c>
      <c r="I77" s="201">
        <v>0</v>
      </c>
      <c r="J77" s="201">
        <v>0.56591639871382637</v>
      </c>
      <c r="K77" s="201">
        <v>0.24265970419936839</v>
      </c>
      <c r="L77" s="201">
        <v>0.39028502869742859</v>
      </c>
      <c r="M77" s="201">
        <v>0.13637100697259608</v>
      </c>
      <c r="N77" s="201">
        <v>0.33749576758989641</v>
      </c>
      <c r="O77" s="201">
        <v>0.57125352285259157</v>
      </c>
      <c r="P77" s="201">
        <v>0.2</v>
      </c>
      <c r="Q77" s="201">
        <v>0.41834862385321103</v>
      </c>
      <c r="R77" s="201">
        <v>0.4583150504607284</v>
      </c>
      <c r="S77" s="201">
        <v>0.36950880007549664</v>
      </c>
      <c r="T77" s="201">
        <v>0.43984810535671004</v>
      </c>
      <c r="U77" s="201">
        <v>0.31557928457020823</v>
      </c>
      <c r="V77" s="201">
        <v>0.48559519431163417</v>
      </c>
      <c r="W77" s="201">
        <v>0.60934362118169327</v>
      </c>
      <c r="X77" s="201">
        <v>0.34146341463414637</v>
      </c>
      <c r="Y77" s="201">
        <v>0.29001751313485113</v>
      </c>
      <c r="Z77" s="201">
        <v>0.49279875437913584</v>
      </c>
      <c r="AA77" s="201">
        <v>0.34843205574912894</v>
      </c>
      <c r="AB77" s="201">
        <v>0.42391193558250945</v>
      </c>
      <c r="AC77" s="201">
        <v>0</v>
      </c>
      <c r="AD77" s="201">
        <v>0</v>
      </c>
      <c r="AE77" s="201">
        <v>0.51837686009681472</v>
      </c>
      <c r="AF77" s="201">
        <v>0</v>
      </c>
      <c r="AG77" s="201">
        <v>0.30360531309297911</v>
      </c>
      <c r="AH77" s="201">
        <v>0.25</v>
      </c>
      <c r="AI77" s="201">
        <v>0.44213247172859449</v>
      </c>
      <c r="AJ77" s="201">
        <v>0.46142923748569492</v>
      </c>
      <c r="AK77" s="201">
        <v>0.2886391007627459</v>
      </c>
      <c r="AL77" s="201">
        <v>0.30829361296472829</v>
      </c>
      <c r="AM77" s="201">
        <v>0.45632911392405062</v>
      </c>
      <c r="AN77" s="201">
        <v>0.35075057736720555</v>
      </c>
      <c r="AO77" s="201">
        <v>0.47310693749533267</v>
      </c>
      <c r="AP77" s="201">
        <v>0.47416560990745488</v>
      </c>
      <c r="AQ77" s="201">
        <v>0.50449914685726671</v>
      </c>
      <c r="AR77" s="201">
        <v>0.5032249742002064</v>
      </c>
      <c r="AS77" s="201">
        <v>0.56216619053533723</v>
      </c>
      <c r="AT77" s="201">
        <v>0.51669081507997383</v>
      </c>
      <c r="AU77" s="201">
        <v>0.70518322878837902</v>
      </c>
      <c r="AV77" s="201">
        <v>0.73346707804695821</v>
      </c>
      <c r="AW77" s="201">
        <v>0.7266622360211481</v>
      </c>
      <c r="AX77" s="201">
        <v>0.81667846972139768</v>
      </c>
      <c r="AY77" s="201">
        <v>0.55198433013555326</v>
      </c>
      <c r="AZ77" s="201">
        <v>0.81312309257375381</v>
      </c>
      <c r="BA77" s="201">
        <v>0.55838184920355827</v>
      </c>
      <c r="BB77" s="201">
        <v>0.58762261655461256</v>
      </c>
      <c r="BC77" s="201">
        <v>0.73668536422481434</v>
      </c>
      <c r="BD77" s="201">
        <v>0.77414871438498956</v>
      </c>
      <c r="BE77" s="201">
        <v>0.61311581789827341</v>
      </c>
      <c r="BF77" s="201">
        <v>0.79214354035423329</v>
      </c>
      <c r="BG77" s="201">
        <v>0.61662622251636146</v>
      </c>
      <c r="BH77" s="201">
        <v>0.63833952347112533</v>
      </c>
      <c r="BI77" s="201">
        <v>0.46914040185778505</v>
      </c>
      <c r="BJ77" s="201">
        <v>0.38234556898568484</v>
      </c>
      <c r="BK77" s="201">
        <v>0.69344870210135967</v>
      </c>
      <c r="BL77" s="201">
        <v>0.68140623443880088</v>
      </c>
      <c r="BM77" s="201">
        <v>0</v>
      </c>
      <c r="BN77" s="201">
        <v>0.47509346822080495</v>
      </c>
      <c r="BO77" s="202">
        <v>0.60245634267345238</v>
      </c>
    </row>
    <row r="78" spans="1:97" s="138" customFormat="1" ht="10.9" customHeight="1" x14ac:dyDescent="0.2">
      <c r="A78" s="199"/>
      <c r="B78" s="200" t="s">
        <v>327</v>
      </c>
      <c r="C78" s="201">
        <v>1</v>
      </c>
      <c r="D78" s="201">
        <v>1</v>
      </c>
      <c r="E78" s="201">
        <v>1</v>
      </c>
      <c r="F78" s="201">
        <v>1</v>
      </c>
      <c r="G78" s="201">
        <v>1</v>
      </c>
      <c r="H78" s="201">
        <v>1</v>
      </c>
      <c r="I78" s="201">
        <v>0</v>
      </c>
      <c r="J78" s="201">
        <v>1</v>
      </c>
      <c r="K78" s="201">
        <v>1</v>
      </c>
      <c r="L78" s="201">
        <v>1</v>
      </c>
      <c r="M78" s="201">
        <v>1</v>
      </c>
      <c r="N78" s="201">
        <v>1</v>
      </c>
      <c r="O78" s="201">
        <v>1</v>
      </c>
      <c r="P78" s="201">
        <v>1</v>
      </c>
      <c r="Q78" s="201">
        <v>1</v>
      </c>
      <c r="R78" s="201">
        <v>1</v>
      </c>
      <c r="S78" s="201">
        <v>1</v>
      </c>
      <c r="T78" s="201">
        <v>1</v>
      </c>
      <c r="U78" s="201">
        <v>1</v>
      </c>
      <c r="V78" s="201">
        <v>1</v>
      </c>
      <c r="W78" s="201">
        <v>1</v>
      </c>
      <c r="X78" s="201">
        <v>1</v>
      </c>
      <c r="Y78" s="201">
        <v>1</v>
      </c>
      <c r="Z78" s="201">
        <v>1</v>
      </c>
      <c r="AA78" s="201">
        <v>1</v>
      </c>
      <c r="AB78" s="201">
        <v>1</v>
      </c>
      <c r="AC78" s="201">
        <v>0</v>
      </c>
      <c r="AD78" s="201">
        <v>0</v>
      </c>
      <c r="AE78" s="201">
        <v>1</v>
      </c>
      <c r="AF78" s="201">
        <v>0</v>
      </c>
      <c r="AG78" s="201">
        <v>1</v>
      </c>
      <c r="AH78" s="201">
        <v>1</v>
      </c>
      <c r="AI78" s="201">
        <v>1</v>
      </c>
      <c r="AJ78" s="201">
        <v>1</v>
      </c>
      <c r="AK78" s="201">
        <v>1</v>
      </c>
      <c r="AL78" s="201">
        <v>1</v>
      </c>
      <c r="AM78" s="201">
        <v>1</v>
      </c>
      <c r="AN78" s="201">
        <v>1</v>
      </c>
      <c r="AO78" s="201">
        <v>1</v>
      </c>
      <c r="AP78" s="201">
        <v>1</v>
      </c>
      <c r="AQ78" s="201">
        <v>1</v>
      </c>
      <c r="AR78" s="201">
        <v>1</v>
      </c>
      <c r="AS78" s="201">
        <v>1</v>
      </c>
      <c r="AT78" s="201">
        <v>1</v>
      </c>
      <c r="AU78" s="201">
        <v>1</v>
      </c>
      <c r="AV78" s="201">
        <v>1</v>
      </c>
      <c r="AW78" s="201">
        <v>1</v>
      </c>
      <c r="AX78" s="201">
        <v>1</v>
      </c>
      <c r="AY78" s="201">
        <v>1</v>
      </c>
      <c r="AZ78" s="201">
        <v>1</v>
      </c>
      <c r="BA78" s="201">
        <v>1</v>
      </c>
      <c r="BB78" s="201">
        <v>1</v>
      </c>
      <c r="BC78" s="201">
        <v>1</v>
      </c>
      <c r="BD78" s="201">
        <v>1</v>
      </c>
      <c r="BE78" s="201">
        <v>1</v>
      </c>
      <c r="BF78" s="201">
        <v>1</v>
      </c>
      <c r="BG78" s="201">
        <v>1</v>
      </c>
      <c r="BH78" s="201">
        <v>1</v>
      </c>
      <c r="BI78" s="201">
        <v>1</v>
      </c>
      <c r="BJ78" s="201">
        <v>1</v>
      </c>
      <c r="BK78" s="201">
        <v>1</v>
      </c>
      <c r="BL78" s="201">
        <v>1</v>
      </c>
      <c r="BM78" s="201">
        <v>1</v>
      </c>
      <c r="BN78" s="201">
        <v>1</v>
      </c>
      <c r="BO78" s="202">
        <v>1</v>
      </c>
    </row>
    <row r="79" spans="1:97" s="138" customFormat="1" ht="10.9" customHeight="1" x14ac:dyDescent="0.2">
      <c r="A79" s="136"/>
      <c r="C79" s="142"/>
      <c r="BP79" s="139"/>
      <c r="CS79" s="139"/>
    </row>
    <row r="80" spans="1:97" s="138" customFormat="1" ht="10.9" customHeight="1" x14ac:dyDescent="0.2">
      <c r="A80" s="136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5"/>
      <c r="CQ80" s="145"/>
      <c r="CR80" s="145"/>
    </row>
    <row r="81" spans="1:97" s="138" customFormat="1" ht="10.9" customHeight="1" x14ac:dyDescent="0.2">
      <c r="A81" s="136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3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5"/>
    </row>
    <row r="82" spans="1:97" s="138" customFormat="1" ht="10.9" customHeight="1" x14ac:dyDescent="0.2">
      <c r="A82" s="136"/>
      <c r="BP82" s="139"/>
      <c r="CS82" s="139"/>
    </row>
    <row r="83" spans="1:97" s="138" customFormat="1" ht="10.9" customHeight="1" x14ac:dyDescent="0.2">
      <c r="A83" s="136"/>
      <c r="BP83" s="139"/>
      <c r="CS83" s="139"/>
    </row>
    <row r="84" spans="1:97" s="138" customFormat="1" ht="10.9" customHeight="1" x14ac:dyDescent="0.2">
      <c r="A84" s="136"/>
      <c r="BP84" s="139"/>
      <c r="CS84" s="139"/>
    </row>
    <row r="85" spans="1:97" s="138" customFormat="1" ht="10.9" customHeight="1" x14ac:dyDescent="0.2">
      <c r="A85" s="136"/>
      <c r="BP85" s="139"/>
      <c r="CS85" s="139"/>
    </row>
    <row r="86" spans="1:97" s="138" customFormat="1" ht="10.9" customHeight="1" x14ac:dyDescent="0.2">
      <c r="A86" s="136"/>
      <c r="BP86" s="139"/>
      <c r="CS86" s="139"/>
    </row>
    <row r="87" spans="1:97" s="138" customFormat="1" ht="10.9" customHeight="1" x14ac:dyDescent="0.2">
      <c r="A87" s="136"/>
      <c r="BP87" s="139"/>
      <c r="CS87" s="139"/>
    </row>
    <row r="88" spans="1:97" s="138" customFormat="1" ht="10.9" customHeight="1" x14ac:dyDescent="0.2">
      <c r="A88" s="136"/>
      <c r="BP88" s="139"/>
      <c r="CS88" s="139"/>
    </row>
    <row r="89" spans="1:97" s="138" customFormat="1" ht="10.9" customHeight="1" x14ac:dyDescent="0.2">
      <c r="A89" s="136"/>
      <c r="BP89" s="139"/>
      <c r="CS89" s="139"/>
    </row>
    <row r="90" spans="1:97" s="138" customFormat="1" ht="6.75" customHeight="1" x14ac:dyDescent="0.2">
      <c r="A90" s="136"/>
      <c r="BP90" s="139"/>
      <c r="CS90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1"/>
  <sheetViews>
    <sheetView view="pageBreakPreview" zoomScale="115" zoomScaleNormal="100" zoomScaleSheetLayoutView="115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 activeCell="C70" sqref="C70"/>
    </sheetView>
  </sheetViews>
  <sheetFormatPr defaultColWidth="7.90625" defaultRowHeight="10.9" customHeight="1" x14ac:dyDescent="0.15"/>
  <cols>
    <col min="1" max="1" width="3.26953125" style="146" customWidth="1"/>
    <col min="2" max="2" width="16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.90625" style="147"/>
    <col min="256" max="256" width="3.26953125" style="147" customWidth="1"/>
    <col min="257" max="257" width="16" style="147" customWidth="1"/>
    <col min="258" max="352" width="8.453125" style="147" customWidth="1"/>
    <col min="353" max="353" width="7.26953125" style="147" customWidth="1"/>
    <col min="354" max="511" width="7.90625" style="147"/>
    <col min="512" max="512" width="3.26953125" style="147" customWidth="1"/>
    <col min="513" max="513" width="16" style="147" customWidth="1"/>
    <col min="514" max="608" width="8.453125" style="147" customWidth="1"/>
    <col min="609" max="609" width="7.26953125" style="147" customWidth="1"/>
    <col min="610" max="767" width="7.90625" style="147"/>
    <col min="768" max="768" width="3.26953125" style="147" customWidth="1"/>
    <col min="769" max="769" width="16" style="147" customWidth="1"/>
    <col min="770" max="864" width="8.453125" style="147" customWidth="1"/>
    <col min="865" max="865" width="7.26953125" style="147" customWidth="1"/>
    <col min="866" max="1023" width="7.90625" style="147"/>
    <col min="1024" max="1024" width="3.26953125" style="147" customWidth="1"/>
    <col min="1025" max="1025" width="16" style="147" customWidth="1"/>
    <col min="1026" max="1120" width="8.453125" style="147" customWidth="1"/>
    <col min="1121" max="1121" width="7.26953125" style="147" customWidth="1"/>
    <col min="1122" max="1279" width="7.90625" style="147"/>
    <col min="1280" max="1280" width="3.26953125" style="147" customWidth="1"/>
    <col min="1281" max="1281" width="16" style="147" customWidth="1"/>
    <col min="1282" max="1376" width="8.453125" style="147" customWidth="1"/>
    <col min="1377" max="1377" width="7.26953125" style="147" customWidth="1"/>
    <col min="1378" max="1535" width="7.90625" style="147"/>
    <col min="1536" max="1536" width="3.26953125" style="147" customWidth="1"/>
    <col min="1537" max="1537" width="16" style="147" customWidth="1"/>
    <col min="1538" max="1632" width="8.453125" style="147" customWidth="1"/>
    <col min="1633" max="1633" width="7.26953125" style="147" customWidth="1"/>
    <col min="1634" max="1791" width="7.90625" style="147"/>
    <col min="1792" max="1792" width="3.26953125" style="147" customWidth="1"/>
    <col min="1793" max="1793" width="16" style="147" customWidth="1"/>
    <col min="1794" max="1888" width="8.453125" style="147" customWidth="1"/>
    <col min="1889" max="1889" width="7.26953125" style="147" customWidth="1"/>
    <col min="1890" max="2047" width="7.90625" style="147"/>
    <col min="2048" max="2048" width="3.26953125" style="147" customWidth="1"/>
    <col min="2049" max="2049" width="16" style="147" customWidth="1"/>
    <col min="2050" max="2144" width="8.453125" style="147" customWidth="1"/>
    <col min="2145" max="2145" width="7.26953125" style="147" customWidth="1"/>
    <col min="2146" max="2303" width="7.90625" style="147"/>
    <col min="2304" max="2304" width="3.26953125" style="147" customWidth="1"/>
    <col min="2305" max="2305" width="16" style="147" customWidth="1"/>
    <col min="2306" max="2400" width="8.453125" style="147" customWidth="1"/>
    <col min="2401" max="2401" width="7.26953125" style="147" customWidth="1"/>
    <col min="2402" max="2559" width="7.90625" style="147"/>
    <col min="2560" max="2560" width="3.26953125" style="147" customWidth="1"/>
    <col min="2561" max="2561" width="16" style="147" customWidth="1"/>
    <col min="2562" max="2656" width="8.453125" style="147" customWidth="1"/>
    <col min="2657" max="2657" width="7.26953125" style="147" customWidth="1"/>
    <col min="2658" max="2815" width="7.90625" style="147"/>
    <col min="2816" max="2816" width="3.26953125" style="147" customWidth="1"/>
    <col min="2817" max="2817" width="16" style="147" customWidth="1"/>
    <col min="2818" max="2912" width="8.453125" style="147" customWidth="1"/>
    <col min="2913" max="2913" width="7.26953125" style="147" customWidth="1"/>
    <col min="2914" max="3071" width="7.90625" style="147"/>
    <col min="3072" max="3072" width="3.26953125" style="147" customWidth="1"/>
    <col min="3073" max="3073" width="16" style="147" customWidth="1"/>
    <col min="3074" max="3168" width="8.453125" style="147" customWidth="1"/>
    <col min="3169" max="3169" width="7.26953125" style="147" customWidth="1"/>
    <col min="3170" max="3327" width="7.90625" style="147"/>
    <col min="3328" max="3328" width="3.26953125" style="147" customWidth="1"/>
    <col min="3329" max="3329" width="16" style="147" customWidth="1"/>
    <col min="3330" max="3424" width="8.453125" style="147" customWidth="1"/>
    <col min="3425" max="3425" width="7.26953125" style="147" customWidth="1"/>
    <col min="3426" max="3583" width="7.90625" style="147"/>
    <col min="3584" max="3584" width="3.26953125" style="147" customWidth="1"/>
    <col min="3585" max="3585" width="16" style="147" customWidth="1"/>
    <col min="3586" max="3680" width="8.453125" style="147" customWidth="1"/>
    <col min="3681" max="3681" width="7.26953125" style="147" customWidth="1"/>
    <col min="3682" max="3839" width="7.90625" style="147"/>
    <col min="3840" max="3840" width="3.26953125" style="147" customWidth="1"/>
    <col min="3841" max="3841" width="16" style="147" customWidth="1"/>
    <col min="3842" max="3936" width="8.453125" style="147" customWidth="1"/>
    <col min="3937" max="3937" width="7.26953125" style="147" customWidth="1"/>
    <col min="3938" max="4095" width="7.90625" style="147"/>
    <col min="4096" max="4096" width="3.26953125" style="147" customWidth="1"/>
    <col min="4097" max="4097" width="16" style="147" customWidth="1"/>
    <col min="4098" max="4192" width="8.453125" style="147" customWidth="1"/>
    <col min="4193" max="4193" width="7.26953125" style="147" customWidth="1"/>
    <col min="4194" max="4351" width="7.90625" style="147"/>
    <col min="4352" max="4352" width="3.26953125" style="147" customWidth="1"/>
    <col min="4353" max="4353" width="16" style="147" customWidth="1"/>
    <col min="4354" max="4448" width="8.453125" style="147" customWidth="1"/>
    <col min="4449" max="4449" width="7.26953125" style="147" customWidth="1"/>
    <col min="4450" max="4607" width="7.90625" style="147"/>
    <col min="4608" max="4608" width="3.26953125" style="147" customWidth="1"/>
    <col min="4609" max="4609" width="16" style="147" customWidth="1"/>
    <col min="4610" max="4704" width="8.453125" style="147" customWidth="1"/>
    <col min="4705" max="4705" width="7.26953125" style="147" customWidth="1"/>
    <col min="4706" max="4863" width="7.90625" style="147"/>
    <col min="4864" max="4864" width="3.26953125" style="147" customWidth="1"/>
    <col min="4865" max="4865" width="16" style="147" customWidth="1"/>
    <col min="4866" max="4960" width="8.453125" style="147" customWidth="1"/>
    <col min="4961" max="4961" width="7.26953125" style="147" customWidth="1"/>
    <col min="4962" max="5119" width="7.90625" style="147"/>
    <col min="5120" max="5120" width="3.26953125" style="147" customWidth="1"/>
    <col min="5121" max="5121" width="16" style="147" customWidth="1"/>
    <col min="5122" max="5216" width="8.453125" style="147" customWidth="1"/>
    <col min="5217" max="5217" width="7.26953125" style="147" customWidth="1"/>
    <col min="5218" max="5375" width="7.90625" style="147"/>
    <col min="5376" max="5376" width="3.26953125" style="147" customWidth="1"/>
    <col min="5377" max="5377" width="16" style="147" customWidth="1"/>
    <col min="5378" max="5472" width="8.453125" style="147" customWidth="1"/>
    <col min="5473" max="5473" width="7.26953125" style="147" customWidth="1"/>
    <col min="5474" max="5631" width="7.90625" style="147"/>
    <col min="5632" max="5632" width="3.26953125" style="147" customWidth="1"/>
    <col min="5633" max="5633" width="16" style="147" customWidth="1"/>
    <col min="5634" max="5728" width="8.453125" style="147" customWidth="1"/>
    <col min="5729" max="5729" width="7.26953125" style="147" customWidth="1"/>
    <col min="5730" max="5887" width="7.90625" style="147"/>
    <col min="5888" max="5888" width="3.26953125" style="147" customWidth="1"/>
    <col min="5889" max="5889" width="16" style="147" customWidth="1"/>
    <col min="5890" max="5984" width="8.453125" style="147" customWidth="1"/>
    <col min="5985" max="5985" width="7.26953125" style="147" customWidth="1"/>
    <col min="5986" max="6143" width="7.90625" style="147"/>
    <col min="6144" max="6144" width="3.26953125" style="147" customWidth="1"/>
    <col min="6145" max="6145" width="16" style="147" customWidth="1"/>
    <col min="6146" max="6240" width="8.453125" style="147" customWidth="1"/>
    <col min="6241" max="6241" width="7.26953125" style="147" customWidth="1"/>
    <col min="6242" max="6399" width="7.90625" style="147"/>
    <col min="6400" max="6400" width="3.26953125" style="147" customWidth="1"/>
    <col min="6401" max="6401" width="16" style="147" customWidth="1"/>
    <col min="6402" max="6496" width="8.453125" style="147" customWidth="1"/>
    <col min="6497" max="6497" width="7.26953125" style="147" customWidth="1"/>
    <col min="6498" max="6655" width="7.90625" style="147"/>
    <col min="6656" max="6656" width="3.26953125" style="147" customWidth="1"/>
    <col min="6657" max="6657" width="16" style="147" customWidth="1"/>
    <col min="6658" max="6752" width="8.453125" style="147" customWidth="1"/>
    <col min="6753" max="6753" width="7.26953125" style="147" customWidth="1"/>
    <col min="6754" max="6911" width="7.90625" style="147"/>
    <col min="6912" max="6912" width="3.26953125" style="147" customWidth="1"/>
    <col min="6913" max="6913" width="16" style="147" customWidth="1"/>
    <col min="6914" max="7008" width="8.453125" style="147" customWidth="1"/>
    <col min="7009" max="7009" width="7.26953125" style="147" customWidth="1"/>
    <col min="7010" max="7167" width="7.90625" style="147"/>
    <col min="7168" max="7168" width="3.26953125" style="147" customWidth="1"/>
    <col min="7169" max="7169" width="16" style="147" customWidth="1"/>
    <col min="7170" max="7264" width="8.453125" style="147" customWidth="1"/>
    <col min="7265" max="7265" width="7.26953125" style="147" customWidth="1"/>
    <col min="7266" max="7423" width="7.90625" style="147"/>
    <col min="7424" max="7424" width="3.26953125" style="147" customWidth="1"/>
    <col min="7425" max="7425" width="16" style="147" customWidth="1"/>
    <col min="7426" max="7520" width="8.453125" style="147" customWidth="1"/>
    <col min="7521" max="7521" width="7.26953125" style="147" customWidth="1"/>
    <col min="7522" max="7679" width="7.90625" style="147"/>
    <col min="7680" max="7680" width="3.26953125" style="147" customWidth="1"/>
    <col min="7681" max="7681" width="16" style="147" customWidth="1"/>
    <col min="7682" max="7776" width="8.453125" style="147" customWidth="1"/>
    <col min="7777" max="7777" width="7.26953125" style="147" customWidth="1"/>
    <col min="7778" max="7935" width="7.90625" style="147"/>
    <col min="7936" max="7936" width="3.26953125" style="147" customWidth="1"/>
    <col min="7937" max="7937" width="16" style="147" customWidth="1"/>
    <col min="7938" max="8032" width="8.453125" style="147" customWidth="1"/>
    <col min="8033" max="8033" width="7.26953125" style="147" customWidth="1"/>
    <col min="8034" max="8191" width="7.90625" style="147"/>
    <col min="8192" max="8192" width="3.26953125" style="147" customWidth="1"/>
    <col min="8193" max="8193" width="16" style="147" customWidth="1"/>
    <col min="8194" max="8288" width="8.453125" style="147" customWidth="1"/>
    <col min="8289" max="8289" width="7.26953125" style="147" customWidth="1"/>
    <col min="8290" max="8447" width="7.90625" style="147"/>
    <col min="8448" max="8448" width="3.26953125" style="147" customWidth="1"/>
    <col min="8449" max="8449" width="16" style="147" customWidth="1"/>
    <col min="8450" max="8544" width="8.453125" style="147" customWidth="1"/>
    <col min="8545" max="8545" width="7.26953125" style="147" customWidth="1"/>
    <col min="8546" max="8703" width="7.90625" style="147"/>
    <col min="8704" max="8704" width="3.26953125" style="147" customWidth="1"/>
    <col min="8705" max="8705" width="16" style="147" customWidth="1"/>
    <col min="8706" max="8800" width="8.453125" style="147" customWidth="1"/>
    <col min="8801" max="8801" width="7.26953125" style="147" customWidth="1"/>
    <col min="8802" max="8959" width="7.90625" style="147"/>
    <col min="8960" max="8960" width="3.26953125" style="147" customWidth="1"/>
    <col min="8961" max="8961" width="16" style="147" customWidth="1"/>
    <col min="8962" max="9056" width="8.453125" style="147" customWidth="1"/>
    <col min="9057" max="9057" width="7.26953125" style="147" customWidth="1"/>
    <col min="9058" max="9215" width="7.90625" style="147"/>
    <col min="9216" max="9216" width="3.26953125" style="147" customWidth="1"/>
    <col min="9217" max="9217" width="16" style="147" customWidth="1"/>
    <col min="9218" max="9312" width="8.453125" style="147" customWidth="1"/>
    <col min="9313" max="9313" width="7.26953125" style="147" customWidth="1"/>
    <col min="9314" max="9471" width="7.90625" style="147"/>
    <col min="9472" max="9472" width="3.26953125" style="147" customWidth="1"/>
    <col min="9473" max="9473" width="16" style="147" customWidth="1"/>
    <col min="9474" max="9568" width="8.453125" style="147" customWidth="1"/>
    <col min="9569" max="9569" width="7.26953125" style="147" customWidth="1"/>
    <col min="9570" max="9727" width="7.90625" style="147"/>
    <col min="9728" max="9728" width="3.26953125" style="147" customWidth="1"/>
    <col min="9729" max="9729" width="16" style="147" customWidth="1"/>
    <col min="9730" max="9824" width="8.453125" style="147" customWidth="1"/>
    <col min="9825" max="9825" width="7.26953125" style="147" customWidth="1"/>
    <col min="9826" max="9983" width="7.90625" style="147"/>
    <col min="9984" max="9984" width="3.26953125" style="147" customWidth="1"/>
    <col min="9985" max="9985" width="16" style="147" customWidth="1"/>
    <col min="9986" max="10080" width="8.453125" style="147" customWidth="1"/>
    <col min="10081" max="10081" width="7.26953125" style="147" customWidth="1"/>
    <col min="10082" max="10239" width="7.90625" style="147"/>
    <col min="10240" max="10240" width="3.26953125" style="147" customWidth="1"/>
    <col min="10241" max="10241" width="16" style="147" customWidth="1"/>
    <col min="10242" max="10336" width="8.453125" style="147" customWidth="1"/>
    <col min="10337" max="10337" width="7.26953125" style="147" customWidth="1"/>
    <col min="10338" max="10495" width="7.90625" style="147"/>
    <col min="10496" max="10496" width="3.26953125" style="147" customWidth="1"/>
    <col min="10497" max="10497" width="16" style="147" customWidth="1"/>
    <col min="10498" max="10592" width="8.453125" style="147" customWidth="1"/>
    <col min="10593" max="10593" width="7.26953125" style="147" customWidth="1"/>
    <col min="10594" max="10751" width="7.90625" style="147"/>
    <col min="10752" max="10752" width="3.26953125" style="147" customWidth="1"/>
    <col min="10753" max="10753" width="16" style="147" customWidth="1"/>
    <col min="10754" max="10848" width="8.453125" style="147" customWidth="1"/>
    <col min="10849" max="10849" width="7.26953125" style="147" customWidth="1"/>
    <col min="10850" max="11007" width="7.90625" style="147"/>
    <col min="11008" max="11008" width="3.26953125" style="147" customWidth="1"/>
    <col min="11009" max="11009" width="16" style="147" customWidth="1"/>
    <col min="11010" max="11104" width="8.453125" style="147" customWidth="1"/>
    <col min="11105" max="11105" width="7.26953125" style="147" customWidth="1"/>
    <col min="11106" max="11263" width="7.90625" style="147"/>
    <col min="11264" max="11264" width="3.26953125" style="147" customWidth="1"/>
    <col min="11265" max="11265" width="16" style="147" customWidth="1"/>
    <col min="11266" max="11360" width="8.453125" style="147" customWidth="1"/>
    <col min="11361" max="11361" width="7.26953125" style="147" customWidth="1"/>
    <col min="11362" max="11519" width="7.90625" style="147"/>
    <col min="11520" max="11520" width="3.26953125" style="147" customWidth="1"/>
    <col min="11521" max="11521" width="16" style="147" customWidth="1"/>
    <col min="11522" max="11616" width="8.453125" style="147" customWidth="1"/>
    <col min="11617" max="11617" width="7.26953125" style="147" customWidth="1"/>
    <col min="11618" max="11775" width="7.90625" style="147"/>
    <col min="11776" max="11776" width="3.26953125" style="147" customWidth="1"/>
    <col min="11777" max="11777" width="16" style="147" customWidth="1"/>
    <col min="11778" max="11872" width="8.453125" style="147" customWidth="1"/>
    <col min="11873" max="11873" width="7.26953125" style="147" customWidth="1"/>
    <col min="11874" max="12031" width="7.90625" style="147"/>
    <col min="12032" max="12032" width="3.26953125" style="147" customWidth="1"/>
    <col min="12033" max="12033" width="16" style="147" customWidth="1"/>
    <col min="12034" max="12128" width="8.453125" style="147" customWidth="1"/>
    <col min="12129" max="12129" width="7.26953125" style="147" customWidth="1"/>
    <col min="12130" max="12287" width="7.90625" style="147"/>
    <col min="12288" max="12288" width="3.26953125" style="147" customWidth="1"/>
    <col min="12289" max="12289" width="16" style="147" customWidth="1"/>
    <col min="12290" max="12384" width="8.453125" style="147" customWidth="1"/>
    <col min="12385" max="12385" width="7.26953125" style="147" customWidth="1"/>
    <col min="12386" max="12543" width="7.90625" style="147"/>
    <col min="12544" max="12544" width="3.26953125" style="147" customWidth="1"/>
    <col min="12545" max="12545" width="16" style="147" customWidth="1"/>
    <col min="12546" max="12640" width="8.453125" style="147" customWidth="1"/>
    <col min="12641" max="12641" width="7.26953125" style="147" customWidth="1"/>
    <col min="12642" max="12799" width="7.90625" style="147"/>
    <col min="12800" max="12800" width="3.26953125" style="147" customWidth="1"/>
    <col min="12801" max="12801" width="16" style="147" customWidth="1"/>
    <col min="12802" max="12896" width="8.453125" style="147" customWidth="1"/>
    <col min="12897" max="12897" width="7.26953125" style="147" customWidth="1"/>
    <col min="12898" max="13055" width="7.90625" style="147"/>
    <col min="13056" max="13056" width="3.26953125" style="147" customWidth="1"/>
    <col min="13057" max="13057" width="16" style="147" customWidth="1"/>
    <col min="13058" max="13152" width="8.453125" style="147" customWidth="1"/>
    <col min="13153" max="13153" width="7.26953125" style="147" customWidth="1"/>
    <col min="13154" max="13311" width="7.90625" style="147"/>
    <col min="13312" max="13312" width="3.26953125" style="147" customWidth="1"/>
    <col min="13313" max="13313" width="16" style="147" customWidth="1"/>
    <col min="13314" max="13408" width="8.453125" style="147" customWidth="1"/>
    <col min="13409" max="13409" width="7.26953125" style="147" customWidth="1"/>
    <col min="13410" max="13567" width="7.90625" style="147"/>
    <col min="13568" max="13568" width="3.26953125" style="147" customWidth="1"/>
    <col min="13569" max="13569" width="16" style="147" customWidth="1"/>
    <col min="13570" max="13664" width="8.453125" style="147" customWidth="1"/>
    <col min="13665" max="13665" width="7.26953125" style="147" customWidth="1"/>
    <col min="13666" max="13823" width="7.90625" style="147"/>
    <col min="13824" max="13824" width="3.26953125" style="147" customWidth="1"/>
    <col min="13825" max="13825" width="16" style="147" customWidth="1"/>
    <col min="13826" max="13920" width="8.453125" style="147" customWidth="1"/>
    <col min="13921" max="13921" width="7.26953125" style="147" customWidth="1"/>
    <col min="13922" max="14079" width="7.90625" style="147"/>
    <col min="14080" max="14080" width="3.26953125" style="147" customWidth="1"/>
    <col min="14081" max="14081" width="16" style="147" customWidth="1"/>
    <col min="14082" max="14176" width="8.453125" style="147" customWidth="1"/>
    <col min="14177" max="14177" width="7.26953125" style="147" customWidth="1"/>
    <col min="14178" max="14335" width="7.90625" style="147"/>
    <col min="14336" max="14336" width="3.26953125" style="147" customWidth="1"/>
    <col min="14337" max="14337" width="16" style="147" customWidth="1"/>
    <col min="14338" max="14432" width="8.453125" style="147" customWidth="1"/>
    <col min="14433" max="14433" width="7.26953125" style="147" customWidth="1"/>
    <col min="14434" max="14591" width="7.90625" style="147"/>
    <col min="14592" max="14592" width="3.26953125" style="147" customWidth="1"/>
    <col min="14593" max="14593" width="16" style="147" customWidth="1"/>
    <col min="14594" max="14688" width="8.453125" style="147" customWidth="1"/>
    <col min="14689" max="14689" width="7.26953125" style="147" customWidth="1"/>
    <col min="14690" max="14847" width="7.90625" style="147"/>
    <col min="14848" max="14848" width="3.26953125" style="147" customWidth="1"/>
    <col min="14849" max="14849" width="16" style="147" customWidth="1"/>
    <col min="14850" max="14944" width="8.453125" style="147" customWidth="1"/>
    <col min="14945" max="14945" width="7.26953125" style="147" customWidth="1"/>
    <col min="14946" max="15103" width="7.90625" style="147"/>
    <col min="15104" max="15104" width="3.26953125" style="147" customWidth="1"/>
    <col min="15105" max="15105" width="16" style="147" customWidth="1"/>
    <col min="15106" max="15200" width="8.453125" style="147" customWidth="1"/>
    <col min="15201" max="15201" width="7.26953125" style="147" customWidth="1"/>
    <col min="15202" max="15359" width="7.90625" style="147"/>
    <col min="15360" max="15360" width="3.26953125" style="147" customWidth="1"/>
    <col min="15361" max="15361" width="16" style="147" customWidth="1"/>
    <col min="15362" max="15456" width="8.453125" style="147" customWidth="1"/>
    <col min="15457" max="15457" width="7.26953125" style="147" customWidth="1"/>
    <col min="15458" max="15615" width="7.90625" style="147"/>
    <col min="15616" max="15616" width="3.26953125" style="147" customWidth="1"/>
    <col min="15617" max="15617" width="16" style="147" customWidth="1"/>
    <col min="15618" max="15712" width="8.453125" style="147" customWidth="1"/>
    <col min="15713" max="15713" width="7.26953125" style="147" customWidth="1"/>
    <col min="15714" max="15871" width="7.90625" style="147"/>
    <col min="15872" max="15872" width="3.26953125" style="147" customWidth="1"/>
    <col min="15873" max="15873" width="16" style="147" customWidth="1"/>
    <col min="15874" max="15968" width="8.453125" style="147" customWidth="1"/>
    <col min="15969" max="15969" width="7.26953125" style="147" customWidth="1"/>
    <col min="15970" max="16127" width="7.90625" style="147"/>
    <col min="16128" max="16128" width="3.26953125" style="147" customWidth="1"/>
    <col min="16129" max="16129" width="16" style="147" customWidth="1"/>
    <col min="16130" max="16224" width="8.453125" style="147" customWidth="1"/>
    <col min="16225" max="16225" width="7.26953125" style="147" customWidth="1"/>
    <col min="16226" max="16384" width="7.90625" style="147"/>
  </cols>
  <sheetData>
    <row r="1" spans="1:97" s="138" customFormat="1" ht="16.5" x14ac:dyDescent="0.2">
      <c r="A1" s="204"/>
      <c r="B1" s="205" t="s">
        <v>594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150"/>
      <c r="BQ1" s="149"/>
      <c r="CS1" s="150"/>
    </row>
    <row r="2" spans="1:97" s="138" customFormat="1" ht="10.9" customHeight="1" x14ac:dyDescent="0.2">
      <c r="A2" s="204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150"/>
      <c r="BQ2" s="150"/>
      <c r="CS2" s="150"/>
    </row>
    <row r="3" spans="1:97" s="138" customFormat="1" ht="10.9" customHeight="1" x14ac:dyDescent="0.2">
      <c r="A3" s="171"/>
      <c r="B3" s="172"/>
      <c r="C3" s="173" t="s">
        <v>234</v>
      </c>
      <c r="D3" s="173" t="s">
        <v>235</v>
      </c>
      <c r="E3" s="173" t="s">
        <v>236</v>
      </c>
      <c r="F3" s="173" t="s">
        <v>237</v>
      </c>
      <c r="G3" s="173" t="s">
        <v>238</v>
      </c>
      <c r="H3" s="173" t="s">
        <v>239</v>
      </c>
      <c r="I3" s="173" t="s">
        <v>240</v>
      </c>
      <c r="J3" s="173" t="s">
        <v>241</v>
      </c>
      <c r="K3" s="173" t="s">
        <v>242</v>
      </c>
      <c r="L3" s="173" t="s">
        <v>243</v>
      </c>
      <c r="M3" s="173" t="s">
        <v>244</v>
      </c>
      <c r="N3" s="173" t="s">
        <v>245</v>
      </c>
      <c r="O3" s="173" t="s">
        <v>246</v>
      </c>
      <c r="P3" s="173" t="s">
        <v>247</v>
      </c>
      <c r="Q3" s="173" t="s">
        <v>248</v>
      </c>
      <c r="R3" s="173" t="s">
        <v>249</v>
      </c>
      <c r="S3" s="173" t="s">
        <v>250</v>
      </c>
      <c r="T3" s="173" t="s">
        <v>251</v>
      </c>
      <c r="U3" s="173" t="s">
        <v>252</v>
      </c>
      <c r="V3" s="173" t="s">
        <v>253</v>
      </c>
      <c r="W3" s="173" t="s">
        <v>254</v>
      </c>
      <c r="X3" s="173" t="s">
        <v>255</v>
      </c>
      <c r="Y3" s="173" t="s">
        <v>256</v>
      </c>
      <c r="Z3" s="173" t="s">
        <v>257</v>
      </c>
      <c r="AA3" s="173" t="s">
        <v>258</v>
      </c>
      <c r="AB3" s="173" t="s">
        <v>259</v>
      </c>
      <c r="AC3" s="173" t="s">
        <v>260</v>
      </c>
      <c r="AD3" s="173" t="s">
        <v>261</v>
      </c>
      <c r="AE3" s="173" t="s">
        <v>262</v>
      </c>
      <c r="AF3" s="173" t="s">
        <v>263</v>
      </c>
      <c r="AG3" s="173" t="s">
        <v>264</v>
      </c>
      <c r="AH3" s="173" t="s">
        <v>265</v>
      </c>
      <c r="AI3" s="173" t="s">
        <v>266</v>
      </c>
      <c r="AJ3" s="173" t="s">
        <v>267</v>
      </c>
      <c r="AK3" s="173" t="s">
        <v>268</v>
      </c>
      <c r="AL3" s="173" t="s">
        <v>269</v>
      </c>
      <c r="AM3" s="173" t="s">
        <v>270</v>
      </c>
      <c r="AN3" s="173" t="s">
        <v>272</v>
      </c>
      <c r="AO3" s="173" t="s">
        <v>274</v>
      </c>
      <c r="AP3" s="173" t="s">
        <v>275</v>
      </c>
      <c r="AQ3" s="173" t="s">
        <v>276</v>
      </c>
      <c r="AR3" s="173" t="s">
        <v>277</v>
      </c>
      <c r="AS3" s="173" t="s">
        <v>278</v>
      </c>
      <c r="AT3" s="173" t="s">
        <v>279</v>
      </c>
      <c r="AU3" s="173" t="s">
        <v>280</v>
      </c>
      <c r="AV3" s="173" t="s">
        <v>281</v>
      </c>
      <c r="AW3" s="173" t="s">
        <v>282</v>
      </c>
      <c r="AX3" s="173" t="s">
        <v>283</v>
      </c>
      <c r="AY3" s="173" t="s">
        <v>284</v>
      </c>
      <c r="AZ3" s="173" t="s">
        <v>285</v>
      </c>
      <c r="BA3" s="173" t="s">
        <v>286</v>
      </c>
      <c r="BB3" s="173" t="s">
        <v>288</v>
      </c>
      <c r="BC3" s="173" t="s">
        <v>289</v>
      </c>
      <c r="BD3" s="173" t="s">
        <v>291</v>
      </c>
      <c r="BE3" s="173" t="s">
        <v>292</v>
      </c>
      <c r="BF3" s="173" t="s">
        <v>293</v>
      </c>
      <c r="BG3" s="173" t="s">
        <v>295</v>
      </c>
      <c r="BH3" s="173" t="s">
        <v>296</v>
      </c>
      <c r="BI3" s="173" t="s">
        <v>297</v>
      </c>
      <c r="BJ3" s="173" t="s">
        <v>298</v>
      </c>
      <c r="BK3" s="173" t="s">
        <v>299</v>
      </c>
      <c r="BL3" s="173" t="s">
        <v>300</v>
      </c>
      <c r="BM3" s="173" t="s">
        <v>301</v>
      </c>
      <c r="BN3" s="173" t="s">
        <v>459</v>
      </c>
      <c r="BO3" s="174"/>
      <c r="BP3" s="139"/>
      <c r="BQ3" s="139"/>
      <c r="BR3" s="139"/>
      <c r="BS3" s="139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40"/>
      <c r="CG3" s="139"/>
      <c r="CH3" s="140"/>
      <c r="CI3" s="139"/>
      <c r="CJ3" s="139"/>
      <c r="CK3" s="139"/>
      <c r="CL3" s="139"/>
      <c r="CM3" s="139"/>
      <c r="CN3" s="139"/>
      <c r="CO3" s="139"/>
      <c r="CP3" s="140"/>
      <c r="CQ3" s="139"/>
      <c r="CR3" s="140"/>
    </row>
    <row r="4" spans="1:97" s="141" customFormat="1" ht="10.9" customHeight="1" x14ac:dyDescent="0.2">
      <c r="A4" s="175"/>
      <c r="B4" s="176"/>
      <c r="C4" s="177" t="s">
        <v>523</v>
      </c>
      <c r="D4" s="177" t="s">
        <v>524</v>
      </c>
      <c r="E4" s="177"/>
      <c r="F4" s="177" t="s">
        <v>525</v>
      </c>
      <c r="G4" s="177"/>
      <c r="H4" s="177"/>
      <c r="I4" s="177" t="s">
        <v>526</v>
      </c>
      <c r="J4" s="177" t="s">
        <v>527</v>
      </c>
      <c r="K4" s="177"/>
      <c r="L4" s="177" t="s">
        <v>304</v>
      </c>
      <c r="M4" s="177"/>
      <c r="N4" s="177" t="s">
        <v>305</v>
      </c>
      <c r="O4" s="177"/>
      <c r="P4" s="178" t="s">
        <v>528</v>
      </c>
      <c r="Q4" s="177" t="s">
        <v>529</v>
      </c>
      <c r="R4" s="177" t="s">
        <v>530</v>
      </c>
      <c r="S4" s="177" t="s">
        <v>531</v>
      </c>
      <c r="T4" s="177" t="s">
        <v>532</v>
      </c>
      <c r="U4" s="178" t="s">
        <v>533</v>
      </c>
      <c r="V4" s="177"/>
      <c r="W4" s="177" t="s">
        <v>534</v>
      </c>
      <c r="X4" s="177"/>
      <c r="Y4" s="177" t="s">
        <v>306</v>
      </c>
      <c r="Z4" s="177" t="s">
        <v>306</v>
      </c>
      <c r="AA4" s="177" t="s">
        <v>535</v>
      </c>
      <c r="AB4" s="177" t="s">
        <v>536</v>
      </c>
      <c r="AC4" s="177"/>
      <c r="AD4" s="177" t="s">
        <v>537</v>
      </c>
      <c r="AE4" s="177" t="s">
        <v>538</v>
      </c>
      <c r="AF4" s="177"/>
      <c r="AG4" s="177" t="s">
        <v>539</v>
      </c>
      <c r="AH4" s="177" t="s">
        <v>540</v>
      </c>
      <c r="AI4" s="177"/>
      <c r="AJ4" s="177"/>
      <c r="AK4" s="177"/>
      <c r="AL4" s="177"/>
      <c r="AM4" s="177" t="s">
        <v>527</v>
      </c>
      <c r="AN4" s="178" t="s">
        <v>541</v>
      </c>
      <c r="AO4" s="177"/>
      <c r="AP4" s="177"/>
      <c r="AQ4" s="178"/>
      <c r="AR4" s="177" t="s">
        <v>542</v>
      </c>
      <c r="AS4" s="177"/>
      <c r="AT4" s="177" t="s">
        <v>543</v>
      </c>
      <c r="AU4" s="177"/>
      <c r="AV4" s="177"/>
      <c r="AW4" s="177"/>
      <c r="AX4" s="177"/>
      <c r="AY4" s="178"/>
      <c r="AZ4" s="177" t="s">
        <v>544</v>
      </c>
      <c r="BA4" s="177"/>
      <c r="BB4" s="177" t="s">
        <v>545</v>
      </c>
      <c r="BC4" s="177"/>
      <c r="BD4" s="177"/>
      <c r="BE4" s="177" t="s">
        <v>546</v>
      </c>
      <c r="BF4" s="179"/>
      <c r="BG4" s="347" t="s">
        <v>547</v>
      </c>
      <c r="BH4" s="177" t="s">
        <v>548</v>
      </c>
      <c r="BI4" s="177"/>
      <c r="BJ4" s="177" t="s">
        <v>549</v>
      </c>
      <c r="BK4" s="178" t="s">
        <v>550</v>
      </c>
      <c r="BL4" s="349" t="s">
        <v>527</v>
      </c>
      <c r="BM4" s="177"/>
      <c r="BN4" s="178"/>
      <c r="BO4" s="18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1"/>
      <c r="B5" s="182"/>
      <c r="C5" s="183" t="s">
        <v>551</v>
      </c>
      <c r="D5" s="183" t="s">
        <v>551</v>
      </c>
      <c r="E5" s="183" t="s">
        <v>552</v>
      </c>
      <c r="F5" s="183" t="s">
        <v>308</v>
      </c>
      <c r="G5" s="183" t="s">
        <v>553</v>
      </c>
      <c r="H5" s="183" t="s">
        <v>554</v>
      </c>
      <c r="I5" s="183" t="s">
        <v>555</v>
      </c>
      <c r="J5" s="183" t="s">
        <v>556</v>
      </c>
      <c r="K5" s="183" t="s">
        <v>557</v>
      </c>
      <c r="L5" s="183" t="s">
        <v>558</v>
      </c>
      <c r="M5" s="183" t="s">
        <v>1</v>
      </c>
      <c r="N5" s="183" t="s">
        <v>558</v>
      </c>
      <c r="O5" s="183" t="s">
        <v>309</v>
      </c>
      <c r="P5" s="184" t="s">
        <v>559</v>
      </c>
      <c r="Q5" s="183" t="s">
        <v>560</v>
      </c>
      <c r="R5" s="183" t="s">
        <v>561</v>
      </c>
      <c r="S5" s="183" t="s">
        <v>562</v>
      </c>
      <c r="T5" s="183" t="s">
        <v>563</v>
      </c>
      <c r="U5" s="184" t="s">
        <v>564</v>
      </c>
      <c r="V5" s="183" t="s">
        <v>2</v>
      </c>
      <c r="W5" s="183" t="s">
        <v>310</v>
      </c>
      <c r="X5" s="183" t="s">
        <v>3</v>
      </c>
      <c r="Y5" s="183" t="s">
        <v>565</v>
      </c>
      <c r="Z5" s="183" t="s">
        <v>566</v>
      </c>
      <c r="AA5" s="183" t="s">
        <v>567</v>
      </c>
      <c r="AB5" s="183" t="s">
        <v>568</v>
      </c>
      <c r="AC5" s="183" t="s">
        <v>4</v>
      </c>
      <c r="AD5" s="183" t="s">
        <v>569</v>
      </c>
      <c r="AE5" s="183" t="s">
        <v>311</v>
      </c>
      <c r="AF5" s="183" t="s">
        <v>5</v>
      </c>
      <c r="AG5" s="183" t="s">
        <v>312</v>
      </c>
      <c r="AH5" s="183" t="s">
        <v>570</v>
      </c>
      <c r="AI5" s="183" t="s">
        <v>37</v>
      </c>
      <c r="AJ5" s="183" t="s">
        <v>271</v>
      </c>
      <c r="AK5" s="183" t="s">
        <v>273</v>
      </c>
      <c r="AL5" s="183" t="s">
        <v>36</v>
      </c>
      <c r="AM5" s="183" t="s">
        <v>313</v>
      </c>
      <c r="AN5" s="184" t="s">
        <v>571</v>
      </c>
      <c r="AO5" s="183" t="s">
        <v>314</v>
      </c>
      <c r="AP5" s="183" t="s">
        <v>6</v>
      </c>
      <c r="AQ5" s="184" t="s">
        <v>572</v>
      </c>
      <c r="AR5" s="183" t="s">
        <v>573</v>
      </c>
      <c r="AS5" s="183" t="s">
        <v>315</v>
      </c>
      <c r="AT5" s="183" t="s">
        <v>574</v>
      </c>
      <c r="AU5" s="183" t="s">
        <v>316</v>
      </c>
      <c r="AV5" s="183" t="s">
        <v>317</v>
      </c>
      <c r="AW5" s="183" t="s">
        <v>7</v>
      </c>
      <c r="AX5" s="183" t="s">
        <v>287</v>
      </c>
      <c r="AY5" s="184" t="s">
        <v>318</v>
      </c>
      <c r="AZ5" s="183" t="s">
        <v>575</v>
      </c>
      <c r="BA5" s="183" t="s">
        <v>290</v>
      </c>
      <c r="BB5" s="183" t="s">
        <v>308</v>
      </c>
      <c r="BC5" s="183" t="s">
        <v>319</v>
      </c>
      <c r="BD5" s="183" t="s">
        <v>294</v>
      </c>
      <c r="BE5" s="183" t="s">
        <v>320</v>
      </c>
      <c r="BF5" s="184" t="s">
        <v>321</v>
      </c>
      <c r="BG5" s="348" t="s">
        <v>576</v>
      </c>
      <c r="BH5" s="183" t="s">
        <v>308</v>
      </c>
      <c r="BI5" s="183" t="s">
        <v>577</v>
      </c>
      <c r="BJ5" s="183" t="s">
        <v>308</v>
      </c>
      <c r="BK5" s="184" t="s">
        <v>308</v>
      </c>
      <c r="BL5" s="350" t="s">
        <v>578</v>
      </c>
      <c r="BM5" s="183" t="s">
        <v>579</v>
      </c>
      <c r="BN5" s="184" t="s">
        <v>580</v>
      </c>
      <c r="BO5" s="185" t="s">
        <v>328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5" t="s">
        <v>234</v>
      </c>
      <c r="B6" s="186" t="s">
        <v>460</v>
      </c>
      <c r="C6" s="187">
        <v>1.0301148548480812</v>
      </c>
      <c r="D6" s="187">
        <v>8.8714058796474579E-3</v>
      </c>
      <c r="E6" s="187">
        <v>1.8538145687948343E-2</v>
      </c>
      <c r="F6" s="187">
        <v>6.7170943533469375E-3</v>
      </c>
      <c r="G6" s="187">
        <v>1.81128894997166E-3</v>
      </c>
      <c r="H6" s="187">
        <v>5.2019159398334421E-4</v>
      </c>
      <c r="I6" s="187">
        <v>0</v>
      </c>
      <c r="J6" s="187">
        <v>1.2134188788994133E-5</v>
      </c>
      <c r="K6" s="187">
        <v>8.4984225748564041E-3</v>
      </c>
      <c r="L6" s="187">
        <v>1.3430184433313155E-3</v>
      </c>
      <c r="M6" s="187">
        <v>0.52659934186624857</v>
      </c>
      <c r="N6" s="187">
        <v>0.11520894638630845</v>
      </c>
      <c r="O6" s="187">
        <v>2.5747478127296709E-2</v>
      </c>
      <c r="P6" s="187">
        <v>0.213880657574161</v>
      </c>
      <c r="Q6" s="187">
        <v>1.3033027169588233E-4</v>
      </c>
      <c r="R6" s="187">
        <v>8.3329365970801245E-5</v>
      </c>
      <c r="S6" s="187">
        <v>8.5985076435259359E-4</v>
      </c>
      <c r="T6" s="187">
        <v>8.2404681016845393E-5</v>
      </c>
      <c r="U6" s="187">
        <v>1.7624545985826237E-4</v>
      </c>
      <c r="V6" s="187">
        <v>3.4439835224218909E-5</v>
      </c>
      <c r="W6" s="187">
        <v>1.5175457400751404E-5</v>
      </c>
      <c r="X6" s="187">
        <v>3.0183461178107664E-5</v>
      </c>
      <c r="Y6" s="187">
        <v>3.5470233562909238E-5</v>
      </c>
      <c r="Z6" s="187">
        <v>4.2506048344612081E-4</v>
      </c>
      <c r="AA6" s="187">
        <v>3.5637771996876544E-6</v>
      </c>
      <c r="AB6" s="187">
        <v>6.9366274163445164E-6</v>
      </c>
      <c r="AC6" s="187">
        <v>0</v>
      </c>
      <c r="AD6" s="187">
        <v>0</v>
      </c>
      <c r="AE6" s="187">
        <v>2.9821483767276893E-5</v>
      </c>
      <c r="AF6" s="187">
        <v>0</v>
      </c>
      <c r="AG6" s="187">
        <v>1.5594893515008015E-6</v>
      </c>
      <c r="AH6" s="187">
        <v>4.6868814985607557E-6</v>
      </c>
      <c r="AI6" s="187">
        <v>6.1438059943757471E-6</v>
      </c>
      <c r="AJ6" s="187">
        <v>6.7907429108181094E-6</v>
      </c>
      <c r="AK6" s="187">
        <v>8.3734669402694237E-6</v>
      </c>
      <c r="AL6" s="187">
        <v>3.3195926446573687E-6</v>
      </c>
      <c r="AM6" s="187">
        <v>1.9108073803885941E-3</v>
      </c>
      <c r="AN6" s="187">
        <v>5.4575360434442091E-5</v>
      </c>
      <c r="AO6" s="187">
        <v>3.848821837654987E-5</v>
      </c>
      <c r="AP6" s="187">
        <v>4.3484245821227183E-5</v>
      </c>
      <c r="AQ6" s="187">
        <v>4.5469730176313558E-5</v>
      </c>
      <c r="AR6" s="187">
        <v>1.9322391379693623E-5</v>
      </c>
      <c r="AS6" s="187">
        <v>8.176027115745585E-6</v>
      </c>
      <c r="AT6" s="187">
        <v>1.6111644304548203E-5</v>
      </c>
      <c r="AU6" s="187">
        <v>1.1884805056811286E-5</v>
      </c>
      <c r="AV6" s="187">
        <v>9.0860986239623454E-6</v>
      </c>
      <c r="AW6" s="187">
        <v>1.0790791785577406E-5</v>
      </c>
      <c r="AX6" s="187">
        <v>2.854909155708764E-6</v>
      </c>
      <c r="AY6" s="187">
        <v>1.91160125014055E-4</v>
      </c>
      <c r="AZ6" s="187">
        <v>1.3167692355049739E-5</v>
      </c>
      <c r="BA6" s="187">
        <v>1.5864617175238835E-5</v>
      </c>
      <c r="BB6" s="187">
        <v>2.2227185558693081E-5</v>
      </c>
      <c r="BC6" s="187">
        <v>1.0202880972483022E-4</v>
      </c>
      <c r="BD6" s="187">
        <v>1.9150022451492484E-3</v>
      </c>
      <c r="BE6" s="187">
        <v>1.2266956155224439E-3</v>
      </c>
      <c r="BF6" s="187">
        <v>7.2297127542570588E-3</v>
      </c>
      <c r="BG6" s="187">
        <v>1.2069731804899161E-3</v>
      </c>
      <c r="BH6" s="187">
        <v>1.058892494529305E-5</v>
      </c>
      <c r="BI6" s="187">
        <v>1.6975734933766889E-2</v>
      </c>
      <c r="BJ6" s="187">
        <v>2.5496290825643936E-2</v>
      </c>
      <c r="BK6" s="187">
        <v>1.7258519964018267E-4</v>
      </c>
      <c r="BL6" s="187">
        <v>7.1078370111273405E-4</v>
      </c>
      <c r="BM6" s="187">
        <v>5.7188839031565052E-5</v>
      </c>
      <c r="BN6" s="187">
        <v>5.6128428605756215E-5</v>
      </c>
      <c r="BO6" s="188">
        <v>2.0173798510360132</v>
      </c>
      <c r="BP6" s="149"/>
      <c r="BQ6" s="149"/>
      <c r="BR6" s="149"/>
      <c r="BS6" s="149"/>
      <c r="BT6" s="151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51"/>
      <c r="CI6" s="149"/>
      <c r="CJ6" s="149"/>
      <c r="CK6" s="149"/>
      <c r="CL6" s="149"/>
      <c r="CM6" s="149"/>
      <c r="CN6" s="149"/>
      <c r="CO6" s="149"/>
      <c r="CP6" s="151"/>
      <c r="CQ6" s="149"/>
      <c r="CR6" s="151"/>
    </row>
    <row r="7" spans="1:97" s="138" customFormat="1" ht="10.9" customHeight="1" x14ac:dyDescent="0.2">
      <c r="A7" s="175" t="s">
        <v>235</v>
      </c>
      <c r="B7" s="186" t="s">
        <v>461</v>
      </c>
      <c r="C7" s="187">
        <v>1.1837192804053763E-2</v>
      </c>
      <c r="D7" s="187">
        <v>1.0454256751235906</v>
      </c>
      <c r="E7" s="187">
        <v>0.11779476014132359</v>
      </c>
      <c r="F7" s="187">
        <v>4.2004609307002101E-3</v>
      </c>
      <c r="G7" s="187">
        <v>2.8478272041211648E-5</v>
      </c>
      <c r="H7" s="187">
        <v>1.0479383615917671E-4</v>
      </c>
      <c r="I7" s="187">
        <v>0</v>
      </c>
      <c r="J7" s="187">
        <v>9.1570530980611658E-6</v>
      </c>
      <c r="K7" s="187">
        <v>4.7358087289431576E-2</v>
      </c>
      <c r="L7" s="187">
        <v>8.046753583206821E-5</v>
      </c>
      <c r="M7" s="187">
        <v>6.0549446762165329E-3</v>
      </c>
      <c r="N7" s="187">
        <v>3.1163664164982402E-3</v>
      </c>
      <c r="O7" s="187">
        <v>6.1620247744695973E-4</v>
      </c>
      <c r="P7" s="187">
        <v>2.7526943060180786E-2</v>
      </c>
      <c r="Q7" s="187">
        <v>8.3855005700648067E-3</v>
      </c>
      <c r="R7" s="187">
        <v>2.9303992147371744E-3</v>
      </c>
      <c r="S7" s="187">
        <v>2.065527809819997E-5</v>
      </c>
      <c r="T7" s="187">
        <v>3.2613595959266346E-5</v>
      </c>
      <c r="U7" s="187">
        <v>4.0489124793925766E-4</v>
      </c>
      <c r="V7" s="187">
        <v>7.1043132251548516E-5</v>
      </c>
      <c r="W7" s="187">
        <v>3.0190055756426068E-5</v>
      </c>
      <c r="X7" s="187">
        <v>1.5700977500330377E-4</v>
      </c>
      <c r="Y7" s="187">
        <v>4.7944238994614904E-6</v>
      </c>
      <c r="Z7" s="187">
        <v>2.661341439468503E-3</v>
      </c>
      <c r="AA7" s="187">
        <v>1.2470667873088759E-6</v>
      </c>
      <c r="AB7" s="187">
        <v>6.8230771344989433E-6</v>
      </c>
      <c r="AC7" s="187">
        <v>0</v>
      </c>
      <c r="AD7" s="187">
        <v>0</v>
      </c>
      <c r="AE7" s="187">
        <v>7.5544102559227878E-6</v>
      </c>
      <c r="AF7" s="187">
        <v>0</v>
      </c>
      <c r="AG7" s="187">
        <v>9.8145028833224013E-7</v>
      </c>
      <c r="AH7" s="187">
        <v>3.2371908391637239E-6</v>
      </c>
      <c r="AI7" s="187">
        <v>4.7600618822872365E-6</v>
      </c>
      <c r="AJ7" s="187">
        <v>6.599042854241166E-6</v>
      </c>
      <c r="AK7" s="187">
        <v>6.9025434226664326E-6</v>
      </c>
      <c r="AL7" s="187">
        <v>5.089714684101583E-6</v>
      </c>
      <c r="AM7" s="187">
        <v>1.0567996063535121E-3</v>
      </c>
      <c r="AN7" s="187">
        <v>7.6212695163346341E-6</v>
      </c>
      <c r="AO7" s="187">
        <v>4.0942669645230588E-4</v>
      </c>
      <c r="AP7" s="187">
        <v>1.6026809907777978E-5</v>
      </c>
      <c r="AQ7" s="187">
        <v>2.7923915715931703E-3</v>
      </c>
      <c r="AR7" s="187">
        <v>8.78786116603785E-4</v>
      </c>
      <c r="AS7" s="187">
        <v>4.5271700544451967E-6</v>
      </c>
      <c r="AT7" s="187">
        <v>9.8676957191212077E-6</v>
      </c>
      <c r="AU7" s="187">
        <v>6.6161498217676781E-6</v>
      </c>
      <c r="AV7" s="187">
        <v>1.0177376289125916E-4</v>
      </c>
      <c r="AW7" s="187">
        <v>6.4778653448487752E-6</v>
      </c>
      <c r="AX7" s="187">
        <v>5.5147892165840809E-6</v>
      </c>
      <c r="AY7" s="187">
        <v>1.3984215010455209E-5</v>
      </c>
      <c r="AZ7" s="187">
        <v>2.9974092831865397E-6</v>
      </c>
      <c r="BA7" s="187">
        <v>1.4031704395584167E-5</v>
      </c>
      <c r="BB7" s="187">
        <v>3.0914347067772148E-5</v>
      </c>
      <c r="BC7" s="187">
        <v>9.1547869075660188E-6</v>
      </c>
      <c r="BD7" s="187">
        <v>2.578143972464208E-4</v>
      </c>
      <c r="BE7" s="187">
        <v>1.1725406863137E-4</v>
      </c>
      <c r="BF7" s="187">
        <v>3.5045404170984103E-4</v>
      </c>
      <c r="BG7" s="187">
        <v>6.5107530212907673E-4</v>
      </c>
      <c r="BH7" s="187">
        <v>1.6474128837355652E-5</v>
      </c>
      <c r="BI7" s="187">
        <v>1.1991084944533183E-3</v>
      </c>
      <c r="BJ7" s="187">
        <v>2.5064495899510646E-3</v>
      </c>
      <c r="BK7" s="187">
        <v>1.7479184845111224E-3</v>
      </c>
      <c r="BL7" s="187">
        <v>1.5795822216568562E-3</v>
      </c>
      <c r="BM7" s="187">
        <v>9.1072552696062526E-5</v>
      </c>
      <c r="BN7" s="187">
        <v>1.3279912989887232E-5</v>
      </c>
      <c r="BO7" s="188">
        <v>1.2927925580688513</v>
      </c>
      <c r="BP7" s="149"/>
      <c r="BQ7" s="149"/>
      <c r="BR7" s="149"/>
      <c r="BS7" s="149"/>
      <c r="BT7" s="151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51"/>
      <c r="CI7" s="149"/>
      <c r="CJ7" s="149"/>
      <c r="CK7" s="149"/>
      <c r="CL7" s="149"/>
      <c r="CM7" s="149"/>
      <c r="CN7" s="149"/>
      <c r="CO7" s="149"/>
      <c r="CP7" s="151"/>
      <c r="CQ7" s="149"/>
      <c r="CR7" s="151"/>
    </row>
    <row r="8" spans="1:97" s="138" customFormat="1" ht="10.9" customHeight="1" x14ac:dyDescent="0.2">
      <c r="A8" s="175" t="s">
        <v>236</v>
      </c>
      <c r="B8" s="186" t="s">
        <v>462</v>
      </c>
      <c r="C8" s="187">
        <v>1.1050689229085376E-2</v>
      </c>
      <c r="D8" s="187">
        <v>3.9144113251958067E-2</v>
      </c>
      <c r="E8" s="187">
        <v>1.0714151082793129</v>
      </c>
      <c r="F8" s="187">
        <v>3.0783477304165034E-2</v>
      </c>
      <c r="G8" s="187">
        <v>5.1679479056742095E-5</v>
      </c>
      <c r="H8" s="187">
        <v>4.4789218147134946E-5</v>
      </c>
      <c r="I8" s="187">
        <v>0</v>
      </c>
      <c r="J8" s="187">
        <v>2.9553280435489537E-6</v>
      </c>
      <c r="K8" s="187">
        <v>0.43059802612162112</v>
      </c>
      <c r="L8" s="187">
        <v>3.8140292865487791E-4</v>
      </c>
      <c r="M8" s="187">
        <v>5.6528641796616281E-3</v>
      </c>
      <c r="N8" s="187">
        <v>1.7014915708543424E-2</v>
      </c>
      <c r="O8" s="187">
        <v>3.123645956165775E-3</v>
      </c>
      <c r="P8" s="187">
        <v>7.0057766639561366E-3</v>
      </c>
      <c r="Q8" s="187">
        <v>3.6200682466385951E-3</v>
      </c>
      <c r="R8" s="187">
        <v>2.9254287946864168E-3</v>
      </c>
      <c r="S8" s="187">
        <v>2.0690992567197507E-5</v>
      </c>
      <c r="T8" s="187">
        <v>1.3101901564598581E-5</v>
      </c>
      <c r="U8" s="187">
        <v>1.419127126545785E-4</v>
      </c>
      <c r="V8" s="187">
        <v>2.4833874527340197E-5</v>
      </c>
      <c r="W8" s="187">
        <v>9.8866523815023656E-6</v>
      </c>
      <c r="X8" s="187">
        <v>1.3831391144799449E-3</v>
      </c>
      <c r="Y8" s="187">
        <v>5.8854064643927092E-6</v>
      </c>
      <c r="Z8" s="187">
        <v>6.4929350257728329E-4</v>
      </c>
      <c r="AA8" s="187">
        <v>8.8554409823222691E-7</v>
      </c>
      <c r="AB8" s="187">
        <v>2.1827924803201047E-6</v>
      </c>
      <c r="AC8" s="187">
        <v>0</v>
      </c>
      <c r="AD8" s="187">
        <v>0</v>
      </c>
      <c r="AE8" s="187">
        <v>5.7778229712044826E-6</v>
      </c>
      <c r="AF8" s="187">
        <v>0</v>
      </c>
      <c r="AG8" s="187">
        <v>4.8632515819615081E-7</v>
      </c>
      <c r="AH8" s="187">
        <v>1.3475140078135397E-6</v>
      </c>
      <c r="AI8" s="187">
        <v>1.9203363067293028E-6</v>
      </c>
      <c r="AJ8" s="187">
        <v>2.8202504186414333E-6</v>
      </c>
      <c r="AK8" s="187">
        <v>3.71519605745699E-6</v>
      </c>
      <c r="AL8" s="187">
        <v>1.7241448051178468E-6</v>
      </c>
      <c r="AM8" s="187">
        <v>8.0790825080982568E-4</v>
      </c>
      <c r="AN8" s="187">
        <v>1.5137693659561019E-5</v>
      </c>
      <c r="AO8" s="187">
        <v>1.9004621577610549E-5</v>
      </c>
      <c r="AP8" s="187">
        <v>5.1827428092513309E-6</v>
      </c>
      <c r="AQ8" s="187">
        <v>1.073908714331799E-4</v>
      </c>
      <c r="AR8" s="187">
        <v>3.5572152117049071E-5</v>
      </c>
      <c r="AS8" s="187">
        <v>1.5027015255287613E-6</v>
      </c>
      <c r="AT8" s="187">
        <v>2.41902131895713E-6</v>
      </c>
      <c r="AU8" s="187">
        <v>2.5613637480464546E-6</v>
      </c>
      <c r="AV8" s="187">
        <v>6.0917089163606008E-6</v>
      </c>
      <c r="AW8" s="187">
        <v>2.2211036185416555E-6</v>
      </c>
      <c r="AX8" s="187">
        <v>7.5417721482466402E-7</v>
      </c>
      <c r="AY8" s="187">
        <v>5.5448000923306308E-5</v>
      </c>
      <c r="AZ8" s="187">
        <v>4.2665470616696889E-6</v>
      </c>
      <c r="BA8" s="187">
        <v>7.1990393471510469E-6</v>
      </c>
      <c r="BB8" s="187">
        <v>1.0439958247715378E-5</v>
      </c>
      <c r="BC8" s="187">
        <v>2.4954119799844482E-5</v>
      </c>
      <c r="BD8" s="187">
        <v>1.3771938330839006E-3</v>
      </c>
      <c r="BE8" s="187">
        <v>4.2877305455386319E-4</v>
      </c>
      <c r="BF8" s="187">
        <v>2.1373775984735392E-3</v>
      </c>
      <c r="BG8" s="187">
        <v>4.5995020607105285E-5</v>
      </c>
      <c r="BH8" s="187">
        <v>3.4607255140518085E-6</v>
      </c>
      <c r="BI8" s="187">
        <v>6.8770987241152902E-3</v>
      </c>
      <c r="BJ8" s="187">
        <v>1.7947153231237346E-2</v>
      </c>
      <c r="BK8" s="187">
        <v>9.1348525280197126E-5</v>
      </c>
      <c r="BL8" s="187">
        <v>3.6750857471754721E-4</v>
      </c>
      <c r="BM8" s="187">
        <v>4.0317452438893893E-5</v>
      </c>
      <c r="BN8" s="187">
        <v>1.1125018539838777E-5</v>
      </c>
      <c r="BO8" s="188">
        <v>1.6555199506059073</v>
      </c>
      <c r="BP8" s="149"/>
      <c r="BQ8" s="149"/>
      <c r="BR8" s="149"/>
      <c r="BS8" s="149"/>
      <c r="BT8" s="151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51"/>
      <c r="CI8" s="149"/>
      <c r="CJ8" s="149"/>
      <c r="CK8" s="149"/>
      <c r="CL8" s="149"/>
      <c r="CM8" s="149"/>
      <c r="CN8" s="149"/>
      <c r="CO8" s="149"/>
      <c r="CP8" s="151"/>
      <c r="CQ8" s="149"/>
      <c r="CR8" s="151"/>
    </row>
    <row r="9" spans="1:97" s="138" customFormat="1" ht="10.9" customHeight="1" x14ac:dyDescent="0.2">
      <c r="A9" s="175" t="s">
        <v>237</v>
      </c>
      <c r="B9" s="186" t="s">
        <v>463</v>
      </c>
      <c r="C9" s="187">
        <v>9.2244924531664815E-2</v>
      </c>
      <c r="D9" s="187">
        <v>4.9592612461987332E-2</v>
      </c>
      <c r="E9" s="187">
        <v>3.9097508319509276E-2</v>
      </c>
      <c r="F9" s="187">
        <v>1.0017091450346169</v>
      </c>
      <c r="G9" s="187">
        <v>2.301658483322624E-4</v>
      </c>
      <c r="H9" s="187">
        <v>5.2301696663209793E-5</v>
      </c>
      <c r="I9" s="187">
        <v>0</v>
      </c>
      <c r="J9" s="187">
        <v>1.6151399069815095E-6</v>
      </c>
      <c r="K9" s="187">
        <v>1.5806902302732479E-2</v>
      </c>
      <c r="L9" s="187">
        <v>1.3429471977523895E-4</v>
      </c>
      <c r="M9" s="187">
        <v>4.7156315562248918E-2</v>
      </c>
      <c r="N9" s="187">
        <v>1.0871087714100161E-2</v>
      </c>
      <c r="O9" s="187">
        <v>2.4055271518010784E-3</v>
      </c>
      <c r="P9" s="187">
        <v>2.0436039478041675E-2</v>
      </c>
      <c r="Q9" s="187">
        <v>5.0205873312618096E-4</v>
      </c>
      <c r="R9" s="187">
        <v>2.2854257945479161E-4</v>
      </c>
      <c r="S9" s="187">
        <v>9.4495245849612717E-5</v>
      </c>
      <c r="T9" s="187">
        <v>1.0532950235709076E-5</v>
      </c>
      <c r="U9" s="187">
        <v>3.9366946044948627E-5</v>
      </c>
      <c r="V9" s="187">
        <v>7.2161966501588889E-6</v>
      </c>
      <c r="W9" s="187">
        <v>3.0913854629968847E-6</v>
      </c>
      <c r="X9" s="187">
        <v>5.1266237469769902E-5</v>
      </c>
      <c r="Y9" s="187">
        <v>3.5955364809768491E-6</v>
      </c>
      <c r="Z9" s="187">
        <v>1.7852628690351788E-4</v>
      </c>
      <c r="AA9" s="187">
        <v>4.0260264589947618E-7</v>
      </c>
      <c r="AB9" s="187">
        <v>1.0371654094147647E-6</v>
      </c>
      <c r="AC9" s="187">
        <v>0</v>
      </c>
      <c r="AD9" s="187">
        <v>0</v>
      </c>
      <c r="AE9" s="187">
        <v>3.2155284845105961E-6</v>
      </c>
      <c r="AF9" s="187">
        <v>0</v>
      </c>
      <c r="AG9" s="187">
        <v>2.0189286292203731E-7</v>
      </c>
      <c r="AH9" s="187">
        <v>6.1498630466614135E-7</v>
      </c>
      <c r="AI9" s="187">
        <v>8.9611833784193551E-7</v>
      </c>
      <c r="AJ9" s="187">
        <v>1.1001627603543034E-6</v>
      </c>
      <c r="AK9" s="187">
        <v>1.3947976004351491E-6</v>
      </c>
      <c r="AL9" s="187">
        <v>6.1756413992147556E-7</v>
      </c>
      <c r="AM9" s="187">
        <v>2.4229106841588922E-4</v>
      </c>
      <c r="AN9" s="187">
        <v>5.6815639984960352E-6</v>
      </c>
      <c r="AO9" s="187">
        <v>2.3185663442431498E-5</v>
      </c>
      <c r="AP9" s="187">
        <v>4.9694680472991477E-6</v>
      </c>
      <c r="AQ9" s="187">
        <v>1.3455365767740015E-4</v>
      </c>
      <c r="AR9" s="187">
        <v>4.2897975220060555E-5</v>
      </c>
      <c r="AS9" s="187">
        <v>1.0593233788250574E-6</v>
      </c>
      <c r="AT9" s="187">
        <v>2.0121226287244022E-6</v>
      </c>
      <c r="AU9" s="187">
        <v>1.4747685628482238E-6</v>
      </c>
      <c r="AV9" s="187">
        <v>5.7134806041556711E-6</v>
      </c>
      <c r="AW9" s="187">
        <v>1.3998457124208904E-6</v>
      </c>
      <c r="AX9" s="187">
        <v>5.4279784989685918E-7</v>
      </c>
      <c r="AY9" s="187">
        <v>1.9346619320886507E-5</v>
      </c>
      <c r="AZ9" s="187">
        <v>1.4774129503863828E-6</v>
      </c>
      <c r="BA9" s="187">
        <v>4.4550354809100934E-6</v>
      </c>
      <c r="BB9" s="187">
        <v>6.9622929390457679E-6</v>
      </c>
      <c r="BC9" s="187">
        <v>1.0273330921738698E-5</v>
      </c>
      <c r="BD9" s="187">
        <v>3.8434736293527238E-4</v>
      </c>
      <c r="BE9" s="187">
        <v>1.2703397059760313E-4</v>
      </c>
      <c r="BF9" s="187">
        <v>7.2131845131957317E-4</v>
      </c>
      <c r="BG9" s="187">
        <v>1.3818078407229706E-4</v>
      </c>
      <c r="BH9" s="187">
        <v>1.9489059419579684E-6</v>
      </c>
      <c r="BI9" s="187">
        <v>1.7669372742304091E-3</v>
      </c>
      <c r="BJ9" s="187">
        <v>2.9136102570044499E-3</v>
      </c>
      <c r="BK9" s="187">
        <v>5.2359594435333551E-4</v>
      </c>
      <c r="BL9" s="187">
        <v>1.4634072853367136E-4</v>
      </c>
      <c r="BM9" s="187">
        <v>1.0534351927964495E-5</v>
      </c>
      <c r="BN9" s="187">
        <v>6.1894564932084271E-6</v>
      </c>
      <c r="BO9" s="188">
        <v>1.2881149467921666</v>
      </c>
      <c r="BP9" s="149"/>
      <c r="BQ9" s="149"/>
      <c r="BR9" s="149"/>
      <c r="BS9" s="149"/>
      <c r="BT9" s="151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51"/>
      <c r="CI9" s="149"/>
      <c r="CJ9" s="149"/>
      <c r="CK9" s="149"/>
      <c r="CL9" s="149"/>
      <c r="CM9" s="149"/>
      <c r="CN9" s="149"/>
      <c r="CO9" s="149"/>
      <c r="CP9" s="151"/>
      <c r="CQ9" s="149"/>
      <c r="CR9" s="151"/>
    </row>
    <row r="10" spans="1:97" s="138" customFormat="1" ht="10.9" customHeight="1" x14ac:dyDescent="0.2">
      <c r="A10" s="175" t="s">
        <v>238</v>
      </c>
      <c r="B10" s="186" t="s">
        <v>464</v>
      </c>
      <c r="C10" s="187">
        <v>5.6754914500953637E-4</v>
      </c>
      <c r="D10" s="187">
        <v>1.2624635204054054E-4</v>
      </c>
      <c r="E10" s="187">
        <v>9.0026183838330534E-4</v>
      </c>
      <c r="F10" s="187">
        <v>1.0587494859376534E-4</v>
      </c>
      <c r="G10" s="187">
        <v>1.2050567113009274</v>
      </c>
      <c r="H10" s="187">
        <v>5.0354091158048636E-4</v>
      </c>
      <c r="I10" s="187">
        <v>0</v>
      </c>
      <c r="J10" s="187">
        <v>2.1691449673548856E-4</v>
      </c>
      <c r="K10" s="187">
        <v>4.5951886892270946E-4</v>
      </c>
      <c r="L10" s="187">
        <v>4.6156695973729046E-4</v>
      </c>
      <c r="M10" s="187">
        <v>3.0595825805102732E-4</v>
      </c>
      <c r="N10" s="187">
        <v>1.5742144242052931E-3</v>
      </c>
      <c r="O10" s="187">
        <v>1.2625759288040464E-4</v>
      </c>
      <c r="P10" s="187">
        <v>8.7158435160645609E-4</v>
      </c>
      <c r="Q10" s="187">
        <v>3.4268750964916863E-5</v>
      </c>
      <c r="R10" s="187">
        <v>1.3363633403348839E-4</v>
      </c>
      <c r="S10" s="187">
        <v>0.30080788460562941</v>
      </c>
      <c r="T10" s="187">
        <v>2.3974693434546879E-2</v>
      </c>
      <c r="U10" s="187">
        <v>1.8125142045454654E-2</v>
      </c>
      <c r="V10" s="187">
        <v>2.9713834317781586E-3</v>
      </c>
      <c r="W10" s="187">
        <v>1.0522572168320671E-3</v>
      </c>
      <c r="X10" s="187">
        <v>2.9558931668368753E-5</v>
      </c>
      <c r="Y10" s="187">
        <v>2.1406970020270384E-5</v>
      </c>
      <c r="Z10" s="187">
        <v>8.2638622069090481E-4</v>
      </c>
      <c r="AA10" s="187">
        <v>3.8339680217089352E-6</v>
      </c>
      <c r="AB10" s="187">
        <v>1.1502541785798987E-4</v>
      </c>
      <c r="AC10" s="187">
        <v>0</v>
      </c>
      <c r="AD10" s="187">
        <v>0</v>
      </c>
      <c r="AE10" s="187">
        <v>2.6770630786810865E-4</v>
      </c>
      <c r="AF10" s="187">
        <v>0</v>
      </c>
      <c r="AG10" s="187">
        <v>1.2111278793969371E-5</v>
      </c>
      <c r="AH10" s="187">
        <v>1.6602973313538359E-5</v>
      </c>
      <c r="AI10" s="187">
        <v>1.7532876605300568E-4</v>
      </c>
      <c r="AJ10" s="187">
        <v>7.3583948524835922E-5</v>
      </c>
      <c r="AK10" s="187">
        <v>1.0294819636944087E-4</v>
      </c>
      <c r="AL10" s="187">
        <v>1.2500550811868867E-4</v>
      </c>
      <c r="AM10" s="187">
        <v>7.8135433832259623E-3</v>
      </c>
      <c r="AN10" s="187">
        <v>4.9858505214259916E-5</v>
      </c>
      <c r="AO10" s="187">
        <v>9.0369449839471077E-3</v>
      </c>
      <c r="AP10" s="187">
        <v>3.3349401951523997E-3</v>
      </c>
      <c r="AQ10" s="187">
        <v>4.90461452294317E-4</v>
      </c>
      <c r="AR10" s="187">
        <v>6.134015868189055E-4</v>
      </c>
      <c r="AS10" s="187">
        <v>2.8905477790628535E-4</v>
      </c>
      <c r="AT10" s="187">
        <v>1.4793671136988524E-4</v>
      </c>
      <c r="AU10" s="187">
        <v>6.4574171051178994E-5</v>
      </c>
      <c r="AV10" s="187">
        <v>1.7132895397766951E-4</v>
      </c>
      <c r="AW10" s="187">
        <v>8.0525922306613155E-5</v>
      </c>
      <c r="AX10" s="187">
        <v>4.704717721771839E-5</v>
      </c>
      <c r="AY10" s="187">
        <v>1.2592889558360313E-4</v>
      </c>
      <c r="AZ10" s="187">
        <v>2.9843506713504759E-5</v>
      </c>
      <c r="BA10" s="187">
        <v>9.1731347883101645E-5</v>
      </c>
      <c r="BB10" s="187">
        <v>3.7644825944427009E-4</v>
      </c>
      <c r="BC10" s="187">
        <v>5.8335123790674939E-5</v>
      </c>
      <c r="BD10" s="187">
        <v>1.9167286362643116E-4</v>
      </c>
      <c r="BE10" s="187">
        <v>9.2921813518578986E-5</v>
      </c>
      <c r="BF10" s="187">
        <v>4.4029505890317048E-4</v>
      </c>
      <c r="BG10" s="187">
        <v>2.7775393281670609E-4</v>
      </c>
      <c r="BH10" s="187">
        <v>9.2279791537625932E-5</v>
      </c>
      <c r="BI10" s="187">
        <v>2.1443723476378108E-3</v>
      </c>
      <c r="BJ10" s="187">
        <v>3.0461178800635404E-3</v>
      </c>
      <c r="BK10" s="187">
        <v>2.2299723700463389E-4</v>
      </c>
      <c r="BL10" s="187">
        <v>2.6442835747883764E-4</v>
      </c>
      <c r="BM10" s="187">
        <v>1.5643304815000749E-3</v>
      </c>
      <c r="BN10" s="187">
        <v>4.1883818505749119E-5</v>
      </c>
      <c r="BO10" s="188">
        <v>1.591345922291705</v>
      </c>
      <c r="BP10" s="149"/>
      <c r="BQ10" s="149"/>
      <c r="BR10" s="149"/>
      <c r="BS10" s="149"/>
      <c r="BT10" s="151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51"/>
      <c r="CI10" s="149"/>
      <c r="CJ10" s="149"/>
      <c r="CK10" s="149"/>
      <c r="CL10" s="149"/>
      <c r="CM10" s="149"/>
      <c r="CN10" s="149"/>
      <c r="CO10" s="149"/>
      <c r="CP10" s="151"/>
      <c r="CQ10" s="149"/>
      <c r="CR10" s="151"/>
    </row>
    <row r="11" spans="1:97" s="138" customFormat="1" ht="10.9" customHeight="1" x14ac:dyDescent="0.2">
      <c r="A11" s="189" t="s">
        <v>239</v>
      </c>
      <c r="B11" s="190" t="s">
        <v>465</v>
      </c>
      <c r="C11" s="191">
        <v>3.8391097162102695E-6</v>
      </c>
      <c r="D11" s="191">
        <v>1.4450079230543898E-5</v>
      </c>
      <c r="E11" s="191">
        <v>7.9576228913976938E-5</v>
      </c>
      <c r="F11" s="191">
        <v>8.645878157476096E-6</v>
      </c>
      <c r="G11" s="191">
        <v>4.2250410903866383E-6</v>
      </c>
      <c r="H11" s="191">
        <v>1.0144278449747151</v>
      </c>
      <c r="I11" s="191">
        <v>0</v>
      </c>
      <c r="J11" s="191">
        <v>5.890361974998423E-7</v>
      </c>
      <c r="K11" s="191">
        <v>5.3199715596448291E-5</v>
      </c>
      <c r="L11" s="191">
        <v>0.2138070363987736</v>
      </c>
      <c r="M11" s="191">
        <v>2.8761511665454238E-6</v>
      </c>
      <c r="N11" s="191">
        <v>2.0450201836339664E-3</v>
      </c>
      <c r="O11" s="191">
        <v>2.7406570439496222E-5</v>
      </c>
      <c r="P11" s="191">
        <v>1.6631796288754054E-3</v>
      </c>
      <c r="Q11" s="191">
        <v>6.5126604858902374E-7</v>
      </c>
      <c r="R11" s="191">
        <v>1.5777965593319548E-6</v>
      </c>
      <c r="S11" s="191">
        <v>1.7433323867573509E-6</v>
      </c>
      <c r="T11" s="191">
        <v>1.0313579088774613E-6</v>
      </c>
      <c r="U11" s="191">
        <v>2.6501673463239401E-6</v>
      </c>
      <c r="V11" s="191">
        <v>8.650550104001543E-7</v>
      </c>
      <c r="W11" s="191">
        <v>4.8900270026100224E-7</v>
      </c>
      <c r="X11" s="191">
        <v>4.2038845355911863E-7</v>
      </c>
      <c r="Y11" s="191">
        <v>8.8092708258030078E-7</v>
      </c>
      <c r="Z11" s="191">
        <v>7.240022670566192E-6</v>
      </c>
      <c r="AA11" s="191">
        <v>2.7341859317383726E-7</v>
      </c>
      <c r="AB11" s="191">
        <v>3.2103858981442666E-7</v>
      </c>
      <c r="AC11" s="191">
        <v>0</v>
      </c>
      <c r="AD11" s="191">
        <v>0</v>
      </c>
      <c r="AE11" s="191">
        <v>1.0908965971214296E-6</v>
      </c>
      <c r="AF11" s="191">
        <v>0</v>
      </c>
      <c r="AG11" s="191">
        <v>1.8180706703941351E-7</v>
      </c>
      <c r="AH11" s="191">
        <v>3.8329553209801345E-7</v>
      </c>
      <c r="AI11" s="191">
        <v>3.3778089343573631E-7</v>
      </c>
      <c r="AJ11" s="191">
        <v>3.5117315008485823E-7</v>
      </c>
      <c r="AK11" s="191">
        <v>4.9701513000805867E-7</v>
      </c>
      <c r="AL11" s="191">
        <v>2.4042507069686666E-7</v>
      </c>
      <c r="AM11" s="191">
        <v>4.2277741383901259E-4</v>
      </c>
      <c r="AN11" s="191">
        <v>4.9473756577435759E-6</v>
      </c>
      <c r="AO11" s="191">
        <v>7.3063089985444121E-7</v>
      </c>
      <c r="AP11" s="191">
        <v>7.5567818971103926E-7</v>
      </c>
      <c r="AQ11" s="191">
        <v>8.753662698527797E-7</v>
      </c>
      <c r="AR11" s="191">
        <v>8.3135931252250211E-7</v>
      </c>
      <c r="AS11" s="191">
        <v>2.8719883211635049E-7</v>
      </c>
      <c r="AT11" s="191">
        <v>5.3312332868685198E-7</v>
      </c>
      <c r="AU11" s="191">
        <v>6.071523458476531E-7</v>
      </c>
      <c r="AV11" s="191">
        <v>4.9595766147547648E-7</v>
      </c>
      <c r="AW11" s="191">
        <v>4.6744335824525359E-7</v>
      </c>
      <c r="AX11" s="191">
        <v>1.8952939010186616E-7</v>
      </c>
      <c r="AY11" s="191">
        <v>1.8647964076318085E-5</v>
      </c>
      <c r="AZ11" s="191">
        <v>1.2888656678581949E-6</v>
      </c>
      <c r="BA11" s="191">
        <v>1.1041434018907531E-6</v>
      </c>
      <c r="BB11" s="191">
        <v>1.7037176809282084E-6</v>
      </c>
      <c r="BC11" s="191">
        <v>1.050843444935968E-5</v>
      </c>
      <c r="BD11" s="191">
        <v>8.7665715283167476E-5</v>
      </c>
      <c r="BE11" s="191">
        <v>2.3191470379858219E-4</v>
      </c>
      <c r="BF11" s="191">
        <v>1.407066850628576E-3</v>
      </c>
      <c r="BG11" s="191">
        <v>1.6147590896315777E-6</v>
      </c>
      <c r="BH11" s="191">
        <v>7.4618189247116632E-7</v>
      </c>
      <c r="BI11" s="191">
        <v>3.2073715086934924E-3</v>
      </c>
      <c r="BJ11" s="191">
        <v>5.5797068191362114E-3</v>
      </c>
      <c r="BK11" s="191">
        <v>2.3236401819631864E-5</v>
      </c>
      <c r="BL11" s="191">
        <v>1.6162391172954275E-4</v>
      </c>
      <c r="BM11" s="191">
        <v>8.7365457307210578E-6</v>
      </c>
      <c r="BN11" s="191">
        <v>3.2447790199977037E-6</v>
      </c>
      <c r="BO11" s="192">
        <v>1.2433387946944798</v>
      </c>
      <c r="BP11" s="149"/>
      <c r="BQ11" s="149"/>
      <c r="BR11" s="149"/>
      <c r="BS11" s="149"/>
      <c r="BT11" s="151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51"/>
      <c r="CI11" s="149"/>
      <c r="CJ11" s="149"/>
      <c r="CK11" s="149"/>
      <c r="CL11" s="149"/>
      <c r="CM11" s="149"/>
      <c r="CN11" s="149"/>
      <c r="CO11" s="149"/>
      <c r="CP11" s="151"/>
      <c r="CQ11" s="149"/>
      <c r="CR11" s="151"/>
    </row>
    <row r="12" spans="1:97" s="138" customFormat="1" ht="10.9" customHeight="1" x14ac:dyDescent="0.2">
      <c r="A12" s="175" t="s">
        <v>240</v>
      </c>
      <c r="B12" s="186" t="s">
        <v>466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1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  <c r="AX12" s="187">
        <v>0</v>
      </c>
      <c r="AY12" s="187">
        <v>0</v>
      </c>
      <c r="AZ12" s="187">
        <v>0</v>
      </c>
      <c r="BA12" s="187">
        <v>0</v>
      </c>
      <c r="BB12" s="187">
        <v>0</v>
      </c>
      <c r="BC12" s="187">
        <v>0</v>
      </c>
      <c r="BD12" s="187">
        <v>0</v>
      </c>
      <c r="BE12" s="187">
        <v>0</v>
      </c>
      <c r="BF12" s="187">
        <v>0</v>
      </c>
      <c r="BG12" s="187">
        <v>0</v>
      </c>
      <c r="BH12" s="187">
        <v>0</v>
      </c>
      <c r="BI12" s="187">
        <v>0</v>
      </c>
      <c r="BJ12" s="187">
        <v>0</v>
      </c>
      <c r="BK12" s="187">
        <v>0</v>
      </c>
      <c r="BL12" s="187">
        <v>0</v>
      </c>
      <c r="BM12" s="187">
        <v>0</v>
      </c>
      <c r="BN12" s="187">
        <v>0</v>
      </c>
      <c r="BO12" s="188">
        <v>1</v>
      </c>
      <c r="BP12" s="149"/>
      <c r="BQ12" s="149"/>
      <c r="BR12" s="149"/>
      <c r="BS12" s="149"/>
      <c r="BT12" s="151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51"/>
      <c r="CI12" s="149"/>
      <c r="CJ12" s="149"/>
      <c r="CK12" s="149"/>
      <c r="CL12" s="149"/>
      <c r="CM12" s="149"/>
      <c r="CN12" s="149"/>
      <c r="CO12" s="149"/>
      <c r="CP12" s="151"/>
      <c r="CQ12" s="149"/>
      <c r="CR12" s="151"/>
    </row>
    <row r="13" spans="1:97" s="138" customFormat="1" ht="10.9" customHeight="1" x14ac:dyDescent="0.2">
      <c r="A13" s="175" t="s">
        <v>241</v>
      </c>
      <c r="B13" s="186" t="s">
        <v>467</v>
      </c>
      <c r="C13" s="187">
        <v>6.4028936965708719E-5</v>
      </c>
      <c r="D13" s="187">
        <v>3.0857435415601792E-4</v>
      </c>
      <c r="E13" s="187">
        <v>5.9902425663445691E-5</v>
      </c>
      <c r="F13" s="187">
        <v>7.7065595431781769E-5</v>
      </c>
      <c r="G13" s="187">
        <v>1.1356352695004931E-4</v>
      </c>
      <c r="H13" s="187">
        <v>8.0889420584507008E-6</v>
      </c>
      <c r="I13" s="187">
        <v>0</v>
      </c>
      <c r="J13" s="187">
        <v>1.000699240383977</v>
      </c>
      <c r="K13" s="187">
        <v>4.2432507764228812E-5</v>
      </c>
      <c r="L13" s="187">
        <v>2.4034845768084441E-5</v>
      </c>
      <c r="M13" s="187">
        <v>3.5643836583041012E-5</v>
      </c>
      <c r="N13" s="187">
        <v>6.616840953419137E-5</v>
      </c>
      <c r="O13" s="187">
        <v>1.9490560669783408E-4</v>
      </c>
      <c r="P13" s="187">
        <v>5.7347353787934704E-5</v>
      </c>
      <c r="Q13" s="187">
        <v>2.4525068901060194E-5</v>
      </c>
      <c r="R13" s="187">
        <v>3.0666163634068414E-5</v>
      </c>
      <c r="S13" s="187">
        <v>4.0143296620762788E-5</v>
      </c>
      <c r="T13" s="187">
        <v>3.2085084474533008E-4</v>
      </c>
      <c r="U13" s="187">
        <v>1.21859403697657E-3</v>
      </c>
      <c r="V13" s="187">
        <v>1.8498125191692875E-4</v>
      </c>
      <c r="W13" s="187">
        <v>7.6854390345921838E-5</v>
      </c>
      <c r="X13" s="187">
        <v>5.7396447622827815E-3</v>
      </c>
      <c r="Y13" s="187">
        <v>1.9878277065128887E-3</v>
      </c>
      <c r="Z13" s="187">
        <v>7.9475928003980582E-4</v>
      </c>
      <c r="AA13" s="187">
        <v>2.1751859728725092E-4</v>
      </c>
      <c r="AB13" s="187">
        <v>1.7126131370928996E-4</v>
      </c>
      <c r="AC13" s="187">
        <v>0</v>
      </c>
      <c r="AD13" s="187">
        <v>0</v>
      </c>
      <c r="AE13" s="187">
        <v>2.802374465793301E-2</v>
      </c>
      <c r="AF13" s="187">
        <v>0</v>
      </c>
      <c r="AG13" s="187">
        <v>3.6259477776547295E-5</v>
      </c>
      <c r="AH13" s="187">
        <v>1.3537715342517794E-2</v>
      </c>
      <c r="AI13" s="187">
        <v>9.8282818956961198E-5</v>
      </c>
      <c r="AJ13" s="187">
        <v>3.9910367398707171E-4</v>
      </c>
      <c r="AK13" s="187">
        <v>1.9758876162315417E-4</v>
      </c>
      <c r="AL13" s="187">
        <v>5.5340239112667304E-5</v>
      </c>
      <c r="AM13" s="187">
        <v>1.2093676381042431E-3</v>
      </c>
      <c r="AN13" s="187">
        <v>1.171860766389495E-5</v>
      </c>
      <c r="AO13" s="187">
        <v>2.0855047092600415E-3</v>
      </c>
      <c r="AP13" s="187">
        <v>1.2116104481174486E-3</v>
      </c>
      <c r="AQ13" s="187">
        <v>1.178060494204515E-2</v>
      </c>
      <c r="AR13" s="187">
        <v>9.9846956529678742E-3</v>
      </c>
      <c r="AS13" s="187">
        <v>1.3356100816041722E-5</v>
      </c>
      <c r="AT13" s="187">
        <v>1.1300845465325726E-4</v>
      </c>
      <c r="AU13" s="187">
        <v>2.0921204953053611E-5</v>
      </c>
      <c r="AV13" s="187">
        <v>1.2925616475950186E-5</v>
      </c>
      <c r="AW13" s="187">
        <v>8.6330430024792751E-6</v>
      </c>
      <c r="AX13" s="187">
        <v>1.5557880243063115E-5</v>
      </c>
      <c r="AY13" s="187">
        <v>1.0977884525493484E-5</v>
      </c>
      <c r="AZ13" s="187">
        <v>4.5183617830686459E-6</v>
      </c>
      <c r="BA13" s="187">
        <v>1.1700092519028474E-5</v>
      </c>
      <c r="BB13" s="187">
        <v>2.8340082282451069E-5</v>
      </c>
      <c r="BC13" s="187">
        <v>2.1018209190163416E-5</v>
      </c>
      <c r="BD13" s="187">
        <v>5.8964478334385007E-5</v>
      </c>
      <c r="BE13" s="187">
        <v>2.3055695303385057E-5</v>
      </c>
      <c r="BF13" s="187">
        <v>2.1356010844679891E-5</v>
      </c>
      <c r="BG13" s="187">
        <v>2.1487100976380817E-5</v>
      </c>
      <c r="BH13" s="187">
        <v>2.6406270562099188E-5</v>
      </c>
      <c r="BI13" s="187">
        <v>2.4096027855451992E-5</v>
      </c>
      <c r="BJ13" s="187">
        <v>3.2992800461045488E-5</v>
      </c>
      <c r="BK13" s="187">
        <v>4.4233872429530448E-5</v>
      </c>
      <c r="BL13" s="187">
        <v>3.9093470453787451E-5</v>
      </c>
      <c r="BM13" s="187">
        <v>2.0794797369948345E-4</v>
      </c>
      <c r="BN13" s="187">
        <v>2.1115147725145314E-4</v>
      </c>
      <c r="BO13" s="188">
        <v>1.082161902516992</v>
      </c>
      <c r="BP13" s="149"/>
      <c r="BQ13" s="149"/>
      <c r="BR13" s="149"/>
      <c r="BS13" s="149"/>
      <c r="BT13" s="151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51"/>
      <c r="CI13" s="149"/>
      <c r="CJ13" s="149"/>
      <c r="CK13" s="149"/>
      <c r="CL13" s="149"/>
      <c r="CM13" s="149"/>
      <c r="CN13" s="149"/>
      <c r="CO13" s="149"/>
      <c r="CP13" s="151"/>
      <c r="CQ13" s="149"/>
      <c r="CR13" s="151"/>
    </row>
    <row r="14" spans="1:97" s="138" customFormat="1" ht="10.9" customHeight="1" x14ac:dyDescent="0.2">
      <c r="A14" s="175" t="s">
        <v>242</v>
      </c>
      <c r="B14" s="186" t="s">
        <v>468</v>
      </c>
      <c r="C14" s="187">
        <v>1.8752638010980384E-5</v>
      </c>
      <c r="D14" s="187">
        <v>6.2889822008420262E-5</v>
      </c>
      <c r="E14" s="187">
        <v>7.1021907022091849E-4</v>
      </c>
      <c r="F14" s="187">
        <v>4.190398540737688E-5</v>
      </c>
      <c r="G14" s="187">
        <v>4.0876498445162321E-5</v>
      </c>
      <c r="H14" s="187">
        <v>3.3458416471532334E-5</v>
      </c>
      <c r="I14" s="187">
        <v>0</v>
      </c>
      <c r="J14" s="187">
        <v>3.676758053631831E-6</v>
      </c>
      <c r="K14" s="187">
        <v>1.0408175151640366</v>
      </c>
      <c r="L14" s="187">
        <v>2.7815095367267415E-4</v>
      </c>
      <c r="M14" s="187">
        <v>1.454159369775475E-5</v>
      </c>
      <c r="N14" s="187">
        <v>2.1922977642989113E-2</v>
      </c>
      <c r="O14" s="187">
        <v>6.6720319794087851E-3</v>
      </c>
      <c r="P14" s="187">
        <v>5.1694670047497818E-3</v>
      </c>
      <c r="Q14" s="187">
        <v>7.1793011007656274E-6</v>
      </c>
      <c r="R14" s="187">
        <v>2.3599201185521041E-3</v>
      </c>
      <c r="S14" s="187">
        <v>1.4797588485171381E-5</v>
      </c>
      <c r="T14" s="187">
        <v>8.254540637482239E-6</v>
      </c>
      <c r="U14" s="187">
        <v>2.8140848955714355E-4</v>
      </c>
      <c r="V14" s="187">
        <v>4.3066204359891298E-5</v>
      </c>
      <c r="W14" s="187">
        <v>1.7747795174384151E-5</v>
      </c>
      <c r="X14" s="187">
        <v>2.7460849433944014E-6</v>
      </c>
      <c r="Y14" s="187">
        <v>7.1747736851003061E-6</v>
      </c>
      <c r="Z14" s="187">
        <v>1.2687107262636429E-3</v>
      </c>
      <c r="AA14" s="187">
        <v>1.1278075869193958E-6</v>
      </c>
      <c r="AB14" s="187">
        <v>2.4050393439116632E-6</v>
      </c>
      <c r="AC14" s="187">
        <v>0</v>
      </c>
      <c r="AD14" s="187">
        <v>0</v>
      </c>
      <c r="AE14" s="187">
        <v>7.1650278574541576E-6</v>
      </c>
      <c r="AF14" s="187">
        <v>0</v>
      </c>
      <c r="AG14" s="187">
        <v>7.7969710503209366E-7</v>
      </c>
      <c r="AH14" s="187">
        <v>1.6428301647866002E-6</v>
      </c>
      <c r="AI14" s="187">
        <v>2.0105104845728098E-6</v>
      </c>
      <c r="AJ14" s="187">
        <v>2.5563563438702674E-6</v>
      </c>
      <c r="AK14" s="187">
        <v>4.2274816432564021E-6</v>
      </c>
      <c r="AL14" s="187">
        <v>1.4701634077523828E-6</v>
      </c>
      <c r="AM14" s="187">
        <v>1.8123419750952232E-3</v>
      </c>
      <c r="AN14" s="187">
        <v>1.9861385761555175E-5</v>
      </c>
      <c r="AO14" s="187">
        <v>4.4032130369457799E-6</v>
      </c>
      <c r="AP14" s="187">
        <v>4.055611264552163E-6</v>
      </c>
      <c r="AQ14" s="187">
        <v>3.9484326956304109E-6</v>
      </c>
      <c r="AR14" s="187">
        <v>3.7701183465539252E-6</v>
      </c>
      <c r="AS14" s="187">
        <v>1.5861020371409808E-6</v>
      </c>
      <c r="AT14" s="187">
        <v>2.5571169718931627E-6</v>
      </c>
      <c r="AU14" s="187">
        <v>3.0814589450451199E-6</v>
      </c>
      <c r="AV14" s="187">
        <v>2.6343006067219366E-6</v>
      </c>
      <c r="AW14" s="187">
        <v>2.5352250825676125E-6</v>
      </c>
      <c r="AX14" s="187">
        <v>7.7492037155332901E-7</v>
      </c>
      <c r="AY14" s="187">
        <v>7.3712420499445744E-5</v>
      </c>
      <c r="AZ14" s="187">
        <v>5.5113395079522204E-6</v>
      </c>
      <c r="BA14" s="187">
        <v>7.2838719407656603E-6</v>
      </c>
      <c r="BB14" s="187">
        <v>1.3272086892332426E-5</v>
      </c>
      <c r="BC14" s="187">
        <v>3.9640059428988491E-5</v>
      </c>
      <c r="BD14" s="187">
        <v>1.2935942570695856E-3</v>
      </c>
      <c r="BE14" s="187">
        <v>5.4449112816473406E-4</v>
      </c>
      <c r="BF14" s="187">
        <v>2.2820929425861058E-3</v>
      </c>
      <c r="BG14" s="187">
        <v>1.2454527243785172E-5</v>
      </c>
      <c r="BH14" s="187">
        <v>3.9020480866298294E-6</v>
      </c>
      <c r="BI14" s="187">
        <v>9.7148218610105079E-3</v>
      </c>
      <c r="BJ14" s="187">
        <v>2.9325818515949724E-2</v>
      </c>
      <c r="BK14" s="187">
        <v>2.0603899438790363E-5</v>
      </c>
      <c r="BL14" s="187">
        <v>5.1064248506288163E-4</v>
      </c>
      <c r="BM14" s="187">
        <v>5.8079331699222441E-5</v>
      </c>
      <c r="BN14" s="187">
        <v>1.646876567850583E-5</v>
      </c>
      <c r="BO14" s="188">
        <v>1.1256047914643448</v>
      </c>
      <c r="BP14" s="149"/>
      <c r="BQ14" s="149"/>
      <c r="BR14" s="149"/>
      <c r="BS14" s="149"/>
      <c r="BT14" s="151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51"/>
      <c r="CI14" s="149"/>
      <c r="CJ14" s="149"/>
      <c r="CK14" s="149"/>
      <c r="CL14" s="149"/>
      <c r="CM14" s="149"/>
      <c r="CN14" s="149"/>
      <c r="CO14" s="149"/>
      <c r="CP14" s="151"/>
      <c r="CQ14" s="149"/>
      <c r="CR14" s="151"/>
    </row>
    <row r="15" spans="1:97" s="138" customFormat="1" ht="10.9" customHeight="1" x14ac:dyDescent="0.2">
      <c r="A15" s="193" t="s">
        <v>243</v>
      </c>
      <c r="B15" s="194" t="s">
        <v>469</v>
      </c>
      <c r="C15" s="195">
        <v>3.5786648777330156E-6</v>
      </c>
      <c r="D15" s="195">
        <v>1.3821389316850151E-5</v>
      </c>
      <c r="E15" s="195">
        <v>8.2159949789241285E-5</v>
      </c>
      <c r="F15" s="195">
        <v>8.1723994932475416E-6</v>
      </c>
      <c r="G15" s="195">
        <v>5.5089641196348513E-6</v>
      </c>
      <c r="H15" s="195">
        <v>6.0599102759176203E-3</v>
      </c>
      <c r="I15" s="195">
        <v>0</v>
      </c>
      <c r="J15" s="195">
        <v>2.9279651406516747E-7</v>
      </c>
      <c r="K15" s="195">
        <v>8.6016451817388703E-5</v>
      </c>
      <c r="L15" s="195">
        <v>1.02054381913807</v>
      </c>
      <c r="M15" s="195">
        <v>2.4756315255382695E-6</v>
      </c>
      <c r="N15" s="195">
        <v>2.9822679924759285E-3</v>
      </c>
      <c r="O15" s="195">
        <v>3.9506523665182883E-5</v>
      </c>
      <c r="P15" s="195">
        <v>1.583100555799775E-3</v>
      </c>
      <c r="Q15" s="195">
        <v>5.1383735396390489E-7</v>
      </c>
      <c r="R15" s="195">
        <v>5.5213189215905017E-7</v>
      </c>
      <c r="S15" s="195">
        <v>1.7371482943626833E-6</v>
      </c>
      <c r="T15" s="195">
        <v>4.1412633102090503E-7</v>
      </c>
      <c r="U15" s="195">
        <v>3.3184161945462998E-6</v>
      </c>
      <c r="V15" s="195">
        <v>7.3632546866157826E-7</v>
      </c>
      <c r="W15" s="195">
        <v>3.7236602261346834E-7</v>
      </c>
      <c r="X15" s="195">
        <v>2.8205025171762963E-7</v>
      </c>
      <c r="Y15" s="195">
        <v>9.2664530471634112E-7</v>
      </c>
      <c r="Z15" s="195">
        <v>1.0206260585821816E-5</v>
      </c>
      <c r="AA15" s="195">
        <v>1.3951139291036965E-7</v>
      </c>
      <c r="AB15" s="195">
        <v>2.0823575733743826E-7</v>
      </c>
      <c r="AC15" s="195">
        <v>0</v>
      </c>
      <c r="AD15" s="195">
        <v>0</v>
      </c>
      <c r="AE15" s="195">
        <v>8.3806611377245706E-7</v>
      </c>
      <c r="AF15" s="195">
        <v>0</v>
      </c>
      <c r="AG15" s="195">
        <v>4.754668858344924E-8</v>
      </c>
      <c r="AH15" s="195">
        <v>2.096763162633664E-7</v>
      </c>
      <c r="AI15" s="195">
        <v>2.1090445462406804E-7</v>
      </c>
      <c r="AJ15" s="195">
        <v>2.3738247668421927E-7</v>
      </c>
      <c r="AK15" s="195">
        <v>3.5860209070319194E-7</v>
      </c>
      <c r="AL15" s="195">
        <v>1.3901715554484692E-7</v>
      </c>
      <c r="AM15" s="195">
        <v>2.9563306198148332E-6</v>
      </c>
      <c r="AN15" s="195">
        <v>2.5103998770085995E-6</v>
      </c>
      <c r="AO15" s="195">
        <v>4.3746242856710335E-7</v>
      </c>
      <c r="AP15" s="195">
        <v>3.191947473791346E-7</v>
      </c>
      <c r="AQ15" s="195">
        <v>4.5334609477425041E-7</v>
      </c>
      <c r="AR15" s="195">
        <v>4.0214174784504693E-7</v>
      </c>
      <c r="AS15" s="195">
        <v>1.8885286137823282E-7</v>
      </c>
      <c r="AT15" s="195">
        <v>2.9116478757121892E-7</v>
      </c>
      <c r="AU15" s="195">
        <v>3.3712728203689108E-7</v>
      </c>
      <c r="AV15" s="195">
        <v>3.0749042747016011E-7</v>
      </c>
      <c r="AW15" s="195">
        <v>2.6357185023238249E-7</v>
      </c>
      <c r="AX15" s="195">
        <v>1.2790159837703607E-7</v>
      </c>
      <c r="AY15" s="195">
        <v>9.4638280439394249E-6</v>
      </c>
      <c r="AZ15" s="195">
        <v>6.7678128022928609E-7</v>
      </c>
      <c r="BA15" s="195">
        <v>8.7904955088402831E-7</v>
      </c>
      <c r="BB15" s="195">
        <v>1.0032406445950644E-6</v>
      </c>
      <c r="BC15" s="195">
        <v>1.7883361163797987E-5</v>
      </c>
      <c r="BD15" s="195">
        <v>1.3679655444066665E-4</v>
      </c>
      <c r="BE15" s="195">
        <v>1.7949836019494185E-4</v>
      </c>
      <c r="BF15" s="195">
        <v>1.1676431699801091E-3</v>
      </c>
      <c r="BG15" s="195">
        <v>1.2705616966383216E-6</v>
      </c>
      <c r="BH15" s="195">
        <v>3.204684416942944E-7</v>
      </c>
      <c r="BI15" s="195">
        <v>2.4261585469410765E-3</v>
      </c>
      <c r="BJ15" s="195">
        <v>5.5714930255189241E-3</v>
      </c>
      <c r="BK15" s="195">
        <v>9.9488566052438885E-7</v>
      </c>
      <c r="BL15" s="195">
        <v>1.2522672336325917E-4</v>
      </c>
      <c r="BM15" s="195">
        <v>6.6574499223296009E-7</v>
      </c>
      <c r="BN15" s="195">
        <v>3.5261252665149092E-6</v>
      </c>
      <c r="BO15" s="196">
        <v>1.0410841743950312</v>
      </c>
      <c r="BP15" s="149"/>
      <c r="BQ15" s="149"/>
      <c r="BR15" s="149"/>
      <c r="BS15" s="149"/>
      <c r="BT15" s="151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51"/>
      <c r="CI15" s="149"/>
      <c r="CJ15" s="149"/>
      <c r="CK15" s="149"/>
      <c r="CL15" s="149"/>
      <c r="CM15" s="149"/>
      <c r="CN15" s="149"/>
      <c r="CO15" s="149"/>
      <c r="CP15" s="151"/>
      <c r="CQ15" s="149"/>
      <c r="CR15" s="151"/>
    </row>
    <row r="16" spans="1:97" s="138" customFormat="1" ht="10.9" customHeight="1" x14ac:dyDescent="0.2">
      <c r="A16" s="175" t="s">
        <v>244</v>
      </c>
      <c r="B16" s="186" t="s">
        <v>470</v>
      </c>
      <c r="C16" s="187">
        <v>5.609292991673646E-5</v>
      </c>
      <c r="D16" s="187">
        <v>2.1802150093789418E-4</v>
      </c>
      <c r="E16" s="187">
        <v>1.6440743092061157E-3</v>
      </c>
      <c r="F16" s="187">
        <v>1.2625709886471471E-4</v>
      </c>
      <c r="G16" s="187">
        <v>1.4519192742018098E-3</v>
      </c>
      <c r="H16" s="187">
        <v>7.2411184111293995E-5</v>
      </c>
      <c r="I16" s="187">
        <v>0</v>
      </c>
      <c r="J16" s="187">
        <v>4.7986369238130867E-6</v>
      </c>
      <c r="K16" s="187">
        <v>9.0057225806316598E-4</v>
      </c>
      <c r="L16" s="187">
        <v>2.388191861167088E-4</v>
      </c>
      <c r="M16" s="187">
        <v>1.0058912150430142</v>
      </c>
      <c r="N16" s="187">
        <v>3.4332971299384632E-2</v>
      </c>
      <c r="O16" s="187">
        <v>2.7761276028507105E-3</v>
      </c>
      <c r="P16" s="187">
        <v>2.3334450610233849E-2</v>
      </c>
      <c r="Q16" s="187">
        <v>8.3888066240827182E-6</v>
      </c>
      <c r="R16" s="187">
        <v>7.6432802089704689E-6</v>
      </c>
      <c r="S16" s="187">
        <v>1.126312389724561E-3</v>
      </c>
      <c r="T16" s="187">
        <v>9.3768100120984244E-5</v>
      </c>
      <c r="U16" s="187">
        <v>1.0128754079723415E-4</v>
      </c>
      <c r="V16" s="187">
        <v>1.8699033448889419E-5</v>
      </c>
      <c r="W16" s="187">
        <v>7.5798082540073907E-6</v>
      </c>
      <c r="X16" s="187">
        <v>4.3740899641786458E-6</v>
      </c>
      <c r="Y16" s="187">
        <v>1.1153806428262999E-5</v>
      </c>
      <c r="Z16" s="187">
        <v>1.2047238929266488E-4</v>
      </c>
      <c r="AA16" s="187">
        <v>1.2272608877578175E-6</v>
      </c>
      <c r="AB16" s="187">
        <v>2.6375522680973055E-6</v>
      </c>
      <c r="AC16" s="187">
        <v>0</v>
      </c>
      <c r="AD16" s="187">
        <v>0</v>
      </c>
      <c r="AE16" s="187">
        <v>1.027510733558194E-5</v>
      </c>
      <c r="AF16" s="187">
        <v>0</v>
      </c>
      <c r="AG16" s="187">
        <v>3.9130483671152942E-7</v>
      </c>
      <c r="AH16" s="187">
        <v>1.5709605482454961E-6</v>
      </c>
      <c r="AI16" s="187">
        <v>2.542886377976722E-6</v>
      </c>
      <c r="AJ16" s="187">
        <v>2.4475345463677212E-6</v>
      </c>
      <c r="AK16" s="187">
        <v>2.8890548460661019E-6</v>
      </c>
      <c r="AL16" s="187">
        <v>1.389840987138291E-6</v>
      </c>
      <c r="AM16" s="187">
        <v>3.1928960439913469E-5</v>
      </c>
      <c r="AN16" s="187">
        <v>1.821652217804716E-5</v>
      </c>
      <c r="AO16" s="187">
        <v>3.6861854034470752E-5</v>
      </c>
      <c r="AP16" s="187">
        <v>1.7143996703075459E-5</v>
      </c>
      <c r="AQ16" s="187">
        <v>6.4166690625741423E-6</v>
      </c>
      <c r="AR16" s="187">
        <v>5.6746840522330326E-6</v>
      </c>
      <c r="AS16" s="187">
        <v>3.6968707827033599E-6</v>
      </c>
      <c r="AT16" s="187">
        <v>6.1911514236165246E-6</v>
      </c>
      <c r="AU16" s="187">
        <v>4.3547698099302127E-6</v>
      </c>
      <c r="AV16" s="187">
        <v>2.9144013310392586E-6</v>
      </c>
      <c r="AW16" s="187">
        <v>4.0983030033001972E-6</v>
      </c>
      <c r="AX16" s="187">
        <v>1.1002827330553426E-6</v>
      </c>
      <c r="AY16" s="187">
        <v>6.2743665818817119E-5</v>
      </c>
      <c r="AZ16" s="187">
        <v>4.3360046337213492E-6</v>
      </c>
      <c r="BA16" s="187">
        <v>5.0287692721013868E-6</v>
      </c>
      <c r="BB16" s="187">
        <v>7.5481318274975896E-6</v>
      </c>
      <c r="BC16" s="187">
        <v>6.1252660126268565E-5</v>
      </c>
      <c r="BD16" s="187">
        <v>5.2910285871623261E-4</v>
      </c>
      <c r="BE16" s="187">
        <v>3.7740172267192195E-4</v>
      </c>
      <c r="BF16" s="187">
        <v>2.3391251104475461E-3</v>
      </c>
      <c r="BG16" s="187">
        <v>4.9074273638800392E-4</v>
      </c>
      <c r="BH16" s="187">
        <v>3.5917792351304992E-6</v>
      </c>
      <c r="BI16" s="187">
        <v>6.7063733097197237E-3</v>
      </c>
      <c r="BJ16" s="187">
        <v>1.007275509008369E-2</v>
      </c>
      <c r="BK16" s="187">
        <v>1.5138623529614544E-5</v>
      </c>
      <c r="BL16" s="187">
        <v>2.8072596509425918E-4</v>
      </c>
      <c r="BM16" s="187">
        <v>1.0964775717102542E-5</v>
      </c>
      <c r="BN16" s="187">
        <v>1.9265212369001127E-5</v>
      </c>
      <c r="BO16" s="188">
        <v>1.0936974765625282</v>
      </c>
      <c r="BP16" s="149"/>
      <c r="BQ16" s="149"/>
      <c r="BR16" s="149"/>
      <c r="BS16" s="149"/>
      <c r="BT16" s="151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51"/>
      <c r="CI16" s="149"/>
      <c r="CJ16" s="149"/>
      <c r="CK16" s="149"/>
      <c r="CL16" s="149"/>
      <c r="CM16" s="149"/>
      <c r="CN16" s="149"/>
      <c r="CO16" s="149"/>
      <c r="CP16" s="151"/>
      <c r="CQ16" s="149"/>
      <c r="CR16" s="151"/>
    </row>
    <row r="17" spans="1:96" s="138" customFormat="1" ht="10.9" customHeight="1" x14ac:dyDescent="0.2">
      <c r="A17" s="175" t="s">
        <v>245</v>
      </c>
      <c r="B17" s="186" t="s">
        <v>471</v>
      </c>
      <c r="C17" s="187">
        <v>1.9282580425546435E-4</v>
      </c>
      <c r="D17" s="187">
        <v>7.2848398436841462E-4</v>
      </c>
      <c r="E17" s="187">
        <v>9.1347619812816166E-3</v>
      </c>
      <c r="F17" s="187">
        <v>4.5998585731849348E-4</v>
      </c>
      <c r="G17" s="187">
        <v>1.8214252964684396E-3</v>
      </c>
      <c r="H17" s="187">
        <v>6.0236203192475012E-4</v>
      </c>
      <c r="I17" s="187">
        <v>0</v>
      </c>
      <c r="J17" s="187">
        <v>5.7124048774129493E-6</v>
      </c>
      <c r="K17" s="187">
        <v>1.0915173173726476E-2</v>
      </c>
      <c r="L17" s="187">
        <v>5.0345682177484249E-3</v>
      </c>
      <c r="M17" s="187">
        <v>1.9162391616347444E-4</v>
      </c>
      <c r="N17" s="187">
        <v>1.0528318032287447</v>
      </c>
      <c r="O17" s="187">
        <v>1.3741668379615143E-2</v>
      </c>
      <c r="P17" s="187">
        <v>5.8316037683062275E-2</v>
      </c>
      <c r="Q17" s="187">
        <v>4.4714863145751426E-5</v>
      </c>
      <c r="R17" s="187">
        <v>4.9715971784651007E-5</v>
      </c>
      <c r="S17" s="187">
        <v>4.6356747925151398E-4</v>
      </c>
      <c r="T17" s="187">
        <v>5.3348676508436962E-5</v>
      </c>
      <c r="U17" s="187">
        <v>1.0567383075710168E-3</v>
      </c>
      <c r="V17" s="187">
        <v>1.5721587107299706E-4</v>
      </c>
      <c r="W17" s="187">
        <v>6.2684411183256699E-5</v>
      </c>
      <c r="X17" s="187">
        <v>2.0649025658459564E-5</v>
      </c>
      <c r="Y17" s="187">
        <v>2.4736460697186028E-4</v>
      </c>
      <c r="Z17" s="187">
        <v>3.4883939853739003E-3</v>
      </c>
      <c r="AA17" s="187">
        <v>1.4343587696868313E-6</v>
      </c>
      <c r="AB17" s="187">
        <v>1.3311061741668683E-5</v>
      </c>
      <c r="AC17" s="187">
        <v>0</v>
      </c>
      <c r="AD17" s="187">
        <v>0</v>
      </c>
      <c r="AE17" s="187">
        <v>1.5263950724222426E-4</v>
      </c>
      <c r="AF17" s="187">
        <v>0</v>
      </c>
      <c r="AG17" s="187">
        <v>7.1538882481746617E-7</v>
      </c>
      <c r="AH17" s="187">
        <v>4.5187023247373125E-6</v>
      </c>
      <c r="AI17" s="187">
        <v>3.2906030804678384E-6</v>
      </c>
      <c r="AJ17" s="187">
        <v>5.703450659631289E-6</v>
      </c>
      <c r="AK17" s="187">
        <v>6.8850169380526003E-6</v>
      </c>
      <c r="AL17" s="187">
        <v>2.563258592240162E-6</v>
      </c>
      <c r="AM17" s="187">
        <v>4.5993862642360727E-5</v>
      </c>
      <c r="AN17" s="187">
        <v>2.1936681087815122E-5</v>
      </c>
      <c r="AO17" s="187">
        <v>2.3715676475920235E-5</v>
      </c>
      <c r="AP17" s="187">
        <v>1.5469338135833553E-5</v>
      </c>
      <c r="AQ17" s="187">
        <v>1.3178543830666119E-5</v>
      </c>
      <c r="AR17" s="187">
        <v>8.5595072341597654E-6</v>
      </c>
      <c r="AS17" s="187">
        <v>2.8240672960034569E-6</v>
      </c>
      <c r="AT17" s="187">
        <v>5.8060021336949939E-6</v>
      </c>
      <c r="AU17" s="187">
        <v>5.094818545088197E-6</v>
      </c>
      <c r="AV17" s="187">
        <v>3.4896908368045894E-6</v>
      </c>
      <c r="AW17" s="187">
        <v>4.3847698443253583E-6</v>
      </c>
      <c r="AX17" s="187">
        <v>1.1577101872481865E-6</v>
      </c>
      <c r="AY17" s="187">
        <v>7.7855965629519398E-5</v>
      </c>
      <c r="AZ17" s="187">
        <v>5.8558647544611044E-6</v>
      </c>
      <c r="BA17" s="187">
        <v>5.8538180198352372E-6</v>
      </c>
      <c r="BB17" s="187">
        <v>2.3360910561666151E-5</v>
      </c>
      <c r="BC17" s="187">
        <v>5.6568342383716638E-5</v>
      </c>
      <c r="BD17" s="187">
        <v>5.7609835270369854E-4</v>
      </c>
      <c r="BE17" s="187">
        <v>7.2040105960728663E-4</v>
      </c>
      <c r="BF17" s="187">
        <v>3.090568913252858E-3</v>
      </c>
      <c r="BG17" s="187">
        <v>2.6141606467310952E-4</v>
      </c>
      <c r="BH17" s="187">
        <v>4.4811970875836748E-6</v>
      </c>
      <c r="BI17" s="187">
        <v>6.9914327856580496E-3</v>
      </c>
      <c r="BJ17" s="187">
        <v>2.61328839738596E-2</v>
      </c>
      <c r="BK17" s="187">
        <v>1.8490592037943851E-5</v>
      </c>
      <c r="BL17" s="187">
        <v>3.8018882083125491E-4</v>
      </c>
      <c r="BM17" s="187">
        <v>8.4788328196150245E-5</v>
      </c>
      <c r="BN17" s="187">
        <v>2.6499445049321209E-5</v>
      </c>
      <c r="BO17" s="188">
        <v>1.1984202416088063</v>
      </c>
      <c r="BP17" s="149"/>
      <c r="BQ17" s="149"/>
      <c r="BR17" s="149"/>
      <c r="BS17" s="149"/>
      <c r="BT17" s="151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51"/>
      <c r="CI17" s="149"/>
      <c r="CJ17" s="149"/>
      <c r="CK17" s="149"/>
      <c r="CL17" s="149"/>
      <c r="CM17" s="149"/>
      <c r="CN17" s="149"/>
      <c r="CO17" s="149"/>
      <c r="CP17" s="151"/>
      <c r="CQ17" s="149"/>
      <c r="CR17" s="151"/>
    </row>
    <row r="18" spans="1:96" s="138" customFormat="1" ht="10.9" customHeight="1" x14ac:dyDescent="0.2">
      <c r="A18" s="175" t="s">
        <v>246</v>
      </c>
      <c r="B18" s="186" t="s">
        <v>472</v>
      </c>
      <c r="C18" s="187">
        <v>7.314366769265371E-6</v>
      </c>
      <c r="D18" s="187">
        <v>7.5323423419988052E-6</v>
      </c>
      <c r="E18" s="187">
        <v>1.1242362812126186E-4</v>
      </c>
      <c r="F18" s="187">
        <v>5.8335483103959306E-6</v>
      </c>
      <c r="G18" s="187">
        <v>7.1052671961934373E-6</v>
      </c>
      <c r="H18" s="187">
        <v>1.1780504584260284E-3</v>
      </c>
      <c r="I18" s="187">
        <v>0</v>
      </c>
      <c r="J18" s="187">
        <v>1.6510107308320303E-5</v>
      </c>
      <c r="K18" s="187">
        <v>6.2396726283881192E-4</v>
      </c>
      <c r="L18" s="187">
        <v>3.2120925886108316E-4</v>
      </c>
      <c r="M18" s="187">
        <v>1.1640757038150104E-5</v>
      </c>
      <c r="N18" s="187">
        <v>2.3789081824996349E-4</v>
      </c>
      <c r="O18" s="187">
        <v>1.0097676911070337</v>
      </c>
      <c r="P18" s="187">
        <v>3.6225275868899826E-5</v>
      </c>
      <c r="Q18" s="187">
        <v>3.3442401788337315E-6</v>
      </c>
      <c r="R18" s="187">
        <v>6.0190806417781879E-6</v>
      </c>
      <c r="S18" s="187">
        <v>1.0719926281320735E-5</v>
      </c>
      <c r="T18" s="187">
        <v>5.5157842834255634E-6</v>
      </c>
      <c r="U18" s="187">
        <v>6.9365763006715682E-6</v>
      </c>
      <c r="V18" s="187">
        <v>6.0723447280816107E-6</v>
      </c>
      <c r="W18" s="187">
        <v>4.6225412441592298E-6</v>
      </c>
      <c r="X18" s="187">
        <v>2.2426486424987817E-6</v>
      </c>
      <c r="Y18" s="187">
        <v>2.8826716630455799E-6</v>
      </c>
      <c r="Z18" s="187">
        <v>7.0589319884061632E-6</v>
      </c>
      <c r="AA18" s="187">
        <v>1.6199366258927426E-6</v>
      </c>
      <c r="AB18" s="187">
        <v>3.7717325053958734E-6</v>
      </c>
      <c r="AC18" s="187">
        <v>0</v>
      </c>
      <c r="AD18" s="187">
        <v>0</v>
      </c>
      <c r="AE18" s="187">
        <v>8.7883843505544972E-6</v>
      </c>
      <c r="AF18" s="187">
        <v>0</v>
      </c>
      <c r="AG18" s="187">
        <v>1.7176757183001604E-6</v>
      </c>
      <c r="AH18" s="187">
        <v>5.6989991759884494E-6</v>
      </c>
      <c r="AI18" s="187">
        <v>3.9650093977532971E-6</v>
      </c>
      <c r="AJ18" s="187">
        <v>3.2668633674176201E-6</v>
      </c>
      <c r="AK18" s="187">
        <v>3.2555475966440481E-6</v>
      </c>
      <c r="AL18" s="187">
        <v>2.4965349149936729E-6</v>
      </c>
      <c r="AM18" s="187">
        <v>7.2091889351624818E-6</v>
      </c>
      <c r="AN18" s="187">
        <v>2.8986919114604626E-5</v>
      </c>
      <c r="AO18" s="187">
        <v>1.7990292197030557E-5</v>
      </c>
      <c r="AP18" s="187">
        <v>5.7422053077206985E-6</v>
      </c>
      <c r="AQ18" s="187">
        <v>7.3000537058561588E-6</v>
      </c>
      <c r="AR18" s="187">
        <v>1.0710498885159264E-5</v>
      </c>
      <c r="AS18" s="187">
        <v>6.1415977720870552E-6</v>
      </c>
      <c r="AT18" s="187">
        <v>8.1863364469521169E-6</v>
      </c>
      <c r="AU18" s="187">
        <v>1.7476921826729875E-5</v>
      </c>
      <c r="AV18" s="187">
        <v>1.4056505612442043E-5</v>
      </c>
      <c r="AW18" s="187">
        <v>5.673700720329498E-6</v>
      </c>
      <c r="AX18" s="187">
        <v>1.519812008785892E-6</v>
      </c>
      <c r="AY18" s="187">
        <v>1.0540985307434283E-4</v>
      </c>
      <c r="AZ18" s="187">
        <v>7.5082590689242154E-6</v>
      </c>
      <c r="BA18" s="187">
        <v>4.5606985409236111E-6</v>
      </c>
      <c r="BB18" s="187">
        <v>4.0772276284623491E-6</v>
      </c>
      <c r="BC18" s="187">
        <v>8.5539231673005309E-6</v>
      </c>
      <c r="BD18" s="187">
        <v>3.5043934853460326E-5</v>
      </c>
      <c r="BE18" s="187">
        <v>9.2959289241065359E-5</v>
      </c>
      <c r="BF18" s="187">
        <v>3.9687664196136455E-4</v>
      </c>
      <c r="BG18" s="187">
        <v>5.4761478625722497E-6</v>
      </c>
      <c r="BH18" s="187">
        <v>5.2278821908482446E-6</v>
      </c>
      <c r="BI18" s="187">
        <v>5.5591625044982959E-3</v>
      </c>
      <c r="BJ18" s="187">
        <v>1.46404151733306E-2</v>
      </c>
      <c r="BK18" s="187">
        <v>3.7582592323228619E-6</v>
      </c>
      <c r="BL18" s="187">
        <v>1.3702516519967998E-4</v>
      </c>
      <c r="BM18" s="187">
        <v>6.4373397373903922E-6</v>
      </c>
      <c r="BN18" s="187">
        <v>6.5781089211720844E-4</v>
      </c>
      <c r="BO18" s="188">
        <v>1.0342246868522067</v>
      </c>
      <c r="BP18" s="149"/>
      <c r="BQ18" s="149"/>
      <c r="BR18" s="149"/>
      <c r="BS18" s="149"/>
      <c r="BT18" s="151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51"/>
      <c r="CI18" s="149"/>
      <c r="CJ18" s="149"/>
      <c r="CK18" s="149"/>
      <c r="CL18" s="149"/>
      <c r="CM18" s="149"/>
      <c r="CN18" s="149"/>
      <c r="CO18" s="149"/>
      <c r="CP18" s="151"/>
      <c r="CQ18" s="149"/>
      <c r="CR18" s="151"/>
    </row>
    <row r="19" spans="1:96" s="138" customFormat="1" ht="10.9" customHeight="1" x14ac:dyDescent="0.2">
      <c r="A19" s="175" t="s">
        <v>247</v>
      </c>
      <c r="B19" s="197" t="s">
        <v>346</v>
      </c>
      <c r="C19" s="187">
        <v>2.0019494495514783E-3</v>
      </c>
      <c r="D19" s="187">
        <v>8.2018641754483274E-3</v>
      </c>
      <c r="E19" s="187">
        <v>3.9752782415828226E-2</v>
      </c>
      <c r="F19" s="187">
        <v>4.4359798242061405E-3</v>
      </c>
      <c r="G19" s="187">
        <v>5.0634016531687269E-6</v>
      </c>
      <c r="H19" s="187">
        <v>1.9498945288355686E-3</v>
      </c>
      <c r="I19" s="187">
        <v>0</v>
      </c>
      <c r="J19" s="187">
        <v>3.5506054983060033E-7</v>
      </c>
      <c r="K19" s="187">
        <v>1.5975722410682843E-2</v>
      </c>
      <c r="L19" s="187">
        <v>4.2695786170765944E-4</v>
      </c>
      <c r="M19" s="187">
        <v>1.0237144310586723E-3</v>
      </c>
      <c r="N19" s="187">
        <v>8.135569493153813E-4</v>
      </c>
      <c r="O19" s="187">
        <v>1.5587054186525602E-4</v>
      </c>
      <c r="P19" s="187">
        <v>1.0078957486083318</v>
      </c>
      <c r="Q19" s="187">
        <v>1.8632169359241739E-4</v>
      </c>
      <c r="R19" s="187">
        <v>1.2577881306417128E-4</v>
      </c>
      <c r="S19" s="187">
        <v>2.4759655263785426E-6</v>
      </c>
      <c r="T19" s="187">
        <v>1.1368064640848407E-6</v>
      </c>
      <c r="U19" s="187">
        <v>8.3136520735755519E-6</v>
      </c>
      <c r="V19" s="187">
        <v>1.7262716510620584E-6</v>
      </c>
      <c r="W19" s="187">
        <v>8.3393589662759186E-7</v>
      </c>
      <c r="X19" s="187">
        <v>5.1468966055443719E-5</v>
      </c>
      <c r="Y19" s="187">
        <v>4.013588165854915E-7</v>
      </c>
      <c r="Z19" s="187">
        <v>4.1685006470393413E-5</v>
      </c>
      <c r="AA19" s="187">
        <v>8.229103299763382E-8</v>
      </c>
      <c r="AB19" s="187">
        <v>3.5627921019128556E-7</v>
      </c>
      <c r="AC19" s="187">
        <v>0</v>
      </c>
      <c r="AD19" s="187">
        <v>0</v>
      </c>
      <c r="AE19" s="187">
        <v>4.5276385384956932E-7</v>
      </c>
      <c r="AF19" s="187">
        <v>0</v>
      </c>
      <c r="AG19" s="187">
        <v>5.9787764177396886E-8</v>
      </c>
      <c r="AH19" s="187">
        <v>2.4253314055645496E-7</v>
      </c>
      <c r="AI19" s="187">
        <v>3.1495831035784052E-7</v>
      </c>
      <c r="AJ19" s="187">
        <v>3.9347893566762888E-7</v>
      </c>
      <c r="AK19" s="187">
        <v>5.7597051569647258E-7</v>
      </c>
      <c r="AL19" s="187">
        <v>2.7332894711684509E-7</v>
      </c>
      <c r="AM19" s="187">
        <v>4.0168620102052835E-5</v>
      </c>
      <c r="AN19" s="187">
        <v>7.6633476205571981E-7</v>
      </c>
      <c r="AO19" s="187">
        <v>3.7279295645004944E-6</v>
      </c>
      <c r="AP19" s="187">
        <v>6.8947560200597511E-7</v>
      </c>
      <c r="AQ19" s="187">
        <v>7.0930668749963067E-5</v>
      </c>
      <c r="AR19" s="187">
        <v>7.1955621299256092E-6</v>
      </c>
      <c r="AS19" s="187">
        <v>1.9796998133246147E-7</v>
      </c>
      <c r="AT19" s="187">
        <v>3.1651482253023563E-7</v>
      </c>
      <c r="AU19" s="187">
        <v>2.7620168336633388E-7</v>
      </c>
      <c r="AV19" s="187">
        <v>7.4152520176957028E-6</v>
      </c>
      <c r="AW19" s="187">
        <v>2.2765310772890877E-7</v>
      </c>
      <c r="AX19" s="187">
        <v>9.1451187508221455E-8</v>
      </c>
      <c r="AY19" s="187">
        <v>2.5502872293096834E-6</v>
      </c>
      <c r="AZ19" s="187">
        <v>2.6161915636877034E-7</v>
      </c>
      <c r="BA19" s="187">
        <v>1.4533067327388526E-6</v>
      </c>
      <c r="BB19" s="187">
        <v>2.0492334742333579E-6</v>
      </c>
      <c r="BC19" s="187">
        <v>1.2273199151885066E-6</v>
      </c>
      <c r="BD19" s="187">
        <v>1.9460772804029007E-4</v>
      </c>
      <c r="BE19" s="187">
        <v>2.469645459587643E-5</v>
      </c>
      <c r="BF19" s="187">
        <v>9.6223139553593931E-5</v>
      </c>
      <c r="BG19" s="187">
        <v>7.8977250597064587E-6</v>
      </c>
      <c r="BH19" s="187">
        <v>4.4854175736960874E-7</v>
      </c>
      <c r="BI19" s="187">
        <v>2.8949667535773863E-4</v>
      </c>
      <c r="BJ19" s="187">
        <v>7.1775978991830893E-4</v>
      </c>
      <c r="BK19" s="187">
        <v>1.5727670441382691E-4</v>
      </c>
      <c r="BL19" s="187">
        <v>2.523617537181082E-5</v>
      </c>
      <c r="BM19" s="187">
        <v>3.0016557986122917E-6</v>
      </c>
      <c r="BN19" s="187">
        <v>7.7890259223007368E-7</v>
      </c>
      <c r="BO19" s="188">
        <v>1.0847193224130331</v>
      </c>
      <c r="BP19" s="149"/>
      <c r="BQ19" s="149"/>
      <c r="BR19" s="149"/>
      <c r="BS19" s="149"/>
      <c r="BT19" s="151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51"/>
      <c r="CI19" s="149"/>
      <c r="CJ19" s="149"/>
      <c r="CK19" s="149"/>
      <c r="CL19" s="149"/>
      <c r="CM19" s="149"/>
      <c r="CN19" s="149"/>
      <c r="CO19" s="149"/>
      <c r="CP19" s="151"/>
      <c r="CQ19" s="149"/>
      <c r="CR19" s="151"/>
    </row>
    <row r="20" spans="1:96" s="138" customFormat="1" ht="10.9" customHeight="1" x14ac:dyDescent="0.2">
      <c r="A20" s="175" t="s">
        <v>248</v>
      </c>
      <c r="B20" s="186" t="s">
        <v>473</v>
      </c>
      <c r="C20" s="187">
        <v>4.3270075060609296E-5</v>
      </c>
      <c r="D20" s="187">
        <v>2.8071619129651175E-5</v>
      </c>
      <c r="E20" s="187">
        <v>2.6206055635829507E-5</v>
      </c>
      <c r="F20" s="187">
        <v>6.190115028295553E-5</v>
      </c>
      <c r="G20" s="187">
        <v>2.2564778617514193E-4</v>
      </c>
      <c r="H20" s="187">
        <v>4.1643998663474851E-3</v>
      </c>
      <c r="I20" s="187">
        <v>0</v>
      </c>
      <c r="J20" s="187">
        <v>2.6309150341512634E-5</v>
      </c>
      <c r="K20" s="187">
        <v>2.5438802452667306E-5</v>
      </c>
      <c r="L20" s="187">
        <v>8.8968956600587654E-4</v>
      </c>
      <c r="M20" s="187">
        <v>3.1372891775948148E-5</v>
      </c>
      <c r="N20" s="187">
        <v>3.3799152321912827E-5</v>
      </c>
      <c r="O20" s="187">
        <v>4.1947912956629834E-5</v>
      </c>
      <c r="P20" s="187">
        <v>2.9471003175715319E-5</v>
      </c>
      <c r="Q20" s="187">
        <v>1.0445383500551118</v>
      </c>
      <c r="R20" s="187">
        <v>4.4611381460423455E-2</v>
      </c>
      <c r="S20" s="187">
        <v>1.4944067873567791E-4</v>
      </c>
      <c r="T20" s="187">
        <v>2.0709324469066633E-3</v>
      </c>
      <c r="U20" s="187">
        <v>4.8096183034246771E-4</v>
      </c>
      <c r="V20" s="187">
        <v>7.4600657220560821E-4</v>
      </c>
      <c r="W20" s="187">
        <v>1.4421290021175947E-4</v>
      </c>
      <c r="X20" s="187">
        <v>1.6794795264165295E-4</v>
      </c>
      <c r="Y20" s="187">
        <v>8.7569584687968622E-6</v>
      </c>
      <c r="Z20" s="187">
        <v>2.0750690242471703E-5</v>
      </c>
      <c r="AA20" s="187">
        <v>2.743853324885743E-6</v>
      </c>
      <c r="AB20" s="187">
        <v>9.6452509332069431E-5</v>
      </c>
      <c r="AC20" s="187">
        <v>0</v>
      </c>
      <c r="AD20" s="187">
        <v>0</v>
      </c>
      <c r="AE20" s="187">
        <v>6.7733491971891025E-5</v>
      </c>
      <c r="AF20" s="187">
        <v>0</v>
      </c>
      <c r="AG20" s="187">
        <v>3.0206036257656715E-6</v>
      </c>
      <c r="AH20" s="187">
        <v>7.5946591042484739E-6</v>
      </c>
      <c r="AI20" s="187">
        <v>4.9118319655236891E-5</v>
      </c>
      <c r="AJ20" s="187">
        <v>1.6604533939497388E-4</v>
      </c>
      <c r="AK20" s="187">
        <v>2.669400830376403E-5</v>
      </c>
      <c r="AL20" s="187">
        <v>1.5835773798990988E-4</v>
      </c>
      <c r="AM20" s="187">
        <v>4.6563352698293691E-4</v>
      </c>
      <c r="AN20" s="187">
        <v>4.4999717894384517E-5</v>
      </c>
      <c r="AO20" s="187">
        <v>1.2507367712656262E-4</v>
      </c>
      <c r="AP20" s="187">
        <v>5.1545375016921258E-4</v>
      </c>
      <c r="AQ20" s="187">
        <v>4.6489801704202992E-5</v>
      </c>
      <c r="AR20" s="187">
        <v>2.9957608884208865E-5</v>
      </c>
      <c r="AS20" s="187">
        <v>1.5851526950269299E-5</v>
      </c>
      <c r="AT20" s="187">
        <v>4.8750441343117637E-5</v>
      </c>
      <c r="AU20" s="187">
        <v>3.5219535576114683E-5</v>
      </c>
      <c r="AV20" s="187">
        <v>8.8670936727350299E-5</v>
      </c>
      <c r="AW20" s="187">
        <v>3.4785909825539391E-5</v>
      </c>
      <c r="AX20" s="187">
        <v>1.1710970467985256E-5</v>
      </c>
      <c r="AY20" s="187">
        <v>1.2274761507193865E-4</v>
      </c>
      <c r="AZ20" s="187">
        <v>2.6554305789596715E-5</v>
      </c>
      <c r="BA20" s="187">
        <v>3.3523228479985668E-5</v>
      </c>
      <c r="BB20" s="187">
        <v>1.1456278961126856E-4</v>
      </c>
      <c r="BC20" s="187">
        <v>4.1085323385545729E-5</v>
      </c>
      <c r="BD20" s="187">
        <v>2.6967606159703141E-5</v>
      </c>
      <c r="BE20" s="187">
        <v>4.6927211826242798E-5</v>
      </c>
      <c r="BF20" s="187">
        <v>5.6152758158616305E-5</v>
      </c>
      <c r="BG20" s="187">
        <v>1.2229966013220332E-4</v>
      </c>
      <c r="BH20" s="187">
        <v>1.0329010346406618E-4</v>
      </c>
      <c r="BI20" s="187">
        <v>1.5628199779113043E-4</v>
      </c>
      <c r="BJ20" s="187">
        <v>4.805802581193439E-5</v>
      </c>
      <c r="BK20" s="187">
        <v>4.8856438709045185E-4</v>
      </c>
      <c r="BL20" s="187">
        <v>1.0278187790355435E-4</v>
      </c>
      <c r="BM20" s="187">
        <v>3.4182192144139962E-3</v>
      </c>
      <c r="BN20" s="187">
        <v>4.5464827815898462E-5</v>
      </c>
      <c r="BO20" s="188">
        <v>1.1055601054362141</v>
      </c>
      <c r="BP20" s="149"/>
      <c r="BQ20" s="149"/>
      <c r="BR20" s="149"/>
      <c r="BS20" s="149"/>
      <c r="BT20" s="151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51"/>
      <c r="CI20" s="149"/>
      <c r="CJ20" s="149"/>
      <c r="CK20" s="149"/>
      <c r="CL20" s="149"/>
      <c r="CM20" s="149"/>
      <c r="CN20" s="149"/>
      <c r="CO20" s="149"/>
      <c r="CP20" s="151"/>
      <c r="CQ20" s="149"/>
      <c r="CR20" s="151"/>
    </row>
    <row r="21" spans="1:96" s="138" customFormat="1" ht="10.9" customHeight="1" x14ac:dyDescent="0.2">
      <c r="A21" s="189" t="s">
        <v>249</v>
      </c>
      <c r="B21" s="190" t="s">
        <v>474</v>
      </c>
      <c r="C21" s="191">
        <v>1.9704823701919302E-4</v>
      </c>
      <c r="D21" s="191">
        <v>1.6695665768028925E-4</v>
      </c>
      <c r="E21" s="191">
        <v>5.1990986203869513E-5</v>
      </c>
      <c r="F21" s="191">
        <v>2.2570289833343806E-4</v>
      </c>
      <c r="G21" s="191">
        <v>1.1152625296521688E-5</v>
      </c>
      <c r="H21" s="191">
        <v>3.2968675508312823E-4</v>
      </c>
      <c r="I21" s="191">
        <v>0</v>
      </c>
      <c r="J21" s="191">
        <v>2.1408193342847048E-4</v>
      </c>
      <c r="K21" s="191">
        <v>5.3782525080558231E-5</v>
      </c>
      <c r="L21" s="191">
        <v>9.8953212942376581E-5</v>
      </c>
      <c r="M21" s="191">
        <v>1.1745180814775473E-4</v>
      </c>
      <c r="N21" s="191">
        <v>6.9504107901790046E-5</v>
      </c>
      <c r="O21" s="191">
        <v>3.199146211052259E-5</v>
      </c>
      <c r="P21" s="191">
        <v>6.298334016127075E-5</v>
      </c>
      <c r="Q21" s="191">
        <v>4.9054045399141289E-5</v>
      </c>
      <c r="R21" s="191">
        <v>1.0003318569953368</v>
      </c>
      <c r="S21" s="191">
        <v>5.4867001868035879E-5</v>
      </c>
      <c r="T21" s="191">
        <v>8.1220893648061243E-5</v>
      </c>
      <c r="U21" s="191">
        <v>5.8377509105879267E-5</v>
      </c>
      <c r="V21" s="191">
        <v>5.7003504113003087E-5</v>
      </c>
      <c r="W21" s="191">
        <v>2.5642816021013527E-5</v>
      </c>
      <c r="X21" s="191">
        <v>1.3270910070948237E-4</v>
      </c>
      <c r="Y21" s="191">
        <v>1.8881408610714523E-5</v>
      </c>
      <c r="Z21" s="191">
        <v>3.8440333875552711E-5</v>
      </c>
      <c r="AA21" s="191">
        <v>2.4648538203461909E-6</v>
      </c>
      <c r="AB21" s="191">
        <v>1.5784436361830262E-5</v>
      </c>
      <c r="AC21" s="191">
        <v>0</v>
      </c>
      <c r="AD21" s="191">
        <v>0</v>
      </c>
      <c r="AE21" s="191">
        <v>5.0403953086873995E-5</v>
      </c>
      <c r="AF21" s="191">
        <v>0</v>
      </c>
      <c r="AG21" s="191">
        <v>1.9312797532350213E-6</v>
      </c>
      <c r="AH21" s="191">
        <v>9.8314824053045264E-6</v>
      </c>
      <c r="AI21" s="191">
        <v>3.5896202576488438E-5</v>
      </c>
      <c r="AJ21" s="191">
        <v>7.6246650301054394E-5</v>
      </c>
      <c r="AK21" s="191">
        <v>7.1696368083927988E-5</v>
      </c>
      <c r="AL21" s="191">
        <v>2.4036116695668558E-5</v>
      </c>
      <c r="AM21" s="191">
        <v>9.4303189448910154E-5</v>
      </c>
      <c r="AN21" s="191">
        <v>6.9578431702034543E-5</v>
      </c>
      <c r="AO21" s="191">
        <v>1.1089650440061844E-4</v>
      </c>
      <c r="AP21" s="191">
        <v>6.8355002965652753E-5</v>
      </c>
      <c r="AQ21" s="191">
        <v>4.6736937667785574E-5</v>
      </c>
      <c r="AR21" s="191">
        <v>5.0630594570943296E-5</v>
      </c>
      <c r="AS21" s="191">
        <v>1.5929440512517451E-5</v>
      </c>
      <c r="AT21" s="191">
        <v>4.661108459289352E-5</v>
      </c>
      <c r="AU21" s="191">
        <v>6.3964849931073912E-5</v>
      </c>
      <c r="AV21" s="191">
        <v>1.3417338498635591E-4</v>
      </c>
      <c r="AW21" s="191">
        <v>5.7485257455306764E-5</v>
      </c>
      <c r="AX21" s="191">
        <v>7.9922501511920823E-6</v>
      </c>
      <c r="AY21" s="191">
        <v>5.967898338859383E-5</v>
      </c>
      <c r="AZ21" s="191">
        <v>5.9916461986406555E-5</v>
      </c>
      <c r="BA21" s="191">
        <v>3.2773827042120863E-5</v>
      </c>
      <c r="BB21" s="191">
        <v>5.5187915283621625E-5</v>
      </c>
      <c r="BC21" s="191">
        <v>7.354607345228751E-5</v>
      </c>
      <c r="BD21" s="191">
        <v>2.9072288465280873E-5</v>
      </c>
      <c r="BE21" s="191">
        <v>1.1378526905924631E-4</v>
      </c>
      <c r="BF21" s="191">
        <v>1.086846109722978E-4</v>
      </c>
      <c r="BG21" s="191">
        <v>8.0292838784659485E-4</v>
      </c>
      <c r="BH21" s="191">
        <v>6.9753245086560213E-5</v>
      </c>
      <c r="BI21" s="191">
        <v>3.7762828511060187E-4</v>
      </c>
      <c r="BJ21" s="191">
        <v>4.7943724033015981E-5</v>
      </c>
      <c r="BK21" s="191">
        <v>1.6045865863403022E-4</v>
      </c>
      <c r="BL21" s="191">
        <v>1.7189641303292348E-4</v>
      </c>
      <c r="BM21" s="191">
        <v>1.1864613389994979E-4</v>
      </c>
      <c r="BN21" s="191">
        <v>4.0304091443520351E-5</v>
      </c>
      <c r="BO21" s="192">
        <v>1.0058564927982836</v>
      </c>
      <c r="BP21" s="149"/>
      <c r="BQ21" s="149"/>
      <c r="BR21" s="149"/>
      <c r="BS21" s="149"/>
      <c r="BT21" s="151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1"/>
      <c r="CI21" s="149"/>
      <c r="CJ21" s="149"/>
      <c r="CK21" s="149"/>
      <c r="CL21" s="149"/>
      <c r="CM21" s="149"/>
      <c r="CN21" s="149"/>
      <c r="CO21" s="149"/>
      <c r="CP21" s="151"/>
      <c r="CQ21" s="149"/>
      <c r="CR21" s="151"/>
    </row>
    <row r="22" spans="1:96" s="138" customFormat="1" ht="10.9" customHeight="1" x14ac:dyDescent="0.2">
      <c r="A22" s="175" t="s">
        <v>250</v>
      </c>
      <c r="B22" s="186" t="s">
        <v>475</v>
      </c>
      <c r="C22" s="187">
        <v>2.7197329989039388E-4</v>
      </c>
      <c r="D22" s="187">
        <v>2.7778110238034092E-4</v>
      </c>
      <c r="E22" s="187">
        <v>3.0842392258766649E-3</v>
      </c>
      <c r="F22" s="187">
        <v>3.4933641621275551E-4</v>
      </c>
      <c r="G22" s="187">
        <v>2.7164753492456427E-3</v>
      </c>
      <c r="H22" s="187">
        <v>1.2964211337279481E-3</v>
      </c>
      <c r="I22" s="187">
        <v>0</v>
      </c>
      <c r="J22" s="187">
        <v>7.6522728391571803E-4</v>
      </c>
      <c r="K22" s="187">
        <v>1.545021457135016E-3</v>
      </c>
      <c r="L22" s="187">
        <v>1.0582564773943134E-3</v>
      </c>
      <c r="M22" s="187">
        <v>1.9312511056983971E-4</v>
      </c>
      <c r="N22" s="187">
        <v>3.6211083724969228E-4</v>
      </c>
      <c r="O22" s="187">
        <v>3.317660126025208E-4</v>
      </c>
      <c r="P22" s="187">
        <v>1.9913135425721914E-3</v>
      </c>
      <c r="Q22" s="187">
        <v>1.099185239756082E-4</v>
      </c>
      <c r="R22" s="187">
        <v>4.5351703630194204E-4</v>
      </c>
      <c r="S22" s="187">
        <v>1.0679350502623786</v>
      </c>
      <c r="T22" s="187">
        <v>8.4785975390139184E-2</v>
      </c>
      <c r="U22" s="187">
        <v>5.9703136127953263E-2</v>
      </c>
      <c r="V22" s="187">
        <v>9.8754217167608804E-3</v>
      </c>
      <c r="W22" s="187">
        <v>3.4742096552159572E-3</v>
      </c>
      <c r="X22" s="187">
        <v>1.0267291617273811E-4</v>
      </c>
      <c r="Y22" s="187">
        <v>7.320136197630225E-5</v>
      </c>
      <c r="Z22" s="187">
        <v>2.6315605228641333E-4</v>
      </c>
      <c r="AA22" s="187">
        <v>1.333867398618112E-5</v>
      </c>
      <c r="AB22" s="187">
        <v>3.9519498755235318E-4</v>
      </c>
      <c r="AC22" s="187">
        <v>0</v>
      </c>
      <c r="AD22" s="187">
        <v>0</v>
      </c>
      <c r="AE22" s="187">
        <v>9.4015569251898272E-4</v>
      </c>
      <c r="AF22" s="187">
        <v>0</v>
      </c>
      <c r="AG22" s="187">
        <v>4.1726720045311468E-5</v>
      </c>
      <c r="AH22" s="187">
        <v>5.8195201461446593E-5</v>
      </c>
      <c r="AI22" s="187">
        <v>6.194556153384321E-4</v>
      </c>
      <c r="AJ22" s="187">
        <v>2.5448120910678839E-4</v>
      </c>
      <c r="AK22" s="187">
        <v>3.5116518144766301E-4</v>
      </c>
      <c r="AL22" s="187">
        <v>4.4113559984636442E-4</v>
      </c>
      <c r="AM22" s="187">
        <v>2.5543885611872694E-2</v>
      </c>
      <c r="AN22" s="187">
        <v>1.7289381035255481E-4</v>
      </c>
      <c r="AO22" s="187">
        <v>3.2006447848486684E-2</v>
      </c>
      <c r="AP22" s="187">
        <v>1.1552760801490225E-2</v>
      </c>
      <c r="AQ22" s="187">
        <v>1.0966187308313318E-3</v>
      </c>
      <c r="AR22" s="187">
        <v>2.1017869234445912E-3</v>
      </c>
      <c r="AS22" s="187">
        <v>1.0224099332825098E-3</v>
      </c>
      <c r="AT22" s="187">
        <v>5.1443236186135685E-4</v>
      </c>
      <c r="AU22" s="187">
        <v>2.2465908126579834E-4</v>
      </c>
      <c r="AV22" s="187">
        <v>6.0389058031339558E-4</v>
      </c>
      <c r="AW22" s="187">
        <v>2.7857875334109776E-4</v>
      </c>
      <c r="AX22" s="187">
        <v>1.628836889899767E-4</v>
      </c>
      <c r="AY22" s="187">
        <v>4.4043086600410524E-4</v>
      </c>
      <c r="AZ22" s="187">
        <v>1.0205562947418214E-4</v>
      </c>
      <c r="BA22" s="187">
        <v>3.1744530945194684E-4</v>
      </c>
      <c r="BB22" s="187">
        <v>1.2539792942801262E-3</v>
      </c>
      <c r="BC22" s="187">
        <v>1.7040474459058513E-4</v>
      </c>
      <c r="BD22" s="187">
        <v>3.1506255741565065E-4</v>
      </c>
      <c r="BE22" s="187">
        <v>2.2541233941775928E-4</v>
      </c>
      <c r="BF22" s="187">
        <v>3.0975523247461653E-4</v>
      </c>
      <c r="BG22" s="187">
        <v>9.6209883925775887E-4</v>
      </c>
      <c r="BH22" s="187">
        <v>3.1863084220877264E-4</v>
      </c>
      <c r="BI22" s="187">
        <v>4.4165936037742002E-4</v>
      </c>
      <c r="BJ22" s="187">
        <v>8.6400510619962802E-4</v>
      </c>
      <c r="BK22" s="187">
        <v>7.808983135423128E-4</v>
      </c>
      <c r="BL22" s="187">
        <v>5.8528652753465091E-4</v>
      </c>
      <c r="BM22" s="187">
        <v>5.1622650566085773E-3</v>
      </c>
      <c r="BN22" s="187">
        <v>1.396038298911955E-4</v>
      </c>
      <c r="BO22" s="188">
        <v>1.3318043971474984</v>
      </c>
      <c r="BP22" s="149"/>
      <c r="BQ22" s="149"/>
      <c r="BR22" s="149"/>
      <c r="BS22" s="149"/>
      <c r="BT22" s="151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1"/>
      <c r="CI22" s="149"/>
      <c r="CJ22" s="149"/>
      <c r="CK22" s="149"/>
      <c r="CL22" s="149"/>
      <c r="CM22" s="149"/>
      <c r="CN22" s="149"/>
      <c r="CO22" s="149"/>
      <c r="CP22" s="151"/>
      <c r="CQ22" s="149"/>
      <c r="CR22" s="151"/>
    </row>
    <row r="23" spans="1:96" s="138" customFormat="1" ht="10.9" customHeight="1" x14ac:dyDescent="0.2">
      <c r="A23" s="175" t="s">
        <v>251</v>
      </c>
      <c r="B23" s="186" t="s">
        <v>476</v>
      </c>
      <c r="C23" s="187">
        <v>1.4439850782148515E-4</v>
      </c>
      <c r="D23" s="187">
        <v>2.1056189173982722E-4</v>
      </c>
      <c r="E23" s="187">
        <v>1.2583824816801698E-4</v>
      </c>
      <c r="F23" s="187">
        <v>1.3188156177429416E-4</v>
      </c>
      <c r="G23" s="187">
        <v>2.1159483519142197E-4</v>
      </c>
      <c r="H23" s="187">
        <v>3.9639692271727561E-4</v>
      </c>
      <c r="I23" s="187">
        <v>0</v>
      </c>
      <c r="J23" s="187">
        <v>1.2665979224910258E-3</v>
      </c>
      <c r="K23" s="187">
        <v>2.8234491836927778E-4</v>
      </c>
      <c r="L23" s="187">
        <v>2.4498187403774503E-4</v>
      </c>
      <c r="M23" s="187">
        <v>1.7498318553611162E-4</v>
      </c>
      <c r="N23" s="187">
        <v>6.1567248493685017E-4</v>
      </c>
      <c r="O23" s="187">
        <v>3.4987391219736496E-4</v>
      </c>
      <c r="P23" s="187">
        <v>2.0889032477890444E-4</v>
      </c>
      <c r="Q23" s="187">
        <v>1.2135957273780063E-4</v>
      </c>
      <c r="R23" s="187">
        <v>4.664395494092861E-4</v>
      </c>
      <c r="S23" s="187">
        <v>3.6054979947791838E-4</v>
      </c>
      <c r="T23" s="187">
        <v>1.0203384923552299</v>
      </c>
      <c r="U23" s="187">
        <v>8.4700608434513957E-4</v>
      </c>
      <c r="V23" s="187">
        <v>6.6967839383439863E-4</v>
      </c>
      <c r="W23" s="187">
        <v>4.0276982199186035E-4</v>
      </c>
      <c r="X23" s="187">
        <v>5.6315852569406371E-4</v>
      </c>
      <c r="Y23" s="187">
        <v>3.1961450491097004E-4</v>
      </c>
      <c r="Z23" s="187">
        <v>8.4649481120302277E-4</v>
      </c>
      <c r="AA23" s="187">
        <v>2.8768840006240896E-5</v>
      </c>
      <c r="AB23" s="187">
        <v>6.3409795975511156E-4</v>
      </c>
      <c r="AC23" s="187">
        <v>0</v>
      </c>
      <c r="AD23" s="187">
        <v>0</v>
      </c>
      <c r="AE23" s="187">
        <v>6.7031994065852151E-4</v>
      </c>
      <c r="AF23" s="187">
        <v>0</v>
      </c>
      <c r="AG23" s="187">
        <v>5.5016339519403948E-5</v>
      </c>
      <c r="AH23" s="187">
        <v>9.0582418460854111E-5</v>
      </c>
      <c r="AI23" s="187">
        <v>2.6058263854439507E-4</v>
      </c>
      <c r="AJ23" s="187">
        <v>5.5103426702656649E-4</v>
      </c>
      <c r="AK23" s="187">
        <v>6.0345216903855082E-4</v>
      </c>
      <c r="AL23" s="187">
        <v>4.0223113655700352E-4</v>
      </c>
      <c r="AM23" s="187">
        <v>2.893034711467206E-3</v>
      </c>
      <c r="AN23" s="187">
        <v>3.1897216674558532E-4</v>
      </c>
      <c r="AO23" s="187">
        <v>5.4920134162749169E-3</v>
      </c>
      <c r="AP23" s="187">
        <v>1.3029605290273565E-2</v>
      </c>
      <c r="AQ23" s="187">
        <v>2.7839700125501172E-4</v>
      </c>
      <c r="AR23" s="187">
        <v>2.6948208095733131E-4</v>
      </c>
      <c r="AS23" s="187">
        <v>7.0046359962002791E-4</v>
      </c>
      <c r="AT23" s="187">
        <v>2.2462805991216245E-3</v>
      </c>
      <c r="AU23" s="187">
        <v>1.7011662989768635E-3</v>
      </c>
      <c r="AV23" s="187">
        <v>8.5774307302303792E-4</v>
      </c>
      <c r="AW23" s="187">
        <v>1.5024536549830057E-3</v>
      </c>
      <c r="AX23" s="187">
        <v>4.6182345571515614E-4</v>
      </c>
      <c r="AY23" s="187">
        <v>7.3565882155549175E-4</v>
      </c>
      <c r="AZ23" s="187">
        <v>2.7088848653611944E-4</v>
      </c>
      <c r="BA23" s="187">
        <v>1.8753036070669291E-3</v>
      </c>
      <c r="BB23" s="187">
        <v>1.8672800245843561E-3</v>
      </c>
      <c r="BC23" s="187">
        <v>6.1414223894937692E-4</v>
      </c>
      <c r="BD23" s="187">
        <v>1.0962418784909997E-3</v>
      </c>
      <c r="BE23" s="187">
        <v>1.5006370217830426E-3</v>
      </c>
      <c r="BF23" s="187">
        <v>2.0434306593188414E-3</v>
      </c>
      <c r="BG23" s="187">
        <v>7.5879483655337523E-3</v>
      </c>
      <c r="BH23" s="187">
        <v>9.8484906554299864E-4</v>
      </c>
      <c r="BI23" s="187">
        <v>2.0182233891307497E-3</v>
      </c>
      <c r="BJ23" s="187">
        <v>1.6779906326325384E-3</v>
      </c>
      <c r="BK23" s="187">
        <v>3.2677949874019997E-3</v>
      </c>
      <c r="BL23" s="187">
        <v>1.4372874934831012E-3</v>
      </c>
      <c r="BM23" s="187">
        <v>3.0606312071651374E-4</v>
      </c>
      <c r="BN23" s="187">
        <v>5.6206527342253477E-4</v>
      </c>
      <c r="BO23" s="188">
        <v>1.0901929061327236</v>
      </c>
      <c r="BP23" s="149"/>
      <c r="BQ23" s="149"/>
      <c r="BR23" s="149"/>
      <c r="BS23" s="149"/>
      <c r="BT23" s="151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1"/>
      <c r="CI23" s="149"/>
      <c r="CJ23" s="149"/>
      <c r="CK23" s="149"/>
      <c r="CL23" s="149"/>
      <c r="CM23" s="149"/>
      <c r="CN23" s="149"/>
      <c r="CO23" s="149"/>
      <c r="CP23" s="151"/>
      <c r="CQ23" s="149"/>
      <c r="CR23" s="151"/>
    </row>
    <row r="24" spans="1:96" s="138" customFormat="1" ht="10.9" customHeight="1" x14ac:dyDescent="0.2">
      <c r="A24" s="175" t="s">
        <v>252</v>
      </c>
      <c r="B24" s="186" t="s">
        <v>477</v>
      </c>
      <c r="C24" s="187">
        <v>1.3893442437538483E-3</v>
      </c>
      <c r="D24" s="187">
        <v>4.8117611032081828E-4</v>
      </c>
      <c r="E24" s="187">
        <v>4.2410902252483149E-4</v>
      </c>
      <c r="F24" s="187">
        <v>1.9142176372182957E-3</v>
      </c>
      <c r="G24" s="187">
        <v>4.8889981962560729E-4</v>
      </c>
      <c r="H24" s="187">
        <v>3.8817041125856173E-4</v>
      </c>
      <c r="I24" s="187">
        <v>0</v>
      </c>
      <c r="J24" s="187">
        <v>2.8098626732564263E-4</v>
      </c>
      <c r="K24" s="187">
        <v>1.2405865227850233E-3</v>
      </c>
      <c r="L24" s="187">
        <v>8.6071037701578674E-4</v>
      </c>
      <c r="M24" s="187">
        <v>1.0403849721771423E-3</v>
      </c>
      <c r="N24" s="187">
        <v>1.468869917990891E-3</v>
      </c>
      <c r="O24" s="187">
        <v>1.5016540100874485E-3</v>
      </c>
      <c r="P24" s="187">
        <v>5.5529267368327907E-4</v>
      </c>
      <c r="Q24" s="187">
        <v>6.1157205017196284E-4</v>
      </c>
      <c r="R24" s="187">
        <v>2.9267945631018151E-3</v>
      </c>
      <c r="S24" s="187">
        <v>4.5510785627037231E-3</v>
      </c>
      <c r="T24" s="187">
        <v>1.1767115702261603E-2</v>
      </c>
      <c r="U24" s="187">
        <v>1.145308388224531</v>
      </c>
      <c r="V24" s="187">
        <v>0.16569105083858035</v>
      </c>
      <c r="W24" s="187">
        <v>6.3987673053540223E-2</v>
      </c>
      <c r="X24" s="187">
        <v>3.362019389331657E-4</v>
      </c>
      <c r="Y24" s="187">
        <v>1.3425656928558002E-4</v>
      </c>
      <c r="Z24" s="187">
        <v>2.5888692788135015E-3</v>
      </c>
      <c r="AA24" s="187">
        <v>3.1424051304177821E-5</v>
      </c>
      <c r="AB24" s="187">
        <v>2.8764348660871276E-3</v>
      </c>
      <c r="AC24" s="187">
        <v>0</v>
      </c>
      <c r="AD24" s="187">
        <v>0</v>
      </c>
      <c r="AE24" s="187">
        <v>1.8776534294202766E-3</v>
      </c>
      <c r="AF24" s="187">
        <v>0</v>
      </c>
      <c r="AG24" s="187">
        <v>3.5736606623489151E-5</v>
      </c>
      <c r="AH24" s="187">
        <v>1.1637859792992228E-4</v>
      </c>
      <c r="AI24" s="187">
        <v>4.0858319943480229E-4</v>
      </c>
      <c r="AJ24" s="187">
        <v>1.3021381236002902E-3</v>
      </c>
      <c r="AK24" s="187">
        <v>3.0998564277192517E-3</v>
      </c>
      <c r="AL24" s="187">
        <v>3.8185666252187739E-4</v>
      </c>
      <c r="AM24" s="187">
        <v>8.9056297858389338E-3</v>
      </c>
      <c r="AN24" s="187">
        <v>7.5298502678817646E-4</v>
      </c>
      <c r="AO24" s="187">
        <v>2.7316328332815769E-3</v>
      </c>
      <c r="AP24" s="187">
        <v>1.8192124447262497E-3</v>
      </c>
      <c r="AQ24" s="187">
        <v>5.5281412930319391E-4</v>
      </c>
      <c r="AR24" s="187">
        <v>3.258731862197767E-4</v>
      </c>
      <c r="AS24" s="187">
        <v>2.8844926584049309E-4</v>
      </c>
      <c r="AT24" s="187">
        <v>5.796423833267447E-4</v>
      </c>
      <c r="AU24" s="187">
        <v>6.362201765003296E-4</v>
      </c>
      <c r="AV24" s="187">
        <v>6.04407502461647E-4</v>
      </c>
      <c r="AW24" s="187">
        <v>1.3973828187919316E-3</v>
      </c>
      <c r="AX24" s="187">
        <v>2.3732187565166356E-4</v>
      </c>
      <c r="AY24" s="187">
        <v>1.0026416563663721E-3</v>
      </c>
      <c r="AZ24" s="187">
        <v>6.8225289452092408E-4</v>
      </c>
      <c r="BA24" s="187">
        <v>1.0050551499402294E-3</v>
      </c>
      <c r="BB24" s="187">
        <v>1.9019881416179243E-2</v>
      </c>
      <c r="BC24" s="187">
        <v>6.4833116213552141E-4</v>
      </c>
      <c r="BD24" s="187">
        <v>2.3395689322558166E-3</v>
      </c>
      <c r="BE24" s="187">
        <v>6.6688351343158236E-4</v>
      </c>
      <c r="BF24" s="187">
        <v>1.2602781390651503E-3</v>
      </c>
      <c r="BG24" s="187">
        <v>3.7887933361526742E-3</v>
      </c>
      <c r="BH24" s="187">
        <v>1.4553523663093043E-3</v>
      </c>
      <c r="BI24" s="187">
        <v>9.3966234809639054E-4</v>
      </c>
      <c r="BJ24" s="187">
        <v>5.386190791683849E-4</v>
      </c>
      <c r="BK24" s="187">
        <v>1.1737870578859794E-3</v>
      </c>
      <c r="BL24" s="187">
        <v>8.7672006813848378E-4</v>
      </c>
      <c r="BM24" s="187">
        <v>8.640618444577973E-2</v>
      </c>
      <c r="BN24" s="187">
        <v>6.9831007475183249E-4</v>
      </c>
      <c r="BO24" s="188">
        <v>1.5614013578012391</v>
      </c>
      <c r="BP24" s="149"/>
      <c r="BQ24" s="149"/>
      <c r="BR24" s="149"/>
      <c r="BS24" s="149"/>
      <c r="BT24" s="151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1"/>
      <c r="CI24" s="149"/>
      <c r="CJ24" s="149"/>
      <c r="CK24" s="149"/>
      <c r="CL24" s="149"/>
      <c r="CM24" s="149"/>
      <c r="CN24" s="149"/>
      <c r="CO24" s="149"/>
      <c r="CP24" s="151"/>
      <c r="CQ24" s="149"/>
      <c r="CR24" s="151"/>
    </row>
    <row r="25" spans="1:96" s="138" customFormat="1" ht="10.9" customHeight="1" x14ac:dyDescent="0.2">
      <c r="A25" s="193" t="s">
        <v>253</v>
      </c>
      <c r="B25" s="194" t="s">
        <v>478</v>
      </c>
      <c r="C25" s="195">
        <v>7.5187860726022805E-3</v>
      </c>
      <c r="D25" s="195">
        <v>1.1852861835746215E-3</v>
      </c>
      <c r="E25" s="195">
        <v>1.4585067728125614E-3</v>
      </c>
      <c r="F25" s="195">
        <v>8.9664653058758731E-3</v>
      </c>
      <c r="G25" s="195">
        <v>9.6024094143794508E-4</v>
      </c>
      <c r="H25" s="195">
        <v>4.6301891561380005E-4</v>
      </c>
      <c r="I25" s="195">
        <v>0</v>
      </c>
      <c r="J25" s="195">
        <v>2.0257737876032457E-4</v>
      </c>
      <c r="K25" s="195">
        <v>4.7920648059984168E-3</v>
      </c>
      <c r="L25" s="195">
        <v>2.7634430900028589E-3</v>
      </c>
      <c r="M25" s="195">
        <v>4.2855794456001864E-3</v>
      </c>
      <c r="N25" s="195">
        <v>4.5828754274620737E-3</v>
      </c>
      <c r="O25" s="195">
        <v>6.9707429087738446E-3</v>
      </c>
      <c r="P25" s="195">
        <v>2.1919237366377939E-3</v>
      </c>
      <c r="Q25" s="195">
        <v>7.0059364856398865E-4</v>
      </c>
      <c r="R25" s="195">
        <v>1.2742512166575707E-3</v>
      </c>
      <c r="S25" s="195">
        <v>5.7955234049446736E-4</v>
      </c>
      <c r="T25" s="195">
        <v>3.4214566475986199E-3</v>
      </c>
      <c r="U25" s="195">
        <v>5.0230273087589056E-4</v>
      </c>
      <c r="V25" s="195">
        <v>1.0014759244384597</v>
      </c>
      <c r="W25" s="195">
        <v>4.2246745546655184E-4</v>
      </c>
      <c r="X25" s="195">
        <v>1.3789445744354751E-3</v>
      </c>
      <c r="Y25" s="195">
        <v>1.8343540249787419E-4</v>
      </c>
      <c r="Z25" s="195">
        <v>5.413111121319621E-3</v>
      </c>
      <c r="AA25" s="195">
        <v>2.3210632186912675E-5</v>
      </c>
      <c r="AB25" s="195">
        <v>6.4881011433149847E-4</v>
      </c>
      <c r="AC25" s="195">
        <v>0</v>
      </c>
      <c r="AD25" s="195">
        <v>0</v>
      </c>
      <c r="AE25" s="195">
        <v>1.0408944077163257E-3</v>
      </c>
      <c r="AF25" s="195">
        <v>0</v>
      </c>
      <c r="AG25" s="195">
        <v>2.1607085388793721E-5</v>
      </c>
      <c r="AH25" s="195">
        <v>9.8348685571017735E-5</v>
      </c>
      <c r="AI25" s="195">
        <v>3.8860526803927793E-4</v>
      </c>
      <c r="AJ25" s="195">
        <v>5.0205036498111822E-4</v>
      </c>
      <c r="AK25" s="195">
        <v>7.1716446308943958E-4</v>
      </c>
      <c r="AL25" s="195">
        <v>1.6216785542039113E-4</v>
      </c>
      <c r="AM25" s="195">
        <v>9.567121197464316E-4</v>
      </c>
      <c r="AN25" s="195">
        <v>6.0575018416182886E-4</v>
      </c>
      <c r="AO25" s="195">
        <v>2.8051948560449364E-4</v>
      </c>
      <c r="AP25" s="195">
        <v>6.8480413231659595E-4</v>
      </c>
      <c r="AQ25" s="195">
        <v>3.7814600093316825E-4</v>
      </c>
      <c r="AR25" s="195">
        <v>1.9292254689294588E-4</v>
      </c>
      <c r="AS25" s="195">
        <v>9.1800830103983607E-5</v>
      </c>
      <c r="AT25" s="195">
        <v>2.367480840330941E-4</v>
      </c>
      <c r="AU25" s="195">
        <v>4.9092742484478202E-4</v>
      </c>
      <c r="AV25" s="195">
        <v>2.220460379058313E-3</v>
      </c>
      <c r="AW25" s="195">
        <v>7.5369095917006282E-4</v>
      </c>
      <c r="AX25" s="195">
        <v>9.8281222513307994E-5</v>
      </c>
      <c r="AY25" s="195">
        <v>4.9612316459678011E-4</v>
      </c>
      <c r="AZ25" s="195">
        <v>4.5890761951762957E-4</v>
      </c>
      <c r="BA25" s="195">
        <v>4.4700664546653299E-4</v>
      </c>
      <c r="BB25" s="195">
        <v>5.4983671199003339E-4</v>
      </c>
      <c r="BC25" s="195">
        <v>3.0465864437470244E-4</v>
      </c>
      <c r="BD25" s="195">
        <v>7.7690922175255284E-4</v>
      </c>
      <c r="BE25" s="195">
        <v>9.370597747649736E-4</v>
      </c>
      <c r="BF25" s="195">
        <v>1.6613996804099407E-3</v>
      </c>
      <c r="BG25" s="195">
        <v>1.2851055945390119E-3</v>
      </c>
      <c r="BH25" s="195">
        <v>5.2261815696927295E-4</v>
      </c>
      <c r="BI25" s="195">
        <v>8.0775376435118719E-4</v>
      </c>
      <c r="BJ25" s="195">
        <v>1.6041082378827232E-3</v>
      </c>
      <c r="BK25" s="195">
        <v>4.9431408768676208E-4</v>
      </c>
      <c r="BL25" s="195">
        <v>7.0964070078978578E-4</v>
      </c>
      <c r="BM25" s="195">
        <v>8.4076409862560014E-2</v>
      </c>
      <c r="BN25" s="195">
        <v>2.7589133386105822E-4</v>
      </c>
      <c r="BO25" s="196">
        <v>1.167694916009139</v>
      </c>
      <c r="BP25" s="149"/>
      <c r="BQ25" s="149"/>
      <c r="BR25" s="149"/>
      <c r="BS25" s="149"/>
      <c r="BT25" s="151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1"/>
      <c r="CI25" s="149"/>
      <c r="CJ25" s="149"/>
      <c r="CK25" s="149"/>
      <c r="CL25" s="149"/>
      <c r="CM25" s="149"/>
      <c r="CN25" s="149"/>
      <c r="CO25" s="149"/>
      <c r="CP25" s="151"/>
      <c r="CQ25" s="149"/>
      <c r="CR25" s="151"/>
    </row>
    <row r="26" spans="1:96" s="138" customFormat="1" ht="10.9" customHeight="1" x14ac:dyDescent="0.2">
      <c r="A26" s="175" t="s">
        <v>254</v>
      </c>
      <c r="B26" s="186" t="s">
        <v>479</v>
      </c>
      <c r="C26" s="187">
        <v>4.4470359353793621E-4</v>
      </c>
      <c r="D26" s="187">
        <v>5.4641476676201982E-4</v>
      </c>
      <c r="E26" s="187">
        <v>3.8556817363037601E-4</v>
      </c>
      <c r="F26" s="187">
        <v>5.9083893858659733E-4</v>
      </c>
      <c r="G26" s="187">
        <v>2.6689078383136211E-4</v>
      </c>
      <c r="H26" s="187">
        <v>6.4633554095328992E-4</v>
      </c>
      <c r="I26" s="187">
        <v>0</v>
      </c>
      <c r="J26" s="187">
        <v>7.4026558397019895E-4</v>
      </c>
      <c r="K26" s="187">
        <v>3.5780640545023837E-3</v>
      </c>
      <c r="L26" s="187">
        <v>2.1746364877734711E-3</v>
      </c>
      <c r="M26" s="187">
        <v>3.3907341628471605E-3</v>
      </c>
      <c r="N26" s="187">
        <v>4.8862674956636227E-3</v>
      </c>
      <c r="O26" s="187">
        <v>9.8803117566013997E-4</v>
      </c>
      <c r="P26" s="187">
        <v>9.1561465167633088E-4</v>
      </c>
      <c r="Q26" s="187">
        <v>2.9936186414791159E-4</v>
      </c>
      <c r="R26" s="187">
        <v>2.0578836004218905E-3</v>
      </c>
      <c r="S26" s="187">
        <v>7.2379080117786394E-4</v>
      </c>
      <c r="T26" s="187">
        <v>2.269557070466E-3</v>
      </c>
      <c r="U26" s="187">
        <v>4.884495080700517E-4</v>
      </c>
      <c r="V26" s="187">
        <v>4.8732368975286872E-3</v>
      </c>
      <c r="W26" s="187">
        <v>1.0221304738522252</v>
      </c>
      <c r="X26" s="187">
        <v>2.4622083524518639E-4</v>
      </c>
      <c r="Y26" s="187">
        <v>2.1352458743712123E-4</v>
      </c>
      <c r="Z26" s="187">
        <v>2.1770081688586777E-3</v>
      </c>
      <c r="AA26" s="187">
        <v>8.4332410911968993E-5</v>
      </c>
      <c r="AB26" s="187">
        <v>3.7735676522125352E-4</v>
      </c>
      <c r="AC26" s="187">
        <v>0</v>
      </c>
      <c r="AD26" s="187">
        <v>0</v>
      </c>
      <c r="AE26" s="187">
        <v>5.4167663592195132E-4</v>
      </c>
      <c r="AF26" s="187">
        <v>0</v>
      </c>
      <c r="AG26" s="187">
        <v>8.1793741751141108E-5</v>
      </c>
      <c r="AH26" s="187">
        <v>2.5312548618735431E-4</v>
      </c>
      <c r="AI26" s="187">
        <v>8.3931863249823795E-4</v>
      </c>
      <c r="AJ26" s="187">
        <v>1.5268050472922632E-3</v>
      </c>
      <c r="AK26" s="187">
        <v>1.4165153102220749E-3</v>
      </c>
      <c r="AL26" s="187">
        <v>5.0449360222152E-4</v>
      </c>
      <c r="AM26" s="187">
        <v>4.2077871262666692E-3</v>
      </c>
      <c r="AN26" s="187">
        <v>2.1322090707694172E-3</v>
      </c>
      <c r="AO26" s="187">
        <v>8.0526659128371514E-4</v>
      </c>
      <c r="AP26" s="187">
        <v>9.0551710358877156E-4</v>
      </c>
      <c r="AQ26" s="187">
        <v>7.8451491787222391E-4</v>
      </c>
      <c r="AR26" s="187">
        <v>6.2619384258833573E-4</v>
      </c>
      <c r="AS26" s="187">
        <v>1.6586292965472668E-3</v>
      </c>
      <c r="AT26" s="187">
        <v>2.1508938364294058E-3</v>
      </c>
      <c r="AU26" s="187">
        <v>1.7519830953919655E-3</v>
      </c>
      <c r="AV26" s="187">
        <v>3.4448261417040194E-3</v>
      </c>
      <c r="AW26" s="187">
        <v>8.4237821642950267E-3</v>
      </c>
      <c r="AX26" s="187">
        <v>6.3141414127092297E-4</v>
      </c>
      <c r="AY26" s="187">
        <v>1.5418517517098755E-3</v>
      </c>
      <c r="AZ26" s="187">
        <v>3.6292156104294217E-3</v>
      </c>
      <c r="BA26" s="187">
        <v>4.4530969601184233E-3</v>
      </c>
      <c r="BB26" s="187">
        <v>1.5463374380848946E-2</v>
      </c>
      <c r="BC26" s="187">
        <v>3.0574077463697467E-3</v>
      </c>
      <c r="BD26" s="187">
        <v>4.7756802554241445E-3</v>
      </c>
      <c r="BE26" s="187">
        <v>2.0399173674407064E-3</v>
      </c>
      <c r="BF26" s="187">
        <v>1.0548432764291723E-3</v>
      </c>
      <c r="BG26" s="187">
        <v>1.7905435654430334E-2</v>
      </c>
      <c r="BH26" s="187">
        <v>2.257177615726975E-3</v>
      </c>
      <c r="BI26" s="187">
        <v>1.0179460587984228E-3</v>
      </c>
      <c r="BJ26" s="187">
        <v>1.0435116179365732E-3</v>
      </c>
      <c r="BK26" s="187">
        <v>4.6145566910847464E-3</v>
      </c>
      <c r="BL26" s="187">
        <v>2.2431246627099754E-3</v>
      </c>
      <c r="BM26" s="187">
        <v>1.0069171749339044E-3</v>
      </c>
      <c r="BN26" s="187">
        <v>1.1148538200554162E-3</v>
      </c>
      <c r="BO26" s="188">
        <v>1.1554012181996554</v>
      </c>
      <c r="BP26" s="149"/>
      <c r="BQ26" s="149"/>
      <c r="BR26" s="149"/>
      <c r="BS26" s="149"/>
      <c r="BT26" s="151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1"/>
      <c r="CI26" s="149"/>
      <c r="CJ26" s="149"/>
      <c r="CK26" s="149"/>
      <c r="CL26" s="149"/>
      <c r="CM26" s="149"/>
      <c r="CN26" s="149"/>
      <c r="CO26" s="149"/>
      <c r="CP26" s="151"/>
      <c r="CQ26" s="149"/>
      <c r="CR26" s="151"/>
    </row>
    <row r="27" spans="1:96" s="138" customFormat="1" ht="10.9" customHeight="1" x14ac:dyDescent="0.2">
      <c r="A27" s="175" t="s">
        <v>255</v>
      </c>
      <c r="B27" s="186" t="s">
        <v>480</v>
      </c>
      <c r="C27" s="187">
        <v>3.7232685570694241E-3</v>
      </c>
      <c r="D27" s="187">
        <v>3.5796489193253623E-3</v>
      </c>
      <c r="E27" s="187">
        <v>4.6710835512404631E-4</v>
      </c>
      <c r="F27" s="187">
        <v>6.7738000314991313E-5</v>
      </c>
      <c r="G27" s="187">
        <v>1.3087213488495603E-5</v>
      </c>
      <c r="H27" s="187">
        <v>2.6614578084392295E-6</v>
      </c>
      <c r="I27" s="187">
        <v>0</v>
      </c>
      <c r="J27" s="187">
        <v>1.1567616969599717E-6</v>
      </c>
      <c r="K27" s="187">
        <v>1.9210846474749767E-4</v>
      </c>
      <c r="L27" s="187">
        <v>6.2098279405679089E-6</v>
      </c>
      <c r="M27" s="187">
        <v>1.9036539683813256E-3</v>
      </c>
      <c r="N27" s="187">
        <v>4.2275668798131448E-4</v>
      </c>
      <c r="O27" s="187">
        <v>9.4509110781644328E-5</v>
      </c>
      <c r="P27" s="187">
        <v>8.5910157327583698E-4</v>
      </c>
      <c r="Q27" s="187">
        <v>2.9353361609785682E-5</v>
      </c>
      <c r="R27" s="187">
        <v>1.053242190800855E-5</v>
      </c>
      <c r="S27" s="187">
        <v>5.2384237008910199E-6</v>
      </c>
      <c r="T27" s="187">
        <v>8.2889585602696584E-7</v>
      </c>
      <c r="U27" s="187">
        <v>2.8436372124925633E-6</v>
      </c>
      <c r="V27" s="187">
        <v>7.9826803414770839E-7</v>
      </c>
      <c r="W27" s="187">
        <v>4.80183539176519E-7</v>
      </c>
      <c r="X27" s="187">
        <v>1.014039684750248</v>
      </c>
      <c r="Y27" s="187">
        <v>6.9936052689394395E-5</v>
      </c>
      <c r="Z27" s="187">
        <v>8.56827901151607E-5</v>
      </c>
      <c r="AA27" s="187">
        <v>3.9270785630615681E-8</v>
      </c>
      <c r="AB27" s="187">
        <v>2.5175721630960584E-6</v>
      </c>
      <c r="AC27" s="187">
        <v>0</v>
      </c>
      <c r="AD27" s="187">
        <v>0</v>
      </c>
      <c r="AE27" s="187">
        <v>5.6180184816363522E-7</v>
      </c>
      <c r="AF27" s="187">
        <v>0</v>
      </c>
      <c r="AG27" s="187">
        <v>1.2872243560827741E-7</v>
      </c>
      <c r="AH27" s="187">
        <v>4.3786626508356752E-7</v>
      </c>
      <c r="AI27" s="187">
        <v>2.7520193946391017E-7</v>
      </c>
      <c r="AJ27" s="187">
        <v>3.0230781396718967E-7</v>
      </c>
      <c r="AK27" s="187">
        <v>2.6648933680560772E-7</v>
      </c>
      <c r="AL27" s="187">
        <v>2.0895935717246968E-7</v>
      </c>
      <c r="AM27" s="187">
        <v>1.0897554675475842E-5</v>
      </c>
      <c r="AN27" s="187">
        <v>4.534911435259517E-7</v>
      </c>
      <c r="AO27" s="187">
        <v>2.6759674262328338E-6</v>
      </c>
      <c r="AP27" s="187">
        <v>4.8288127561369783E-7</v>
      </c>
      <c r="AQ27" s="187">
        <v>2.4872350909141508E-5</v>
      </c>
      <c r="AR27" s="187">
        <v>9.6908964603508344E-6</v>
      </c>
      <c r="AS27" s="187">
        <v>4.1241340459063294E-7</v>
      </c>
      <c r="AT27" s="187">
        <v>6.5473167400973407E-7</v>
      </c>
      <c r="AU27" s="187">
        <v>1.2314118328017818E-6</v>
      </c>
      <c r="AV27" s="187">
        <v>7.8012126571453286E-7</v>
      </c>
      <c r="AW27" s="187">
        <v>3.5586138393751751E-7</v>
      </c>
      <c r="AX27" s="187">
        <v>1.2248615386360105E-7</v>
      </c>
      <c r="AY27" s="187">
        <v>1.2622020720802774E-6</v>
      </c>
      <c r="AZ27" s="187">
        <v>1.5942475914463274E-7</v>
      </c>
      <c r="BA27" s="187">
        <v>3.586917910260267E-7</v>
      </c>
      <c r="BB27" s="187">
        <v>3.7245114055655754E-7</v>
      </c>
      <c r="BC27" s="187">
        <v>6.0086655677080957E-7</v>
      </c>
      <c r="BD27" s="187">
        <v>8.1924664254501654E-6</v>
      </c>
      <c r="BE27" s="187">
        <v>5.2385960050176682E-6</v>
      </c>
      <c r="BF27" s="187">
        <v>2.7319178494747009E-5</v>
      </c>
      <c r="BG27" s="187">
        <v>6.7686987180972486E-6</v>
      </c>
      <c r="BH27" s="187">
        <v>2.9408862975234341E-7</v>
      </c>
      <c r="BI27" s="187">
        <v>6.511464310753958E-5</v>
      </c>
      <c r="BJ27" s="187">
        <v>9.9934779513985257E-5</v>
      </c>
      <c r="BK27" s="187">
        <v>1.1382046698955037E-5</v>
      </c>
      <c r="BL27" s="187">
        <v>2.0117397485555223E-5</v>
      </c>
      <c r="BM27" s="187">
        <v>7.4181183996350072E-7</v>
      </c>
      <c r="BN27" s="187">
        <v>4.6881622468283929E-5</v>
      </c>
      <c r="BO27" s="188">
        <v>1.0259304950081063</v>
      </c>
      <c r="BP27" s="149"/>
      <c r="BQ27" s="149"/>
      <c r="BR27" s="149"/>
      <c r="BS27" s="149"/>
      <c r="BT27" s="151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1"/>
      <c r="CI27" s="149"/>
      <c r="CJ27" s="149"/>
      <c r="CK27" s="149"/>
      <c r="CL27" s="149"/>
      <c r="CM27" s="149"/>
      <c r="CN27" s="149"/>
      <c r="CO27" s="149"/>
      <c r="CP27" s="151"/>
      <c r="CQ27" s="149"/>
      <c r="CR27" s="151"/>
    </row>
    <row r="28" spans="1:96" s="138" customFormat="1" ht="10.9" customHeight="1" x14ac:dyDescent="0.2">
      <c r="A28" s="175" t="s">
        <v>256</v>
      </c>
      <c r="B28" s="186" t="s">
        <v>481</v>
      </c>
      <c r="C28" s="187">
        <v>5.8224215375520492E-4</v>
      </c>
      <c r="D28" s="187">
        <v>1.2925153218292186E-3</v>
      </c>
      <c r="E28" s="187">
        <v>4.4375036219296602E-4</v>
      </c>
      <c r="F28" s="187">
        <v>3.6888318523430139E-4</v>
      </c>
      <c r="G28" s="187">
        <v>1.1819607743016019E-4</v>
      </c>
      <c r="H28" s="187">
        <v>3.8498986771988051E-4</v>
      </c>
      <c r="I28" s="187">
        <v>0</v>
      </c>
      <c r="J28" s="187">
        <v>1.135641500908877E-4</v>
      </c>
      <c r="K28" s="187">
        <v>1.4775763663310874E-3</v>
      </c>
      <c r="L28" s="187">
        <v>1.2089414024558862E-3</v>
      </c>
      <c r="M28" s="187">
        <v>3.3523859377924275E-4</v>
      </c>
      <c r="N28" s="187">
        <v>1.9476886324953134E-3</v>
      </c>
      <c r="O28" s="187">
        <v>2.0439296450790669E-3</v>
      </c>
      <c r="P28" s="187">
        <v>5.8234213181209316E-4</v>
      </c>
      <c r="Q28" s="187">
        <v>2.0522039432921517E-3</v>
      </c>
      <c r="R28" s="187">
        <v>3.486330530257073E-4</v>
      </c>
      <c r="S28" s="187">
        <v>4.0857369252124219E-4</v>
      </c>
      <c r="T28" s="187">
        <v>1.0310758291777751E-3</v>
      </c>
      <c r="U28" s="187">
        <v>7.2291802201289055E-3</v>
      </c>
      <c r="V28" s="187">
        <v>2.7279944982352322E-3</v>
      </c>
      <c r="W28" s="187">
        <v>1.2577635444643923E-3</v>
      </c>
      <c r="X28" s="187">
        <v>2.8058818913618267E-2</v>
      </c>
      <c r="Y28" s="187">
        <v>1.0599711052019345</v>
      </c>
      <c r="Z28" s="187">
        <v>2.4836425573019724E-2</v>
      </c>
      <c r="AA28" s="187">
        <v>1.2864935322062291E-4</v>
      </c>
      <c r="AB28" s="187">
        <v>3.4909855824815983E-2</v>
      </c>
      <c r="AC28" s="187">
        <v>0</v>
      </c>
      <c r="AD28" s="187">
        <v>0</v>
      </c>
      <c r="AE28" s="187">
        <v>1.0036273166344398E-3</v>
      </c>
      <c r="AF28" s="187">
        <v>0</v>
      </c>
      <c r="AG28" s="187">
        <v>4.190130701531438E-4</v>
      </c>
      <c r="AH28" s="187">
        <v>2.2299947251291081E-3</v>
      </c>
      <c r="AI28" s="187">
        <v>8.4944332429293958E-4</v>
      </c>
      <c r="AJ28" s="187">
        <v>1.6416128208611928E-3</v>
      </c>
      <c r="AK28" s="187">
        <v>1.4307820739635222E-3</v>
      </c>
      <c r="AL28" s="187">
        <v>8.8753490350430061E-4</v>
      </c>
      <c r="AM28" s="187">
        <v>2.0320629483908969E-3</v>
      </c>
      <c r="AN28" s="187">
        <v>1.3257413656211521E-4</v>
      </c>
      <c r="AO28" s="187">
        <v>2.6387351080307516E-4</v>
      </c>
      <c r="AP28" s="187">
        <v>3.9032062264335646E-4</v>
      </c>
      <c r="AQ28" s="187">
        <v>3.0727860151961978E-4</v>
      </c>
      <c r="AR28" s="187">
        <v>3.7107136113513238E-4</v>
      </c>
      <c r="AS28" s="187">
        <v>5.6559262752941141E-5</v>
      </c>
      <c r="AT28" s="187">
        <v>1.6748079513741855E-3</v>
      </c>
      <c r="AU28" s="187">
        <v>1.358404947044031E-3</v>
      </c>
      <c r="AV28" s="187">
        <v>9.7943095715330458E-5</v>
      </c>
      <c r="AW28" s="187">
        <v>7.7286064647201009E-5</v>
      </c>
      <c r="AX28" s="187">
        <v>2.4447141388331983E-5</v>
      </c>
      <c r="AY28" s="187">
        <v>7.4471616833420061E-5</v>
      </c>
      <c r="AZ28" s="187">
        <v>2.201184296779478E-5</v>
      </c>
      <c r="BA28" s="187">
        <v>6.2895956777764912E-5</v>
      </c>
      <c r="BB28" s="187">
        <v>2.5049383351458034E-4</v>
      </c>
      <c r="BC28" s="187">
        <v>7.6190926983430717E-5</v>
      </c>
      <c r="BD28" s="187">
        <v>3.2763828205880849E-4</v>
      </c>
      <c r="BE28" s="187">
        <v>3.5515945129197777E-4</v>
      </c>
      <c r="BF28" s="187">
        <v>1.5561533155564471E-4</v>
      </c>
      <c r="BG28" s="187">
        <v>1.1133370109197302E-4</v>
      </c>
      <c r="BH28" s="187">
        <v>1.190549696190061E-4</v>
      </c>
      <c r="BI28" s="187">
        <v>2.2576438009948559E-4</v>
      </c>
      <c r="BJ28" s="187">
        <v>2.7737231641184276E-4</v>
      </c>
      <c r="BK28" s="187">
        <v>2.4858975962639706E-4</v>
      </c>
      <c r="BL28" s="187">
        <v>6.0072714085248724E-4</v>
      </c>
      <c r="BM28" s="187">
        <v>1.1446301231572468E-3</v>
      </c>
      <c r="BN28" s="187">
        <v>7.1214613837406783E-4</v>
      </c>
      <c r="BO28" s="188">
        <v>1.1938728711873914</v>
      </c>
      <c r="BP28" s="149"/>
      <c r="BQ28" s="149"/>
      <c r="BR28" s="149"/>
      <c r="BS28" s="149"/>
      <c r="BT28" s="151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1"/>
      <c r="CI28" s="149"/>
      <c r="CJ28" s="149"/>
      <c r="CK28" s="149"/>
      <c r="CL28" s="149"/>
      <c r="CM28" s="149"/>
      <c r="CN28" s="149"/>
      <c r="CO28" s="149"/>
      <c r="CP28" s="151"/>
      <c r="CQ28" s="149"/>
      <c r="CR28" s="151"/>
    </row>
    <row r="29" spans="1:96" s="138" customFormat="1" ht="10.9" customHeight="1" x14ac:dyDescent="0.2">
      <c r="A29" s="175" t="s">
        <v>257</v>
      </c>
      <c r="B29" s="186" t="s">
        <v>482</v>
      </c>
      <c r="C29" s="187">
        <v>7.597768613483365E-4</v>
      </c>
      <c r="D29" s="187">
        <v>1.9003842698747398E-4</v>
      </c>
      <c r="E29" s="187">
        <v>1.8750014065232031E-4</v>
      </c>
      <c r="F29" s="187">
        <v>5.2407957760885505E-4</v>
      </c>
      <c r="G29" s="187">
        <v>1.9903422185073362E-5</v>
      </c>
      <c r="H29" s="187">
        <v>1.1211427961835167E-4</v>
      </c>
      <c r="I29" s="187">
        <v>0</v>
      </c>
      <c r="J29" s="187">
        <v>5.262519934727298E-4</v>
      </c>
      <c r="K29" s="187">
        <v>1.0258601180638956E-4</v>
      </c>
      <c r="L29" s="187">
        <v>3.1625331099851708E-5</v>
      </c>
      <c r="M29" s="187">
        <v>3.927342325125473E-4</v>
      </c>
      <c r="N29" s="187">
        <v>1.5076123956276721E-4</v>
      </c>
      <c r="O29" s="187">
        <v>8.6555771833212076E-5</v>
      </c>
      <c r="P29" s="187">
        <v>1.8770122823959356E-4</v>
      </c>
      <c r="Q29" s="187">
        <v>2.4574033525806144E-3</v>
      </c>
      <c r="R29" s="187">
        <v>8.4405274769972665E-4</v>
      </c>
      <c r="S29" s="187">
        <v>4.7997116111244981E-4</v>
      </c>
      <c r="T29" s="187">
        <v>4.215799233732071E-4</v>
      </c>
      <c r="U29" s="187">
        <v>1.5430626412516404E-4</v>
      </c>
      <c r="V29" s="187">
        <v>2.7146625611307264E-4</v>
      </c>
      <c r="W29" s="187">
        <v>5.0215316184965984E-4</v>
      </c>
      <c r="X29" s="187">
        <v>5.8881742527110491E-5</v>
      </c>
      <c r="Y29" s="187">
        <v>9.5128070350874568E-5</v>
      </c>
      <c r="Z29" s="187">
        <v>1.0017678926728828</v>
      </c>
      <c r="AA29" s="187">
        <v>2.7386904353393988E-5</v>
      </c>
      <c r="AB29" s="187">
        <v>9.673907562331582E-5</v>
      </c>
      <c r="AC29" s="187">
        <v>0</v>
      </c>
      <c r="AD29" s="187">
        <v>0</v>
      </c>
      <c r="AE29" s="187">
        <v>1.5092247141322294E-4</v>
      </c>
      <c r="AF29" s="187">
        <v>0</v>
      </c>
      <c r="AG29" s="187">
        <v>1.6484177955031802E-6</v>
      </c>
      <c r="AH29" s="187">
        <v>1.1752111962571151E-5</v>
      </c>
      <c r="AI29" s="187">
        <v>1.054158788951687E-4</v>
      </c>
      <c r="AJ29" s="187">
        <v>5.3966054922485936E-5</v>
      </c>
      <c r="AK29" s="187">
        <v>9.4444644886399563E-5</v>
      </c>
      <c r="AL29" s="187">
        <v>1.7497401281180399E-4</v>
      </c>
      <c r="AM29" s="187">
        <v>6.8025208616322077E-4</v>
      </c>
      <c r="AN29" s="187">
        <v>1.7594109051303399E-5</v>
      </c>
      <c r="AO29" s="187">
        <v>1.1628483691085666E-4</v>
      </c>
      <c r="AP29" s="187">
        <v>1.491082527448572E-4</v>
      </c>
      <c r="AQ29" s="187">
        <v>6.2083469970520232E-5</v>
      </c>
      <c r="AR29" s="187">
        <v>4.6991176205055888E-5</v>
      </c>
      <c r="AS29" s="187">
        <v>1.2758849977379945E-5</v>
      </c>
      <c r="AT29" s="187">
        <v>4.8801983228397885E-5</v>
      </c>
      <c r="AU29" s="187">
        <v>1.4130416713342039E-4</v>
      </c>
      <c r="AV29" s="187">
        <v>1.075603083289796E-5</v>
      </c>
      <c r="AW29" s="187">
        <v>1.4760261722637004E-5</v>
      </c>
      <c r="AX29" s="187">
        <v>6.1322499246995168E-6</v>
      </c>
      <c r="AY29" s="187">
        <v>1.8457268553872262E-5</v>
      </c>
      <c r="AZ29" s="187">
        <v>1.7768039414048831E-5</v>
      </c>
      <c r="BA29" s="187">
        <v>1.9792902893679814E-5</v>
      </c>
      <c r="BB29" s="187">
        <v>7.2265190917359802E-5</v>
      </c>
      <c r="BC29" s="187">
        <v>2.152387696380247E-5</v>
      </c>
      <c r="BD29" s="187">
        <v>2.6822406118997171E-5</v>
      </c>
      <c r="BE29" s="187">
        <v>2.2691326525417625E-3</v>
      </c>
      <c r="BF29" s="187">
        <v>1.1854002494941324E-4</v>
      </c>
      <c r="BG29" s="187">
        <v>6.505041059342159E-5</v>
      </c>
      <c r="BH29" s="187">
        <v>8.406484306731446E-5</v>
      </c>
      <c r="BI29" s="187">
        <v>8.2241611628148479E-5</v>
      </c>
      <c r="BJ29" s="187">
        <v>6.9152561408577658E-5</v>
      </c>
      <c r="BK29" s="187">
        <v>5.5266152749477227E-5</v>
      </c>
      <c r="BL29" s="187">
        <v>2.5937938706898018E-4</v>
      </c>
      <c r="BM29" s="187">
        <v>2.0260901349617E-4</v>
      </c>
      <c r="BN29" s="187">
        <v>6.6440683706062503E-5</v>
      </c>
      <c r="BO29" s="188">
        <v>1.0157970479421425</v>
      </c>
      <c r="BP29" s="149"/>
      <c r="BQ29" s="149"/>
      <c r="BR29" s="149"/>
      <c r="BS29" s="149"/>
      <c r="BT29" s="151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1"/>
      <c r="CI29" s="149"/>
      <c r="CJ29" s="149"/>
      <c r="CK29" s="149"/>
      <c r="CL29" s="149"/>
      <c r="CM29" s="149"/>
      <c r="CN29" s="149"/>
      <c r="CO29" s="149"/>
      <c r="CP29" s="151"/>
      <c r="CQ29" s="149"/>
      <c r="CR29" s="151"/>
    </row>
    <row r="30" spans="1:96" s="138" customFormat="1" ht="10.9" customHeight="1" x14ac:dyDescent="0.2">
      <c r="A30" s="175" t="s">
        <v>258</v>
      </c>
      <c r="B30" s="186" t="s">
        <v>483</v>
      </c>
      <c r="C30" s="187">
        <v>1.4987501988784503E-4</v>
      </c>
      <c r="D30" s="187">
        <v>1.2327977375251278E-4</v>
      </c>
      <c r="E30" s="187">
        <v>8.3148327611814126E-5</v>
      </c>
      <c r="F30" s="187">
        <v>1.0056988820638471E-4</v>
      </c>
      <c r="G30" s="187">
        <v>1.5234826877174744E-4</v>
      </c>
      <c r="H30" s="187">
        <v>6.094761747499019E-4</v>
      </c>
      <c r="I30" s="187">
        <v>0</v>
      </c>
      <c r="J30" s="187">
        <v>7.8499709796351182E-4</v>
      </c>
      <c r="K30" s="187">
        <v>8.5144455842151471E-5</v>
      </c>
      <c r="L30" s="187">
        <v>1.7895445350294504E-4</v>
      </c>
      <c r="M30" s="187">
        <v>1.183664572592944E-4</v>
      </c>
      <c r="N30" s="187">
        <v>1.3200573641211218E-4</v>
      </c>
      <c r="O30" s="187">
        <v>5.8405529640448599E-5</v>
      </c>
      <c r="P30" s="187">
        <v>1.814745302788096E-4</v>
      </c>
      <c r="Q30" s="187">
        <v>1.8348125113147267E-4</v>
      </c>
      <c r="R30" s="187">
        <v>5.6331079881990027E-5</v>
      </c>
      <c r="S30" s="187">
        <v>1.2551010266978319E-4</v>
      </c>
      <c r="T30" s="187">
        <v>7.0374000741801342E-5</v>
      </c>
      <c r="U30" s="187">
        <v>1.3836114001108938E-4</v>
      </c>
      <c r="V30" s="187">
        <v>9.8767008919298553E-5</v>
      </c>
      <c r="W30" s="187">
        <v>4.9271612108973747E-5</v>
      </c>
      <c r="X30" s="187">
        <v>2.7159353153710414E-4</v>
      </c>
      <c r="Y30" s="187">
        <v>2.2094600772077449E-3</v>
      </c>
      <c r="Z30" s="187">
        <v>1.2397779637727155E-4</v>
      </c>
      <c r="AA30" s="187">
        <v>1.0005060497415599</v>
      </c>
      <c r="AB30" s="187">
        <v>1.2026460962143372E-4</v>
      </c>
      <c r="AC30" s="187">
        <v>0</v>
      </c>
      <c r="AD30" s="187">
        <v>0</v>
      </c>
      <c r="AE30" s="187">
        <v>2.5114455903605434E-4</v>
      </c>
      <c r="AF30" s="187">
        <v>0</v>
      </c>
      <c r="AG30" s="187">
        <v>6.7109022762502831E-5</v>
      </c>
      <c r="AH30" s="187">
        <v>7.4043749951340702E-5</v>
      </c>
      <c r="AI30" s="187">
        <v>5.0829727896051516E-5</v>
      </c>
      <c r="AJ30" s="187">
        <v>3.6306718463559521E-5</v>
      </c>
      <c r="AK30" s="187">
        <v>2.7914076445280286E-5</v>
      </c>
      <c r="AL30" s="187">
        <v>2.9989463971839559E-5</v>
      </c>
      <c r="AM30" s="187">
        <v>7.1160225809004907E-5</v>
      </c>
      <c r="AN30" s="187">
        <v>2.6158196737452173E-4</v>
      </c>
      <c r="AO30" s="187">
        <v>9.7850127618226106E-5</v>
      </c>
      <c r="AP30" s="187">
        <v>1.1066240110675956E-4</v>
      </c>
      <c r="AQ30" s="187">
        <v>3.6167677896145226E-4</v>
      </c>
      <c r="AR30" s="187">
        <v>1.5153755093107949E-4</v>
      </c>
      <c r="AS30" s="187">
        <v>3.9554076841309861E-4</v>
      </c>
      <c r="AT30" s="187">
        <v>4.5076787482456888E-4</v>
      </c>
      <c r="AU30" s="187">
        <v>1.8177719478522158E-4</v>
      </c>
      <c r="AV30" s="187">
        <v>6.8830586511750994E-5</v>
      </c>
      <c r="AW30" s="187">
        <v>2.7245595591217554E-5</v>
      </c>
      <c r="AX30" s="187">
        <v>1.2870182423763844E-5</v>
      </c>
      <c r="AY30" s="187">
        <v>6.0171088618615938E-4</v>
      </c>
      <c r="AZ30" s="187">
        <v>8.516932302949322E-5</v>
      </c>
      <c r="BA30" s="187">
        <v>2.909971887514255E-5</v>
      </c>
      <c r="BB30" s="187">
        <v>3.9847006108939018E-5</v>
      </c>
      <c r="BC30" s="187">
        <v>1.5233883740174231E-4</v>
      </c>
      <c r="BD30" s="187">
        <v>7.026953476128983E-5</v>
      </c>
      <c r="BE30" s="187">
        <v>4.6148382712947243E-5</v>
      </c>
      <c r="BF30" s="187">
        <v>5.1431910100743624E-5</v>
      </c>
      <c r="BG30" s="187">
        <v>7.7024078080064414E-5</v>
      </c>
      <c r="BH30" s="187">
        <v>4.4613238079457029E-5</v>
      </c>
      <c r="BI30" s="187">
        <v>9.0939566497220245E-5</v>
      </c>
      <c r="BJ30" s="187">
        <v>8.5107357881279187E-5</v>
      </c>
      <c r="BK30" s="187">
        <v>1.6817090622830218E-4</v>
      </c>
      <c r="BL30" s="187">
        <v>1.1253478862225817E-4</v>
      </c>
      <c r="BM30" s="187">
        <v>4.828986098631604E-5</v>
      </c>
      <c r="BN30" s="187">
        <v>2.3374797214947935E-4</v>
      </c>
      <c r="BO30" s="188">
        <v>1.0113767696062257</v>
      </c>
      <c r="BP30" s="149"/>
      <c r="BQ30" s="149"/>
      <c r="BR30" s="149"/>
      <c r="BS30" s="149"/>
      <c r="BT30" s="151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1"/>
      <c r="CI30" s="149"/>
      <c r="CJ30" s="149"/>
      <c r="CK30" s="149"/>
      <c r="CL30" s="149"/>
      <c r="CM30" s="149"/>
      <c r="CN30" s="149"/>
      <c r="CO30" s="149"/>
      <c r="CP30" s="151"/>
      <c r="CQ30" s="149"/>
      <c r="CR30" s="151"/>
    </row>
    <row r="31" spans="1:96" s="138" customFormat="1" ht="10.9" customHeight="1" x14ac:dyDescent="0.2">
      <c r="A31" s="189" t="s">
        <v>259</v>
      </c>
      <c r="B31" s="190" t="s">
        <v>484</v>
      </c>
      <c r="C31" s="191">
        <v>1.3180373714480461E-3</v>
      </c>
      <c r="D31" s="191">
        <v>1.6565778963557368E-3</v>
      </c>
      <c r="E31" s="191">
        <v>8.6820265813544923E-4</v>
      </c>
      <c r="F31" s="191">
        <v>1.4399632577017834E-3</v>
      </c>
      <c r="G31" s="191">
        <v>2.1941415376782411E-3</v>
      </c>
      <c r="H31" s="191">
        <v>5.7355379479380421E-3</v>
      </c>
      <c r="I31" s="191">
        <v>0</v>
      </c>
      <c r="J31" s="191">
        <v>3.4210190004819248E-4</v>
      </c>
      <c r="K31" s="191">
        <v>1.5012256053870631E-3</v>
      </c>
      <c r="L31" s="191">
        <v>7.8015948577911899E-3</v>
      </c>
      <c r="M31" s="191">
        <v>1.4498501796882128E-3</v>
      </c>
      <c r="N31" s="191">
        <v>5.2176339867280033E-3</v>
      </c>
      <c r="O31" s="191">
        <v>1.3516709112798855E-2</v>
      </c>
      <c r="P31" s="191">
        <v>8.0490749943859746E-4</v>
      </c>
      <c r="Q31" s="191">
        <v>1.5621671930796314E-3</v>
      </c>
      <c r="R31" s="191">
        <v>4.0990949811150262E-3</v>
      </c>
      <c r="S31" s="191">
        <v>2.2660440786123298E-3</v>
      </c>
      <c r="T31" s="191">
        <v>8.2047429340036376E-3</v>
      </c>
      <c r="U31" s="191">
        <v>9.7066402381367118E-4</v>
      </c>
      <c r="V31" s="191">
        <v>7.5931042554773127E-3</v>
      </c>
      <c r="W31" s="191">
        <v>1.4300752024847291E-2</v>
      </c>
      <c r="X31" s="191">
        <v>4.7542375160907887E-3</v>
      </c>
      <c r="Y31" s="191">
        <v>6.7028744378856155E-4</v>
      </c>
      <c r="Z31" s="191">
        <v>1.3771893467916433E-2</v>
      </c>
      <c r="AA31" s="191">
        <v>3.1059211782889974E-5</v>
      </c>
      <c r="AB31" s="191">
        <v>1.0766471946833214</v>
      </c>
      <c r="AC31" s="191">
        <v>0</v>
      </c>
      <c r="AD31" s="191">
        <v>0</v>
      </c>
      <c r="AE31" s="191">
        <v>1.2255627107126531E-3</v>
      </c>
      <c r="AF31" s="191">
        <v>0</v>
      </c>
      <c r="AG31" s="191">
        <v>8.0218481698393423E-5</v>
      </c>
      <c r="AH31" s="191">
        <v>1.6399852009539866E-3</v>
      </c>
      <c r="AI31" s="191">
        <v>7.8915822019791219E-4</v>
      </c>
      <c r="AJ31" s="191">
        <v>4.2239634864696379E-3</v>
      </c>
      <c r="AK31" s="191">
        <v>1.1045000210341643E-2</v>
      </c>
      <c r="AL31" s="191">
        <v>6.0648209789569366E-3</v>
      </c>
      <c r="AM31" s="191">
        <v>2.3252304257568222E-2</v>
      </c>
      <c r="AN31" s="191">
        <v>1.0236551880428899E-3</v>
      </c>
      <c r="AO31" s="191">
        <v>3.4760349382497581E-3</v>
      </c>
      <c r="AP31" s="191">
        <v>5.4267015975184322E-3</v>
      </c>
      <c r="AQ31" s="191">
        <v>3.521866495483349E-3</v>
      </c>
      <c r="AR31" s="191">
        <v>3.4531743340104259E-3</v>
      </c>
      <c r="AS31" s="191">
        <v>2.2248803301205803E-4</v>
      </c>
      <c r="AT31" s="191">
        <v>1.0234138639209784E-2</v>
      </c>
      <c r="AU31" s="191">
        <v>8.8072235823267097E-4</v>
      </c>
      <c r="AV31" s="191">
        <v>1.9020106655104887E-3</v>
      </c>
      <c r="AW31" s="191">
        <v>1.3598085809290797E-3</v>
      </c>
      <c r="AX31" s="191">
        <v>4.3833959414011281E-4</v>
      </c>
      <c r="AY31" s="191">
        <v>4.6293312270972656E-4</v>
      </c>
      <c r="AZ31" s="191">
        <v>1.7543677334150846E-4</v>
      </c>
      <c r="BA31" s="191">
        <v>4.4175270200892962E-4</v>
      </c>
      <c r="BB31" s="191">
        <v>2.0830876686244357E-3</v>
      </c>
      <c r="BC31" s="191">
        <v>4.066678690491267E-4</v>
      </c>
      <c r="BD31" s="191">
        <v>7.317584057867718E-4</v>
      </c>
      <c r="BE31" s="191">
        <v>6.0681686918309446E-4</v>
      </c>
      <c r="BF31" s="191">
        <v>4.5972859826243597E-4</v>
      </c>
      <c r="BG31" s="191">
        <v>1.6203163743619224E-3</v>
      </c>
      <c r="BH31" s="191">
        <v>1.0310798971171445E-3</v>
      </c>
      <c r="BI31" s="191">
        <v>1.3403208688826415E-3</v>
      </c>
      <c r="BJ31" s="191">
        <v>1.2778870108535688E-3</v>
      </c>
      <c r="BK31" s="191">
        <v>2.2315687692642293E-3</v>
      </c>
      <c r="BL31" s="191">
        <v>1.1648402336096901E-3</v>
      </c>
      <c r="BM31" s="191">
        <v>1.2946398291952935E-2</v>
      </c>
      <c r="BN31" s="191">
        <v>1.2617179071337395E-3</v>
      </c>
      <c r="BO31" s="192">
        <v>1.2872199909583668</v>
      </c>
      <c r="BP31" s="149"/>
      <c r="BQ31" s="149"/>
      <c r="BR31" s="149"/>
      <c r="BS31" s="149"/>
      <c r="BT31" s="151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1"/>
      <c r="CI31" s="149"/>
      <c r="CJ31" s="149"/>
      <c r="CK31" s="149"/>
      <c r="CL31" s="149"/>
      <c r="CM31" s="149"/>
      <c r="CN31" s="149"/>
      <c r="CO31" s="149"/>
      <c r="CP31" s="151"/>
      <c r="CQ31" s="149"/>
      <c r="CR31" s="151"/>
    </row>
    <row r="32" spans="1:96" s="138" customFormat="1" ht="10.9" customHeight="1" x14ac:dyDescent="0.2">
      <c r="A32" s="175" t="s">
        <v>260</v>
      </c>
      <c r="B32" s="186" t="s">
        <v>485</v>
      </c>
      <c r="C32" s="187">
        <v>0</v>
      </c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1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0</v>
      </c>
      <c r="AX32" s="187">
        <v>0</v>
      </c>
      <c r="AY32" s="187">
        <v>0</v>
      </c>
      <c r="AZ32" s="187">
        <v>0</v>
      </c>
      <c r="BA32" s="187">
        <v>0</v>
      </c>
      <c r="BB32" s="187">
        <v>0</v>
      </c>
      <c r="BC32" s="187">
        <v>0</v>
      </c>
      <c r="BD32" s="187">
        <v>0</v>
      </c>
      <c r="BE32" s="187">
        <v>0</v>
      </c>
      <c r="BF32" s="187">
        <v>0</v>
      </c>
      <c r="BG32" s="187">
        <v>0</v>
      </c>
      <c r="BH32" s="187">
        <v>0</v>
      </c>
      <c r="BI32" s="187">
        <v>0</v>
      </c>
      <c r="BJ32" s="187">
        <v>0</v>
      </c>
      <c r="BK32" s="187">
        <v>0</v>
      </c>
      <c r="BL32" s="187">
        <v>0</v>
      </c>
      <c r="BM32" s="187">
        <v>0</v>
      </c>
      <c r="BN32" s="187">
        <v>0</v>
      </c>
      <c r="BO32" s="188">
        <v>1</v>
      </c>
      <c r="BP32" s="149"/>
      <c r="BQ32" s="149"/>
      <c r="BR32" s="149"/>
      <c r="BS32" s="149"/>
      <c r="BT32" s="151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1"/>
      <c r="CI32" s="149"/>
      <c r="CJ32" s="149"/>
      <c r="CK32" s="149"/>
      <c r="CL32" s="149"/>
      <c r="CM32" s="149"/>
      <c r="CN32" s="149"/>
      <c r="CO32" s="149"/>
      <c r="CP32" s="151"/>
      <c r="CQ32" s="149"/>
      <c r="CR32" s="151"/>
    </row>
    <row r="33" spans="1:96" s="138" customFormat="1" ht="10.9" customHeight="1" x14ac:dyDescent="0.2">
      <c r="A33" s="175" t="s">
        <v>261</v>
      </c>
      <c r="B33" s="186" t="s">
        <v>486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1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  <c r="AX33" s="187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0</v>
      </c>
      <c r="BD33" s="187">
        <v>0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8">
        <v>1</v>
      </c>
      <c r="BP33" s="149"/>
      <c r="BQ33" s="149"/>
      <c r="BR33" s="149"/>
      <c r="BS33" s="149"/>
      <c r="BT33" s="151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1"/>
      <c r="CI33" s="149"/>
      <c r="CJ33" s="149"/>
      <c r="CK33" s="149"/>
      <c r="CL33" s="149"/>
      <c r="CM33" s="149"/>
      <c r="CN33" s="149"/>
      <c r="CO33" s="149"/>
      <c r="CP33" s="151"/>
      <c r="CQ33" s="149"/>
      <c r="CR33" s="151"/>
    </row>
    <row r="34" spans="1:96" s="138" customFormat="1" ht="10.9" customHeight="1" x14ac:dyDescent="0.2">
      <c r="A34" s="175" t="s">
        <v>262</v>
      </c>
      <c r="B34" s="186" t="s">
        <v>487</v>
      </c>
      <c r="C34" s="187">
        <v>1.459845216109983E-3</v>
      </c>
      <c r="D34" s="187">
        <v>1.0716375703341474E-2</v>
      </c>
      <c r="E34" s="187">
        <v>2.0652700769869616E-3</v>
      </c>
      <c r="F34" s="187">
        <v>2.7586595161133145E-3</v>
      </c>
      <c r="G34" s="187">
        <v>4.5142390086193274E-4</v>
      </c>
      <c r="H34" s="187">
        <v>1.6413282587272185E-4</v>
      </c>
      <c r="I34" s="187">
        <v>0</v>
      </c>
      <c r="J34" s="187">
        <v>2.9907824992953961E-4</v>
      </c>
      <c r="K34" s="187">
        <v>1.3143093561213781E-3</v>
      </c>
      <c r="L34" s="187">
        <v>7.3137634579772601E-4</v>
      </c>
      <c r="M34" s="187">
        <v>8.0381478731360442E-4</v>
      </c>
      <c r="N34" s="187">
        <v>7.5958259983533837E-4</v>
      </c>
      <c r="O34" s="187">
        <v>7.0536820836069967E-3</v>
      </c>
      <c r="P34" s="187">
        <v>1.7201304857652373E-3</v>
      </c>
      <c r="Q34" s="187">
        <v>6.472554358945054E-4</v>
      </c>
      <c r="R34" s="187">
        <v>8.6122944867845987E-4</v>
      </c>
      <c r="S34" s="187">
        <v>2.8521514637584586E-4</v>
      </c>
      <c r="T34" s="187">
        <v>1.138330625484698E-2</v>
      </c>
      <c r="U34" s="187">
        <v>9.1915384612585018E-4</v>
      </c>
      <c r="V34" s="187">
        <v>2.8601645273640641E-4</v>
      </c>
      <c r="W34" s="187">
        <v>2.6556104709529792E-4</v>
      </c>
      <c r="X34" s="187">
        <v>1.1456018355729923E-3</v>
      </c>
      <c r="Y34" s="187">
        <v>1.7332756804799381E-3</v>
      </c>
      <c r="Z34" s="187">
        <v>6.1308047656881918E-3</v>
      </c>
      <c r="AA34" s="187">
        <v>1.2564954888428598E-5</v>
      </c>
      <c r="AB34" s="187">
        <v>3.874259268512821E-3</v>
      </c>
      <c r="AC34" s="187">
        <v>0</v>
      </c>
      <c r="AD34" s="187">
        <v>0</v>
      </c>
      <c r="AE34" s="187">
        <v>1.0592138214613782</v>
      </c>
      <c r="AF34" s="187">
        <v>0</v>
      </c>
      <c r="AG34" s="187">
        <v>1.2879051200306501E-3</v>
      </c>
      <c r="AH34" s="187">
        <v>1.5828938316092958E-2</v>
      </c>
      <c r="AI34" s="187">
        <v>2.4223669625212845E-3</v>
      </c>
      <c r="AJ34" s="187">
        <v>1.4712146508486013E-2</v>
      </c>
      <c r="AK34" s="187">
        <v>6.947010811526785E-3</v>
      </c>
      <c r="AL34" s="187">
        <v>1.8857151909771458E-3</v>
      </c>
      <c r="AM34" s="187">
        <v>9.1183495845556291E-3</v>
      </c>
      <c r="AN34" s="187">
        <v>3.600818752767764E-4</v>
      </c>
      <c r="AO34" s="187">
        <v>2.779559151672743E-2</v>
      </c>
      <c r="AP34" s="187">
        <v>3.300534047328036E-2</v>
      </c>
      <c r="AQ34" s="187">
        <v>2.877777160622888E-2</v>
      </c>
      <c r="AR34" s="187">
        <v>2.4160419492817522E-2</v>
      </c>
      <c r="AS34" s="187">
        <v>3.481623433373161E-4</v>
      </c>
      <c r="AT34" s="187">
        <v>3.7540310284601432E-3</v>
      </c>
      <c r="AU34" s="187">
        <v>5.2665952840975049E-4</v>
      </c>
      <c r="AV34" s="187">
        <v>3.7006249355875479E-4</v>
      </c>
      <c r="AW34" s="187">
        <v>2.0425711556741141E-4</v>
      </c>
      <c r="AX34" s="187">
        <v>4.436507290016284E-4</v>
      </c>
      <c r="AY34" s="187">
        <v>2.6685638727649662E-4</v>
      </c>
      <c r="AZ34" s="187">
        <v>1.0501189665197945E-4</v>
      </c>
      <c r="BA34" s="187">
        <v>3.0833060752689251E-4</v>
      </c>
      <c r="BB34" s="187">
        <v>2.3508216609892927E-4</v>
      </c>
      <c r="BC34" s="187">
        <v>2.776652404535655E-4</v>
      </c>
      <c r="BD34" s="187">
        <v>1.9909375332081655E-3</v>
      </c>
      <c r="BE34" s="187">
        <v>7.0575058442948712E-4</v>
      </c>
      <c r="BF34" s="187">
        <v>6.7962774647350121E-4</v>
      </c>
      <c r="BG34" s="187">
        <v>5.7551495081433032E-4</v>
      </c>
      <c r="BH34" s="187">
        <v>8.6388078523851573E-4</v>
      </c>
      <c r="BI34" s="187">
        <v>1.4593482503438638E-3</v>
      </c>
      <c r="BJ34" s="187">
        <v>1.4686782536020052E-3</v>
      </c>
      <c r="BK34" s="187">
        <v>1.0446311399340822E-3</v>
      </c>
      <c r="BL34" s="187">
        <v>5.7721323356394708E-4</v>
      </c>
      <c r="BM34" s="187">
        <v>3.7106173822454118E-3</v>
      </c>
      <c r="BN34" s="187">
        <v>3.1335756196475615E-3</v>
      </c>
      <c r="BO34" s="188">
        <v>1.3064069292202953</v>
      </c>
      <c r="BP34" s="149"/>
      <c r="BQ34" s="149"/>
      <c r="BR34" s="149"/>
      <c r="BS34" s="149"/>
      <c r="BT34" s="151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1"/>
      <c r="CI34" s="149"/>
      <c r="CJ34" s="149"/>
      <c r="CK34" s="149"/>
      <c r="CL34" s="149"/>
      <c r="CM34" s="149"/>
      <c r="CN34" s="149"/>
      <c r="CO34" s="149"/>
      <c r="CP34" s="151"/>
      <c r="CQ34" s="149"/>
      <c r="CR34" s="151"/>
    </row>
    <row r="35" spans="1:96" s="138" customFormat="1" ht="10.9" customHeight="1" x14ac:dyDescent="0.2">
      <c r="A35" s="193" t="s">
        <v>263</v>
      </c>
      <c r="B35" s="194" t="s">
        <v>488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v>1</v>
      </c>
      <c r="AG35" s="195">
        <v>0</v>
      </c>
      <c r="AH35" s="195">
        <v>0</v>
      </c>
      <c r="AI35" s="195">
        <v>0</v>
      </c>
      <c r="AJ35" s="195">
        <v>0</v>
      </c>
      <c r="AK35" s="195">
        <v>0</v>
      </c>
      <c r="AL35" s="195">
        <v>0</v>
      </c>
      <c r="AM35" s="195">
        <v>0</v>
      </c>
      <c r="AN35" s="195">
        <v>0</v>
      </c>
      <c r="AO35" s="195">
        <v>0</v>
      </c>
      <c r="AP35" s="195">
        <v>0</v>
      </c>
      <c r="AQ35" s="195">
        <v>0</v>
      </c>
      <c r="AR35" s="195">
        <v>0</v>
      </c>
      <c r="AS35" s="195">
        <v>0</v>
      </c>
      <c r="AT35" s="195">
        <v>0</v>
      </c>
      <c r="AU35" s="195">
        <v>0</v>
      </c>
      <c r="AV35" s="195">
        <v>0</v>
      </c>
      <c r="AW35" s="195">
        <v>0</v>
      </c>
      <c r="AX35" s="195">
        <v>0</v>
      </c>
      <c r="AY35" s="195">
        <v>0</v>
      </c>
      <c r="AZ35" s="195">
        <v>0</v>
      </c>
      <c r="BA35" s="195">
        <v>0</v>
      </c>
      <c r="BB35" s="195">
        <v>0</v>
      </c>
      <c r="BC35" s="195">
        <v>0</v>
      </c>
      <c r="BD35" s="195">
        <v>0</v>
      </c>
      <c r="BE35" s="195">
        <v>0</v>
      </c>
      <c r="BF35" s="195">
        <v>0</v>
      </c>
      <c r="BG35" s="195">
        <v>0</v>
      </c>
      <c r="BH35" s="195">
        <v>0</v>
      </c>
      <c r="BI35" s="195">
        <v>0</v>
      </c>
      <c r="BJ35" s="195">
        <v>0</v>
      </c>
      <c r="BK35" s="195">
        <v>0</v>
      </c>
      <c r="BL35" s="195">
        <v>0</v>
      </c>
      <c r="BM35" s="195">
        <v>0</v>
      </c>
      <c r="BN35" s="195">
        <v>0</v>
      </c>
      <c r="BO35" s="196">
        <v>1</v>
      </c>
      <c r="BP35" s="149"/>
      <c r="BQ35" s="149"/>
      <c r="BR35" s="149"/>
      <c r="BS35" s="149"/>
      <c r="BT35" s="151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1"/>
      <c r="CI35" s="149"/>
      <c r="CJ35" s="149"/>
      <c r="CK35" s="149"/>
      <c r="CL35" s="149"/>
      <c r="CM35" s="149"/>
      <c r="CN35" s="149"/>
      <c r="CO35" s="149"/>
      <c r="CP35" s="151"/>
      <c r="CQ35" s="149"/>
      <c r="CR35" s="151"/>
    </row>
    <row r="36" spans="1:96" s="138" customFormat="1" ht="10.9" customHeight="1" x14ac:dyDescent="0.2">
      <c r="A36" s="175" t="s">
        <v>264</v>
      </c>
      <c r="B36" s="186" t="s">
        <v>489</v>
      </c>
      <c r="C36" s="187">
        <v>3.0122392561362319E-6</v>
      </c>
      <c r="D36" s="187">
        <v>3.3677404344999742E-6</v>
      </c>
      <c r="E36" s="187">
        <v>1.6349196937519192E-6</v>
      </c>
      <c r="F36" s="187">
        <v>1.2887759988264162E-6</v>
      </c>
      <c r="G36" s="187">
        <v>1.638554989577366E-6</v>
      </c>
      <c r="H36" s="187">
        <v>3.8303480181029025E-6</v>
      </c>
      <c r="I36" s="187">
        <v>0</v>
      </c>
      <c r="J36" s="187">
        <v>3.1622473011788947E-5</v>
      </c>
      <c r="K36" s="187">
        <v>3.914090204956888E-6</v>
      </c>
      <c r="L36" s="187">
        <v>5.1884453787717438E-6</v>
      </c>
      <c r="M36" s="187">
        <v>2.2090412192523206E-6</v>
      </c>
      <c r="N36" s="187">
        <v>3.0567637500458504E-6</v>
      </c>
      <c r="O36" s="187">
        <v>3.00573323183434E-5</v>
      </c>
      <c r="P36" s="187">
        <v>3.263095402125489E-6</v>
      </c>
      <c r="Q36" s="187">
        <v>1.0803745361805032E-6</v>
      </c>
      <c r="R36" s="187">
        <v>6.1059142517442349E-6</v>
      </c>
      <c r="S36" s="187">
        <v>7.3939115585550271E-6</v>
      </c>
      <c r="T36" s="187">
        <v>2.3131794549073075E-4</v>
      </c>
      <c r="U36" s="187">
        <v>2.865040343157812E-6</v>
      </c>
      <c r="V36" s="187">
        <v>2.2587865011565608E-6</v>
      </c>
      <c r="W36" s="187">
        <v>1.7143038147940698E-6</v>
      </c>
      <c r="X36" s="187">
        <v>1.0304706709927512E-6</v>
      </c>
      <c r="Y36" s="187">
        <v>3.3500155356856641E-6</v>
      </c>
      <c r="Z36" s="187">
        <v>1.1307846089659054E-5</v>
      </c>
      <c r="AA36" s="187">
        <v>4.5612382316359121E-7</v>
      </c>
      <c r="AB36" s="187">
        <v>1.4868183862906775E-5</v>
      </c>
      <c r="AC36" s="187">
        <v>0</v>
      </c>
      <c r="AD36" s="187">
        <v>0</v>
      </c>
      <c r="AE36" s="187">
        <v>1.4738811582530755E-4</v>
      </c>
      <c r="AF36" s="187">
        <v>0</v>
      </c>
      <c r="AG36" s="187">
        <v>1.0005500423955589</v>
      </c>
      <c r="AH36" s="187">
        <v>6.0837285221503693E-6</v>
      </c>
      <c r="AI36" s="187">
        <v>2.2074555008783333E-3</v>
      </c>
      <c r="AJ36" s="187">
        <v>4.0015510631097372E-4</v>
      </c>
      <c r="AK36" s="187">
        <v>4.4257917919680997E-4</v>
      </c>
      <c r="AL36" s="187">
        <v>5.4706725317708502E-4</v>
      </c>
      <c r="AM36" s="187">
        <v>9.2640710392285423E-5</v>
      </c>
      <c r="AN36" s="187">
        <v>1.8997516382864631E-6</v>
      </c>
      <c r="AO36" s="187">
        <v>2.3465280189138941E-4</v>
      </c>
      <c r="AP36" s="187">
        <v>2.0119646650733087E-4</v>
      </c>
      <c r="AQ36" s="187">
        <v>2.0965728453420458E-4</v>
      </c>
      <c r="AR36" s="187">
        <v>4.1117219937978499E-4</v>
      </c>
      <c r="AS36" s="187">
        <v>2.7445736057083078E-6</v>
      </c>
      <c r="AT36" s="187">
        <v>8.9069360805999956E-6</v>
      </c>
      <c r="AU36" s="187">
        <v>2.6001159396547698E-6</v>
      </c>
      <c r="AV36" s="187">
        <v>3.826457064215413E-6</v>
      </c>
      <c r="AW36" s="187">
        <v>1.750177978506302E-6</v>
      </c>
      <c r="AX36" s="187">
        <v>2.6735382935393645E-6</v>
      </c>
      <c r="AY36" s="187">
        <v>3.7394468183900726E-6</v>
      </c>
      <c r="AZ36" s="187">
        <v>7.9298236832683186E-7</v>
      </c>
      <c r="BA36" s="187">
        <v>2.679703563798361E-6</v>
      </c>
      <c r="BB36" s="187">
        <v>2.1905531870831934E-6</v>
      </c>
      <c r="BC36" s="187">
        <v>5.6055106380660226E-6</v>
      </c>
      <c r="BD36" s="187">
        <v>2.456080589592474E-6</v>
      </c>
      <c r="BE36" s="187">
        <v>2.5884518644467829E-6</v>
      </c>
      <c r="BF36" s="187">
        <v>1.7991624392317892E-6</v>
      </c>
      <c r="BG36" s="187">
        <v>4.5697573559025605E-6</v>
      </c>
      <c r="BH36" s="187">
        <v>6.8396130687397385E-6</v>
      </c>
      <c r="BI36" s="187">
        <v>3.0023734975297015E-6</v>
      </c>
      <c r="BJ36" s="187">
        <v>4.0915901044529039E-6</v>
      </c>
      <c r="BK36" s="187">
        <v>2.6820955020978447E-6</v>
      </c>
      <c r="BL36" s="187">
        <v>4.7991105245613423E-6</v>
      </c>
      <c r="BM36" s="187">
        <v>8.9064581163947837E-6</v>
      </c>
      <c r="BN36" s="187">
        <v>5.3299363106254644E-5</v>
      </c>
      <c r="BO36" s="188">
        <v>1.0059623672816755</v>
      </c>
      <c r="BP36" s="149"/>
      <c r="BQ36" s="149"/>
      <c r="BR36" s="149"/>
      <c r="BS36" s="149"/>
      <c r="BT36" s="151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1"/>
      <c r="CI36" s="149"/>
      <c r="CJ36" s="149"/>
      <c r="CK36" s="149"/>
      <c r="CL36" s="149"/>
      <c r="CM36" s="149"/>
      <c r="CN36" s="149"/>
      <c r="CO36" s="149"/>
      <c r="CP36" s="151"/>
      <c r="CQ36" s="149"/>
      <c r="CR36" s="151"/>
    </row>
    <row r="37" spans="1:96" s="138" customFormat="1" ht="10.9" customHeight="1" x14ac:dyDescent="0.2">
      <c r="A37" s="175" t="s">
        <v>265</v>
      </c>
      <c r="B37" s="186" t="s">
        <v>490</v>
      </c>
      <c r="C37" s="187">
        <v>1.142986906399515E-6</v>
      </c>
      <c r="D37" s="187">
        <v>1.6497102830457652E-6</v>
      </c>
      <c r="E37" s="187">
        <v>9.432275252625362E-7</v>
      </c>
      <c r="F37" s="187">
        <v>9.2884278964398613E-7</v>
      </c>
      <c r="G37" s="187">
        <v>8.8450386634594234E-7</v>
      </c>
      <c r="H37" s="187">
        <v>1.535973564319309E-6</v>
      </c>
      <c r="I37" s="187">
        <v>0</v>
      </c>
      <c r="J37" s="187">
        <v>6.5944303147408544E-6</v>
      </c>
      <c r="K37" s="187">
        <v>4.8674248947161935E-6</v>
      </c>
      <c r="L37" s="187">
        <v>4.2701481062708504E-6</v>
      </c>
      <c r="M37" s="187">
        <v>1.0412267785248964E-6</v>
      </c>
      <c r="N37" s="187">
        <v>2.206590899243402E-5</v>
      </c>
      <c r="O37" s="187">
        <v>3.7156702011813177E-5</v>
      </c>
      <c r="P37" s="187">
        <v>2.6507227016219246E-6</v>
      </c>
      <c r="Q37" s="187">
        <v>7.0937550980771583E-7</v>
      </c>
      <c r="R37" s="187">
        <v>1.9647940498373761E-6</v>
      </c>
      <c r="S37" s="187">
        <v>6.5831018890186738E-6</v>
      </c>
      <c r="T37" s="187">
        <v>7.0802958833489891E-5</v>
      </c>
      <c r="U37" s="187">
        <v>1.6486427594671086E-6</v>
      </c>
      <c r="V37" s="187">
        <v>5.2647538702380405E-6</v>
      </c>
      <c r="W37" s="187">
        <v>2.0608270613896322E-5</v>
      </c>
      <c r="X37" s="187">
        <v>1.3088430704416714E-6</v>
      </c>
      <c r="Y37" s="187">
        <v>2.8404603705887809E-5</v>
      </c>
      <c r="Z37" s="187">
        <v>2.3238479379211762E-5</v>
      </c>
      <c r="AA37" s="187">
        <v>1.5903750295736515E-7</v>
      </c>
      <c r="AB37" s="187">
        <v>2.9942661249112536E-5</v>
      </c>
      <c r="AC37" s="187">
        <v>0</v>
      </c>
      <c r="AD37" s="187">
        <v>0</v>
      </c>
      <c r="AE37" s="187">
        <v>5.293543232346901E-5</v>
      </c>
      <c r="AF37" s="187">
        <v>0</v>
      </c>
      <c r="AG37" s="187">
        <v>1.5979975203994114E-5</v>
      </c>
      <c r="AH37" s="187">
        <v>1.0040124025929857</v>
      </c>
      <c r="AI37" s="187">
        <v>4.7938787895185814E-4</v>
      </c>
      <c r="AJ37" s="187">
        <v>3.2103775398626018E-4</v>
      </c>
      <c r="AK37" s="187">
        <v>5.2587713767468557E-4</v>
      </c>
      <c r="AL37" s="187">
        <v>2.000659727858963E-4</v>
      </c>
      <c r="AM37" s="187">
        <v>2.731526087332528E-4</v>
      </c>
      <c r="AN37" s="187">
        <v>1.34749980339382E-6</v>
      </c>
      <c r="AO37" s="187">
        <v>6.9880671048773083E-5</v>
      </c>
      <c r="AP37" s="187">
        <v>6.6925804111248602E-5</v>
      </c>
      <c r="AQ37" s="187">
        <v>2.2705425286570233E-5</v>
      </c>
      <c r="AR37" s="187">
        <v>1.9722116093015481E-4</v>
      </c>
      <c r="AS37" s="187">
        <v>1.0719525549428485E-5</v>
      </c>
      <c r="AT37" s="187">
        <v>5.5541757566923942E-6</v>
      </c>
      <c r="AU37" s="187">
        <v>1.7419657426261226E-6</v>
      </c>
      <c r="AV37" s="187">
        <v>1.8686395391444968E-6</v>
      </c>
      <c r="AW37" s="187">
        <v>1.3730811657821974E-6</v>
      </c>
      <c r="AX37" s="187">
        <v>1.0932621407788623E-6</v>
      </c>
      <c r="AY37" s="187">
        <v>1.8884274278260827E-6</v>
      </c>
      <c r="AZ37" s="187">
        <v>5.2164587141532394E-7</v>
      </c>
      <c r="BA37" s="187">
        <v>1.7765173453657039E-6</v>
      </c>
      <c r="BB37" s="187">
        <v>4.2915571028462284E-6</v>
      </c>
      <c r="BC37" s="187">
        <v>4.5415090832369359E-6</v>
      </c>
      <c r="BD37" s="187">
        <v>1.7072349101993578E-6</v>
      </c>
      <c r="BE37" s="187">
        <v>1.3448586804923164E-5</v>
      </c>
      <c r="BF37" s="187">
        <v>4.1512656127485651E-6</v>
      </c>
      <c r="BG37" s="187">
        <v>4.1194553284665253E-6</v>
      </c>
      <c r="BH37" s="187">
        <v>7.7364765940486078E-6</v>
      </c>
      <c r="BI37" s="187">
        <v>6.4254831793267826E-6</v>
      </c>
      <c r="BJ37" s="187">
        <v>5.3132007104406744E-6</v>
      </c>
      <c r="BK37" s="187">
        <v>1.8121961512712143E-6</v>
      </c>
      <c r="BL37" s="187">
        <v>6.2499649738411624E-6</v>
      </c>
      <c r="BM37" s="187">
        <v>1.9022190057973251E-5</v>
      </c>
      <c r="BN37" s="187">
        <v>3.3443063406819744E-5</v>
      </c>
      <c r="BO37" s="188">
        <v>1.0066540866694489</v>
      </c>
      <c r="BP37" s="149"/>
      <c r="BQ37" s="149"/>
      <c r="BR37" s="149"/>
      <c r="BS37" s="149"/>
      <c r="BT37" s="151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1"/>
      <c r="CI37" s="149"/>
      <c r="CJ37" s="149"/>
      <c r="CK37" s="149"/>
      <c r="CL37" s="149"/>
      <c r="CM37" s="149"/>
      <c r="CN37" s="149"/>
      <c r="CO37" s="149"/>
      <c r="CP37" s="151"/>
      <c r="CQ37" s="149"/>
      <c r="CR37" s="151"/>
    </row>
    <row r="38" spans="1:96" s="138" customFormat="1" ht="10.9" customHeight="1" x14ac:dyDescent="0.2">
      <c r="A38" s="175" t="s">
        <v>266</v>
      </c>
      <c r="B38" s="186" t="s">
        <v>491</v>
      </c>
      <c r="C38" s="187">
        <v>7.3056781086429791E-4</v>
      </c>
      <c r="D38" s="187">
        <v>4.035246356932334E-4</v>
      </c>
      <c r="E38" s="187">
        <v>3.9085061342143017E-4</v>
      </c>
      <c r="F38" s="187">
        <v>1.6665742313657652E-4</v>
      </c>
      <c r="G38" s="187">
        <v>4.0590407625756348E-4</v>
      </c>
      <c r="H38" s="187">
        <v>5.2641796096500565E-4</v>
      </c>
      <c r="I38" s="187">
        <v>0</v>
      </c>
      <c r="J38" s="187">
        <v>1.0123844924276386E-2</v>
      </c>
      <c r="K38" s="187">
        <v>1.2696179159340274E-3</v>
      </c>
      <c r="L38" s="187">
        <v>1.8888824653122047E-3</v>
      </c>
      <c r="M38" s="187">
        <v>4.6253008854678205E-4</v>
      </c>
      <c r="N38" s="187">
        <v>1.0399641153362399E-3</v>
      </c>
      <c r="O38" s="187">
        <v>1.3092818284401111E-2</v>
      </c>
      <c r="P38" s="187">
        <v>7.2031023631363635E-4</v>
      </c>
      <c r="Q38" s="187">
        <v>1.8998362893344887E-4</v>
      </c>
      <c r="R38" s="187">
        <v>1.1341884958871306E-3</v>
      </c>
      <c r="S38" s="187">
        <v>1.6875711841553261E-3</v>
      </c>
      <c r="T38" s="187">
        <v>9.9858559805051511E-3</v>
      </c>
      <c r="U38" s="187">
        <v>7.5929286108928067E-4</v>
      </c>
      <c r="V38" s="187">
        <v>6.1407659409143346E-4</v>
      </c>
      <c r="W38" s="187">
        <v>4.0135291889896712E-4</v>
      </c>
      <c r="X38" s="187">
        <v>1.7869713519765219E-4</v>
      </c>
      <c r="Y38" s="187">
        <v>1.2323233401549205E-3</v>
      </c>
      <c r="Z38" s="187">
        <v>4.399961281494693E-3</v>
      </c>
      <c r="AA38" s="187">
        <v>1.7707569091642144E-4</v>
      </c>
      <c r="AB38" s="187">
        <v>6.4361746338401278E-4</v>
      </c>
      <c r="AC38" s="187">
        <v>0</v>
      </c>
      <c r="AD38" s="187">
        <v>0</v>
      </c>
      <c r="AE38" s="187">
        <v>2.4517307374689588E-3</v>
      </c>
      <c r="AF38" s="187">
        <v>0</v>
      </c>
      <c r="AG38" s="187">
        <v>1.0698365706063411E-4</v>
      </c>
      <c r="AH38" s="187">
        <v>1.581888737685305E-3</v>
      </c>
      <c r="AI38" s="187">
        <v>1.0177775298537171</v>
      </c>
      <c r="AJ38" s="187">
        <v>6.3262379132820266E-3</v>
      </c>
      <c r="AK38" s="187">
        <v>5.6616595066040273E-3</v>
      </c>
      <c r="AL38" s="187">
        <v>3.2954048237439568E-3</v>
      </c>
      <c r="AM38" s="187">
        <v>9.8840726321403061E-3</v>
      </c>
      <c r="AN38" s="187">
        <v>2.9404680049729308E-4</v>
      </c>
      <c r="AO38" s="187">
        <v>2.4424399097327399E-2</v>
      </c>
      <c r="AP38" s="187">
        <v>4.2082018849327871E-2</v>
      </c>
      <c r="AQ38" s="187">
        <v>1.0265025684034083E-2</v>
      </c>
      <c r="AR38" s="187">
        <v>1.8461471740027539E-2</v>
      </c>
      <c r="AS38" s="187">
        <v>4.8127229301205584E-4</v>
      </c>
      <c r="AT38" s="187">
        <v>1.4467234438262709E-3</v>
      </c>
      <c r="AU38" s="187">
        <v>2.3463653990376331E-4</v>
      </c>
      <c r="AV38" s="187">
        <v>1.1229752183567619E-3</v>
      </c>
      <c r="AW38" s="187">
        <v>2.0661404144366844E-4</v>
      </c>
      <c r="AX38" s="187">
        <v>5.8457211892133393E-4</v>
      </c>
      <c r="AY38" s="187">
        <v>5.6835597247728966E-4</v>
      </c>
      <c r="AZ38" s="187">
        <v>1.2220379073452135E-4</v>
      </c>
      <c r="BA38" s="187">
        <v>4.3816789099903664E-4</v>
      </c>
      <c r="BB38" s="187">
        <v>2.9675096725098485E-4</v>
      </c>
      <c r="BC38" s="187">
        <v>1.6016389933967289E-3</v>
      </c>
      <c r="BD38" s="187">
        <v>3.2456325159762293E-4</v>
      </c>
      <c r="BE38" s="187">
        <v>2.8664075707775878E-4</v>
      </c>
      <c r="BF38" s="187">
        <v>2.8529558041967036E-4</v>
      </c>
      <c r="BG38" s="187">
        <v>9.7655313480092705E-4</v>
      </c>
      <c r="BH38" s="187">
        <v>5.5257182187588123E-4</v>
      </c>
      <c r="BI38" s="187">
        <v>5.8908019429946136E-4</v>
      </c>
      <c r="BJ38" s="187">
        <v>1.197542117477519E-3</v>
      </c>
      <c r="BK38" s="187">
        <v>3.147361582433662E-4</v>
      </c>
      <c r="BL38" s="187">
        <v>1.3229100911540564E-3</v>
      </c>
      <c r="BM38" s="187">
        <v>6.2794534466106475E-4</v>
      </c>
      <c r="BN38" s="187">
        <v>1.9180842007696633E-3</v>
      </c>
      <c r="BO38" s="188">
        <v>1.2107381910807826</v>
      </c>
      <c r="BP38" s="149"/>
      <c r="BQ38" s="149"/>
      <c r="BR38" s="149"/>
      <c r="BS38" s="149"/>
      <c r="BT38" s="151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1"/>
      <c r="CI38" s="149"/>
      <c r="CJ38" s="149"/>
      <c r="CK38" s="149"/>
      <c r="CL38" s="149"/>
      <c r="CM38" s="149"/>
      <c r="CN38" s="149"/>
      <c r="CO38" s="149"/>
      <c r="CP38" s="151"/>
      <c r="CQ38" s="149"/>
      <c r="CR38" s="151"/>
    </row>
    <row r="39" spans="1:96" s="138" customFormat="1" ht="10.9" customHeight="1" x14ac:dyDescent="0.2">
      <c r="A39" s="175" t="s">
        <v>267</v>
      </c>
      <c r="B39" s="186" t="s">
        <v>492</v>
      </c>
      <c r="C39" s="187">
        <v>3.4305371725450959E-4</v>
      </c>
      <c r="D39" s="187">
        <v>5.775626930969377E-4</v>
      </c>
      <c r="E39" s="187">
        <v>2.5638469434878031E-4</v>
      </c>
      <c r="F39" s="187">
        <v>6.4608829809396592E-4</v>
      </c>
      <c r="G39" s="187">
        <v>3.4030742362228979E-4</v>
      </c>
      <c r="H39" s="187">
        <v>1.6571725062392281E-4</v>
      </c>
      <c r="I39" s="187">
        <v>0</v>
      </c>
      <c r="J39" s="187">
        <v>1.7297689523633926E-3</v>
      </c>
      <c r="K39" s="187">
        <v>2.8638372464041893E-4</v>
      </c>
      <c r="L39" s="187">
        <v>1.5469615979237775E-4</v>
      </c>
      <c r="M39" s="187">
        <v>2.672591324060521E-4</v>
      </c>
      <c r="N39" s="187">
        <v>3.1115247910932814E-4</v>
      </c>
      <c r="O39" s="187">
        <v>2.8487709784104945E-4</v>
      </c>
      <c r="P39" s="187">
        <v>2.4103957473072075E-4</v>
      </c>
      <c r="Q39" s="187">
        <v>1.8894033799656004E-4</v>
      </c>
      <c r="R39" s="187">
        <v>3.2272359044132503E-4</v>
      </c>
      <c r="S39" s="187">
        <v>3.1561467997247706E-4</v>
      </c>
      <c r="T39" s="187">
        <v>2.2820173715050697E-3</v>
      </c>
      <c r="U39" s="187">
        <v>2.1956885152845255E-4</v>
      </c>
      <c r="V39" s="187">
        <v>1.8802952252398194E-4</v>
      </c>
      <c r="W39" s="187">
        <v>3.7608246183680396E-4</v>
      </c>
      <c r="X39" s="187">
        <v>1.9536981187572348E-4</v>
      </c>
      <c r="Y39" s="187">
        <v>1.6861596088811487E-4</v>
      </c>
      <c r="Z39" s="187">
        <v>2.9315681358535001E-4</v>
      </c>
      <c r="AA39" s="187">
        <v>4.4129356408982965E-5</v>
      </c>
      <c r="AB39" s="187">
        <v>7.6400106858934584E-4</v>
      </c>
      <c r="AC39" s="187">
        <v>0</v>
      </c>
      <c r="AD39" s="187">
        <v>0</v>
      </c>
      <c r="AE39" s="187">
        <v>7.4191146204403903E-4</v>
      </c>
      <c r="AF39" s="187">
        <v>0</v>
      </c>
      <c r="AG39" s="187">
        <v>7.3111388979945244E-5</v>
      </c>
      <c r="AH39" s="187">
        <v>1.746151826527065E-4</v>
      </c>
      <c r="AI39" s="187">
        <v>7.1089220995296742E-4</v>
      </c>
      <c r="AJ39" s="187">
        <v>1.0465095204324018</v>
      </c>
      <c r="AK39" s="187">
        <v>5.6560898951109308E-2</v>
      </c>
      <c r="AL39" s="187">
        <v>6.0894092207619309E-3</v>
      </c>
      <c r="AM39" s="187">
        <v>3.6268362944401624E-3</v>
      </c>
      <c r="AN39" s="187">
        <v>8.6315065613799E-4</v>
      </c>
      <c r="AO39" s="187">
        <v>2.6109990832448525E-3</v>
      </c>
      <c r="AP39" s="187">
        <v>7.3931693424638626E-4</v>
      </c>
      <c r="AQ39" s="187">
        <v>1.8039204532338828E-3</v>
      </c>
      <c r="AR39" s="187">
        <v>2.1946477167681831E-3</v>
      </c>
      <c r="AS39" s="187">
        <v>6.1464225523024708E-4</v>
      </c>
      <c r="AT39" s="187">
        <v>3.2844510791878523E-3</v>
      </c>
      <c r="AU39" s="187">
        <v>5.7525945575666521E-4</v>
      </c>
      <c r="AV39" s="187">
        <v>7.4707272414949936E-4</v>
      </c>
      <c r="AW39" s="187">
        <v>7.2211518396099288E-4</v>
      </c>
      <c r="AX39" s="187">
        <v>2.7959345716792295E-4</v>
      </c>
      <c r="AY39" s="187">
        <v>7.5741158934794213E-4</v>
      </c>
      <c r="AZ39" s="187">
        <v>2.0484477927878563E-4</v>
      </c>
      <c r="BA39" s="187">
        <v>1.1019210022574072E-3</v>
      </c>
      <c r="BB39" s="187">
        <v>1.371684402051184E-3</v>
      </c>
      <c r="BC39" s="187">
        <v>2.3896122807683618E-3</v>
      </c>
      <c r="BD39" s="187">
        <v>5.4412223975280243E-4</v>
      </c>
      <c r="BE39" s="187">
        <v>2.7982596106987737E-3</v>
      </c>
      <c r="BF39" s="187">
        <v>6.4691748585751253E-4</v>
      </c>
      <c r="BG39" s="187">
        <v>5.8702861613339774E-4</v>
      </c>
      <c r="BH39" s="187">
        <v>8.0311505984380586E-3</v>
      </c>
      <c r="BI39" s="187">
        <v>7.1899140235212849E-4</v>
      </c>
      <c r="BJ39" s="187">
        <v>4.0372265256101073E-4</v>
      </c>
      <c r="BK39" s="187">
        <v>1.2964930533720834E-3</v>
      </c>
      <c r="BL39" s="187">
        <v>5.9279587348043535E-4</v>
      </c>
      <c r="BM39" s="187">
        <v>1.438510481799468E-2</v>
      </c>
      <c r="BN39" s="187">
        <v>9.0652464428765407E-4</v>
      </c>
      <c r="BO39" s="188">
        <v>1.1766214902151355</v>
      </c>
      <c r="BP39" s="149"/>
      <c r="BQ39" s="149"/>
      <c r="BR39" s="149"/>
      <c r="BS39" s="149"/>
      <c r="BT39" s="151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1"/>
      <c r="CI39" s="149"/>
      <c r="CJ39" s="149"/>
      <c r="CK39" s="149"/>
      <c r="CL39" s="149"/>
      <c r="CM39" s="149"/>
      <c r="CN39" s="149"/>
      <c r="CO39" s="149"/>
      <c r="CP39" s="151"/>
      <c r="CQ39" s="149"/>
      <c r="CR39" s="151"/>
    </row>
    <row r="40" spans="1:96" s="138" customFormat="1" ht="10.9" customHeight="1" x14ac:dyDescent="0.2">
      <c r="A40" s="175" t="s">
        <v>268</v>
      </c>
      <c r="B40" s="186" t="s">
        <v>493</v>
      </c>
      <c r="C40" s="187">
        <v>2.1845874016831205E-5</v>
      </c>
      <c r="D40" s="187">
        <v>3.822071891415152E-5</v>
      </c>
      <c r="E40" s="187">
        <v>2.096639207288638E-5</v>
      </c>
      <c r="F40" s="187">
        <v>2.3956858893287657E-5</v>
      </c>
      <c r="G40" s="187">
        <v>2.3521307885695377E-5</v>
      </c>
      <c r="H40" s="187">
        <v>8.8450183371712585E-5</v>
      </c>
      <c r="I40" s="187">
        <v>0</v>
      </c>
      <c r="J40" s="187">
        <v>3.4665870165855151E-5</v>
      </c>
      <c r="K40" s="187">
        <v>2.1410458670245302E-5</v>
      </c>
      <c r="L40" s="187">
        <v>2.7475599831381783E-5</v>
      </c>
      <c r="M40" s="187">
        <v>1.8197288170692382E-5</v>
      </c>
      <c r="N40" s="187">
        <v>2.0970024209252283E-5</v>
      </c>
      <c r="O40" s="187">
        <v>1.8152639986468804E-5</v>
      </c>
      <c r="P40" s="187">
        <v>1.8301815348330267E-5</v>
      </c>
      <c r="Q40" s="187">
        <v>1.2678634526885521E-5</v>
      </c>
      <c r="R40" s="187">
        <v>2.0455910140200838E-5</v>
      </c>
      <c r="S40" s="187">
        <v>2.1617492894956742E-5</v>
      </c>
      <c r="T40" s="187">
        <v>7.1267446573163222E-5</v>
      </c>
      <c r="U40" s="187">
        <v>1.4534344981804603E-5</v>
      </c>
      <c r="V40" s="187">
        <v>1.2902188646597781E-5</v>
      </c>
      <c r="W40" s="187">
        <v>1.5497298258531009E-5</v>
      </c>
      <c r="X40" s="187">
        <v>1.1971605653893924E-5</v>
      </c>
      <c r="Y40" s="187">
        <v>1.0829920291329141E-5</v>
      </c>
      <c r="Z40" s="187">
        <v>1.8316284111899048E-5</v>
      </c>
      <c r="AA40" s="187">
        <v>3.0762866728857174E-6</v>
      </c>
      <c r="AB40" s="187">
        <v>1.6546405242688311E-5</v>
      </c>
      <c r="AC40" s="187">
        <v>0</v>
      </c>
      <c r="AD40" s="187">
        <v>0</v>
      </c>
      <c r="AE40" s="187">
        <v>2.5768572363786318E-5</v>
      </c>
      <c r="AF40" s="187">
        <v>0</v>
      </c>
      <c r="AG40" s="187">
        <v>5.0065954881473797E-6</v>
      </c>
      <c r="AH40" s="187">
        <v>1.0809272065045918E-5</v>
      </c>
      <c r="AI40" s="187">
        <v>7.9089625640128884E-5</v>
      </c>
      <c r="AJ40" s="187">
        <v>1.0703594967604946E-3</v>
      </c>
      <c r="AK40" s="187">
        <v>1.0046158329692909</v>
      </c>
      <c r="AL40" s="187">
        <v>1.1913194438574058E-3</v>
      </c>
      <c r="AM40" s="187">
        <v>2.4194924555919433E-4</v>
      </c>
      <c r="AN40" s="187">
        <v>5.8875817662247414E-5</v>
      </c>
      <c r="AO40" s="187">
        <v>6.0855213335929176E-4</v>
      </c>
      <c r="AP40" s="187">
        <v>3.7571514402779299E-4</v>
      </c>
      <c r="AQ40" s="187">
        <v>2.2087223827488848E-4</v>
      </c>
      <c r="AR40" s="187">
        <v>6.8966582586826148E-4</v>
      </c>
      <c r="AS40" s="187">
        <v>4.1734486104424295E-5</v>
      </c>
      <c r="AT40" s="187">
        <v>7.1912448717762449E-5</v>
      </c>
      <c r="AU40" s="187">
        <v>3.5300357981140686E-5</v>
      </c>
      <c r="AV40" s="187">
        <v>6.0341071889029306E-5</v>
      </c>
      <c r="AW40" s="187">
        <v>4.9211154418096908E-5</v>
      </c>
      <c r="AX40" s="187">
        <v>2.4864433088559743E-5</v>
      </c>
      <c r="AY40" s="187">
        <v>6.8705507379864821E-5</v>
      </c>
      <c r="AZ40" s="187">
        <v>1.0000437064787234E-5</v>
      </c>
      <c r="BA40" s="187">
        <v>6.9058842497211686E-5</v>
      </c>
      <c r="BB40" s="187">
        <v>9.4211249910423325E-5</v>
      </c>
      <c r="BC40" s="187">
        <v>3.1187030808442191E-4</v>
      </c>
      <c r="BD40" s="187">
        <v>6.7242475769426424E-5</v>
      </c>
      <c r="BE40" s="187">
        <v>3.2817277832827146E-5</v>
      </c>
      <c r="BF40" s="187">
        <v>2.041045065789068E-5</v>
      </c>
      <c r="BG40" s="187">
        <v>3.5967856506193148E-5</v>
      </c>
      <c r="BH40" s="187">
        <v>5.0786052058020368E-4</v>
      </c>
      <c r="BI40" s="187">
        <v>4.6072274082649773E-5</v>
      </c>
      <c r="BJ40" s="187">
        <v>3.4073695848208295E-5</v>
      </c>
      <c r="BK40" s="187">
        <v>7.6063144129144919E-5</v>
      </c>
      <c r="BL40" s="187">
        <v>3.3583164266246479E-5</v>
      </c>
      <c r="BM40" s="187">
        <v>3.071851806834041E-5</v>
      </c>
      <c r="BN40" s="187">
        <v>1.3695240405082218E-4</v>
      </c>
      <c r="BO40" s="188">
        <v>1.0116586173086768</v>
      </c>
      <c r="BP40" s="149"/>
      <c r="BQ40" s="149"/>
      <c r="BR40" s="149"/>
      <c r="BS40" s="149"/>
      <c r="BT40" s="151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1"/>
      <c r="CI40" s="149"/>
      <c r="CJ40" s="149"/>
      <c r="CK40" s="149"/>
      <c r="CL40" s="149"/>
      <c r="CM40" s="149"/>
      <c r="CN40" s="149"/>
      <c r="CO40" s="149"/>
      <c r="CP40" s="151"/>
      <c r="CQ40" s="149"/>
      <c r="CR40" s="151"/>
    </row>
    <row r="41" spans="1:96" s="138" customFormat="1" ht="10.9" customHeight="1" x14ac:dyDescent="0.2">
      <c r="A41" s="189" t="s">
        <v>269</v>
      </c>
      <c r="B41" s="190" t="s">
        <v>494</v>
      </c>
      <c r="C41" s="191">
        <v>5.1873683413867675E-5</v>
      </c>
      <c r="D41" s="191">
        <v>8.9489871571634753E-5</v>
      </c>
      <c r="E41" s="191">
        <v>6.266326365063242E-5</v>
      </c>
      <c r="F41" s="191">
        <v>4.9715573718664415E-5</v>
      </c>
      <c r="G41" s="191">
        <v>6.0639123923489309E-5</v>
      </c>
      <c r="H41" s="191">
        <v>1.1391691085517798E-3</v>
      </c>
      <c r="I41" s="191">
        <v>0</v>
      </c>
      <c r="J41" s="191">
        <v>5.2271162178841701E-5</v>
      </c>
      <c r="K41" s="191">
        <v>6.0382644213832994E-5</v>
      </c>
      <c r="L41" s="191">
        <v>2.7100558300387776E-4</v>
      </c>
      <c r="M41" s="191">
        <v>7.1207215020677856E-5</v>
      </c>
      <c r="N41" s="191">
        <v>5.8710075957210924E-5</v>
      </c>
      <c r="O41" s="191">
        <v>4.5678169792802003E-5</v>
      </c>
      <c r="P41" s="191">
        <v>6.8741922629484149E-5</v>
      </c>
      <c r="Q41" s="191">
        <v>3.2411855875570399E-5</v>
      </c>
      <c r="R41" s="191">
        <v>4.7896272478722979E-5</v>
      </c>
      <c r="S41" s="191">
        <v>6.4742554411466752E-5</v>
      </c>
      <c r="T41" s="191">
        <v>5.4668793968669157E-5</v>
      </c>
      <c r="U41" s="191">
        <v>4.7713173736731614E-5</v>
      </c>
      <c r="V41" s="191">
        <v>4.431692095262441E-5</v>
      </c>
      <c r="W41" s="191">
        <v>4.2038302561091083E-5</v>
      </c>
      <c r="X41" s="191">
        <v>3.6444246386755886E-5</v>
      </c>
      <c r="Y41" s="191">
        <v>3.7383732962944358E-5</v>
      </c>
      <c r="Z41" s="191">
        <v>4.9674664968444118E-5</v>
      </c>
      <c r="AA41" s="191">
        <v>1.8462558924832781E-5</v>
      </c>
      <c r="AB41" s="191">
        <v>4.0289397055467315E-5</v>
      </c>
      <c r="AC41" s="191">
        <v>0</v>
      </c>
      <c r="AD41" s="191">
        <v>0</v>
      </c>
      <c r="AE41" s="191">
        <v>7.389696380360863E-5</v>
      </c>
      <c r="AF41" s="191">
        <v>0</v>
      </c>
      <c r="AG41" s="191">
        <v>1.1732482066973827E-5</v>
      </c>
      <c r="AH41" s="191">
        <v>3.5773529058380118E-5</v>
      </c>
      <c r="AI41" s="191">
        <v>3.5396482298036501E-5</v>
      </c>
      <c r="AJ41" s="191">
        <v>4.2898576343670138E-5</v>
      </c>
      <c r="AK41" s="191">
        <v>5.1637914756355428E-5</v>
      </c>
      <c r="AL41" s="191">
        <v>1.0105222154428268</v>
      </c>
      <c r="AM41" s="191">
        <v>4.26388745076823E-5</v>
      </c>
      <c r="AN41" s="191">
        <v>3.5021250654349885E-4</v>
      </c>
      <c r="AO41" s="191">
        <v>1.0734126645199504E-4</v>
      </c>
      <c r="AP41" s="191">
        <v>7.8883368525394768E-5</v>
      </c>
      <c r="AQ41" s="191">
        <v>1.7004132776752764E-4</v>
      </c>
      <c r="AR41" s="191">
        <v>1.2523583027527875E-4</v>
      </c>
      <c r="AS41" s="191">
        <v>9.0905962776496004E-5</v>
      </c>
      <c r="AT41" s="191">
        <v>1.2024051347548422E-4</v>
      </c>
      <c r="AU41" s="191">
        <v>8.5819985774375078E-5</v>
      </c>
      <c r="AV41" s="191">
        <v>7.4840759070562721E-5</v>
      </c>
      <c r="AW41" s="191">
        <v>1.0169918610233236E-4</v>
      </c>
      <c r="AX41" s="191">
        <v>3.8031501716521012E-5</v>
      </c>
      <c r="AY41" s="191">
        <v>1.0001398638674406E-3</v>
      </c>
      <c r="AZ41" s="191">
        <v>7.2268897468415359E-5</v>
      </c>
      <c r="BA41" s="191">
        <v>1.298685804339708E-4</v>
      </c>
      <c r="BB41" s="191">
        <v>1.3765282332885156E-4</v>
      </c>
      <c r="BC41" s="191">
        <v>2.5328195487892073E-4</v>
      </c>
      <c r="BD41" s="191">
        <v>6.757448571313089E-5</v>
      </c>
      <c r="BE41" s="191">
        <v>5.7077197673863019E-5</v>
      </c>
      <c r="BF41" s="191">
        <v>4.3853139266198483E-5</v>
      </c>
      <c r="BG41" s="191">
        <v>8.0690800882562554E-5</v>
      </c>
      <c r="BH41" s="191">
        <v>1.1148646483252617E-3</v>
      </c>
      <c r="BI41" s="191">
        <v>1.0842730918914084E-4</v>
      </c>
      <c r="BJ41" s="191">
        <v>6.4227775596522235E-5</v>
      </c>
      <c r="BK41" s="191">
        <v>5.5877834743597616E-5</v>
      </c>
      <c r="BL41" s="191">
        <v>6.7679552193982068E-5</v>
      </c>
      <c r="BM41" s="191">
        <v>4.8615017185176149E-5</v>
      </c>
      <c r="BN41" s="191">
        <v>1.608402735692439E-4</v>
      </c>
      <c r="BO41" s="192">
        <v>1.0182199725003669</v>
      </c>
      <c r="BP41" s="149"/>
      <c r="BQ41" s="149"/>
      <c r="BR41" s="149"/>
      <c r="BS41" s="149"/>
      <c r="BT41" s="151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1"/>
      <c r="CI41" s="149"/>
      <c r="CJ41" s="149"/>
      <c r="CK41" s="149"/>
      <c r="CL41" s="149"/>
      <c r="CM41" s="149"/>
      <c r="CN41" s="149"/>
      <c r="CO41" s="149"/>
      <c r="CP41" s="151"/>
      <c r="CQ41" s="149"/>
      <c r="CR41" s="151"/>
    </row>
    <row r="42" spans="1:96" s="138" customFormat="1" ht="10.9" customHeight="1" x14ac:dyDescent="0.2">
      <c r="A42" s="175" t="s">
        <v>270</v>
      </c>
      <c r="B42" s="186" t="s">
        <v>495</v>
      </c>
      <c r="C42" s="187">
        <v>6.4345821142208938E-5</v>
      </c>
      <c r="D42" s="187">
        <v>7.6144027669043876E-5</v>
      </c>
      <c r="E42" s="187">
        <v>6.0836874289785762E-5</v>
      </c>
      <c r="F42" s="187">
        <v>1.3745601017458697E-4</v>
      </c>
      <c r="G42" s="187">
        <v>1.1829756126121934E-4</v>
      </c>
      <c r="H42" s="187">
        <v>1.1666061239297414E-3</v>
      </c>
      <c r="I42" s="187">
        <v>0</v>
      </c>
      <c r="J42" s="187">
        <v>3.3937411350949443E-4</v>
      </c>
      <c r="K42" s="187">
        <v>7.7925851489579106E-5</v>
      </c>
      <c r="L42" s="187">
        <v>3.0318440503291976E-4</v>
      </c>
      <c r="M42" s="187">
        <v>4.9753338869793692E-5</v>
      </c>
      <c r="N42" s="187">
        <v>1.0352151225127368E-4</v>
      </c>
      <c r="O42" s="187">
        <v>3.4094610269227966E-4</v>
      </c>
      <c r="P42" s="187">
        <v>4.8132845133502466E-5</v>
      </c>
      <c r="Q42" s="187">
        <v>1.1332627400360251E-4</v>
      </c>
      <c r="R42" s="187">
        <v>2.3806753549757008E-3</v>
      </c>
      <c r="S42" s="187">
        <v>1.811067168185273E-4</v>
      </c>
      <c r="T42" s="187">
        <v>1.0693177462554871E-3</v>
      </c>
      <c r="U42" s="187">
        <v>8.4086144720483191E-5</v>
      </c>
      <c r="V42" s="187">
        <v>5.9085410357223551E-5</v>
      </c>
      <c r="W42" s="187">
        <v>6.1056553941506454E-5</v>
      </c>
      <c r="X42" s="187">
        <v>2.5724959392829659E-5</v>
      </c>
      <c r="Y42" s="187">
        <v>2.8794003144643006E-5</v>
      </c>
      <c r="Z42" s="187">
        <v>5.3174506839000507E-5</v>
      </c>
      <c r="AA42" s="187">
        <v>6.1890522865155361E-6</v>
      </c>
      <c r="AB42" s="187">
        <v>4.4959282241919277E-5</v>
      </c>
      <c r="AC42" s="187">
        <v>0</v>
      </c>
      <c r="AD42" s="187">
        <v>0</v>
      </c>
      <c r="AE42" s="187">
        <v>1.3161192600706347E-4</v>
      </c>
      <c r="AF42" s="187">
        <v>0</v>
      </c>
      <c r="AG42" s="187">
        <v>2.3994133052581329E-4</v>
      </c>
      <c r="AH42" s="187">
        <v>2.4264855918599861E-5</v>
      </c>
      <c r="AI42" s="187">
        <v>4.9105185071742868E-5</v>
      </c>
      <c r="AJ42" s="187">
        <v>1.072961788801534E-4</v>
      </c>
      <c r="AK42" s="187">
        <v>1.7083266999367409E-4</v>
      </c>
      <c r="AL42" s="187">
        <v>7.4731656831444066E-5</v>
      </c>
      <c r="AM42" s="187">
        <v>1.0045781901219257</v>
      </c>
      <c r="AN42" s="187">
        <v>1.0493130848967833E-4</v>
      </c>
      <c r="AO42" s="187">
        <v>2.3355230775114707E-4</v>
      </c>
      <c r="AP42" s="187">
        <v>5.6686602479695113E-4</v>
      </c>
      <c r="AQ42" s="187">
        <v>4.949639131439982E-4</v>
      </c>
      <c r="AR42" s="187">
        <v>4.3865342984528784E-4</v>
      </c>
      <c r="AS42" s="187">
        <v>7.1314323228901329E-5</v>
      </c>
      <c r="AT42" s="187">
        <v>2.0950367709116562E-4</v>
      </c>
      <c r="AU42" s="187">
        <v>1.757538980049648E-4</v>
      </c>
      <c r="AV42" s="187">
        <v>1.4309798243891593E-4</v>
      </c>
      <c r="AW42" s="187">
        <v>1.6388465614595906E-4</v>
      </c>
      <c r="AX42" s="187">
        <v>4.4813621166947481E-5</v>
      </c>
      <c r="AY42" s="187">
        <v>1.333574867812998E-4</v>
      </c>
      <c r="AZ42" s="187">
        <v>9.238587460306951E-5</v>
      </c>
      <c r="BA42" s="187">
        <v>3.3911440889620119E-4</v>
      </c>
      <c r="BB42" s="187">
        <v>1.0117591793915711E-3</v>
      </c>
      <c r="BC42" s="187">
        <v>2.0861801612718676E-4</v>
      </c>
      <c r="BD42" s="187">
        <v>5.9382954974388153E-4</v>
      </c>
      <c r="BE42" s="187">
        <v>1.6028199496956655E-4</v>
      </c>
      <c r="BF42" s="187">
        <v>3.4206742050364909E-4</v>
      </c>
      <c r="BG42" s="187">
        <v>7.3559835982329384E-4</v>
      </c>
      <c r="BH42" s="187">
        <v>7.5766224017043149E-4</v>
      </c>
      <c r="BI42" s="187">
        <v>3.6998208613821091E-4</v>
      </c>
      <c r="BJ42" s="187">
        <v>3.3544042574150222E-4</v>
      </c>
      <c r="BK42" s="187">
        <v>9.4282218452118322E-4</v>
      </c>
      <c r="BL42" s="187">
        <v>9.3196037498733059E-4</v>
      </c>
      <c r="BM42" s="187">
        <v>1.8685484947172572E-2</v>
      </c>
      <c r="BN42" s="187">
        <v>1.7551130570050126E-4</v>
      </c>
      <c r="BO42" s="188">
        <v>1.0408332055149527</v>
      </c>
      <c r="BP42" s="149"/>
      <c r="BQ42" s="149"/>
      <c r="BR42" s="149"/>
      <c r="BS42" s="149"/>
      <c r="BT42" s="151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1"/>
      <c r="CI42" s="149"/>
      <c r="CJ42" s="149"/>
      <c r="CK42" s="149"/>
      <c r="CL42" s="149"/>
      <c r="CM42" s="149"/>
      <c r="CN42" s="149"/>
      <c r="CO42" s="149"/>
      <c r="CP42" s="151"/>
      <c r="CQ42" s="149"/>
      <c r="CR42" s="151"/>
    </row>
    <row r="43" spans="1:96" s="138" customFormat="1" ht="10.9" customHeight="1" x14ac:dyDescent="0.2">
      <c r="A43" s="175" t="s">
        <v>272</v>
      </c>
      <c r="B43" s="186" t="s">
        <v>496</v>
      </c>
      <c r="C43" s="187">
        <v>1.9079290194748283E-4</v>
      </c>
      <c r="D43" s="187">
        <v>2.0910568150021285E-4</v>
      </c>
      <c r="E43" s="187">
        <v>8.5989840051460835E-4</v>
      </c>
      <c r="F43" s="187">
        <v>4.5971388808089664E-5</v>
      </c>
      <c r="G43" s="187">
        <v>6.4010702365062465E-4</v>
      </c>
      <c r="H43" s="187">
        <v>1.1177589523048901E-5</v>
      </c>
      <c r="I43" s="187">
        <v>0</v>
      </c>
      <c r="J43" s="187">
        <v>1.3380045955548005E-5</v>
      </c>
      <c r="K43" s="187">
        <v>3.5817767487564018E-4</v>
      </c>
      <c r="L43" s="187">
        <v>1.4858445738193159E-5</v>
      </c>
      <c r="M43" s="187">
        <v>1.0357277434812953E-4</v>
      </c>
      <c r="N43" s="187">
        <v>5.1850485499228785E-5</v>
      </c>
      <c r="O43" s="187">
        <v>1.6118689909544906E-3</v>
      </c>
      <c r="P43" s="187">
        <v>4.8300372801272494E-4</v>
      </c>
      <c r="Q43" s="187">
        <v>1.4748810860571001E-5</v>
      </c>
      <c r="R43" s="187">
        <v>2.4619199819895164E-5</v>
      </c>
      <c r="S43" s="187">
        <v>2.4362102206618931E-3</v>
      </c>
      <c r="T43" s="187">
        <v>2.591551519811982E-4</v>
      </c>
      <c r="U43" s="187">
        <v>5.3989010374910123E-3</v>
      </c>
      <c r="V43" s="187">
        <v>7.9073709356333375E-4</v>
      </c>
      <c r="W43" s="187">
        <v>3.105809366753977E-4</v>
      </c>
      <c r="X43" s="187">
        <v>5.3889121474058237E-3</v>
      </c>
      <c r="Y43" s="187">
        <v>9.6817997929132265E-5</v>
      </c>
      <c r="Z43" s="187">
        <v>2.9650947697279101E-5</v>
      </c>
      <c r="AA43" s="187">
        <v>1.329805569419736E-4</v>
      </c>
      <c r="AB43" s="187">
        <v>3.0089891447935386E-4</v>
      </c>
      <c r="AC43" s="187">
        <v>0</v>
      </c>
      <c r="AD43" s="187">
        <v>0</v>
      </c>
      <c r="AE43" s="187">
        <v>5.7592556088561099E-4</v>
      </c>
      <c r="AF43" s="187">
        <v>0</v>
      </c>
      <c r="AG43" s="187">
        <v>8.6095905302279428E-4</v>
      </c>
      <c r="AH43" s="187">
        <v>1.0159521267509483E-2</v>
      </c>
      <c r="AI43" s="187">
        <v>1.6828283084108589E-5</v>
      </c>
      <c r="AJ43" s="187">
        <v>2.9587094077233698E-5</v>
      </c>
      <c r="AK43" s="187">
        <v>3.080275922562934E-5</v>
      </c>
      <c r="AL43" s="187">
        <v>5.55701127175294E-5</v>
      </c>
      <c r="AM43" s="187">
        <v>1.1833022200986173E-4</v>
      </c>
      <c r="AN43" s="187">
        <v>1.0000292527770818</v>
      </c>
      <c r="AO43" s="187">
        <v>1.0552082211685729E-4</v>
      </c>
      <c r="AP43" s="187">
        <v>5.9350139191388707E-5</v>
      </c>
      <c r="AQ43" s="187">
        <v>8.0910903121036285E-5</v>
      </c>
      <c r="AR43" s="187">
        <v>3.1572995408758121E-5</v>
      </c>
      <c r="AS43" s="187">
        <v>9.392116185355506E-4</v>
      </c>
      <c r="AT43" s="187">
        <v>9.8448803057843144E-4</v>
      </c>
      <c r="AU43" s="187">
        <v>2.8645644149419542E-5</v>
      </c>
      <c r="AV43" s="187">
        <v>1.6973041640435662E-5</v>
      </c>
      <c r="AW43" s="187">
        <v>1.2085472396831654E-5</v>
      </c>
      <c r="AX43" s="187">
        <v>3.9717173389938767E-6</v>
      </c>
      <c r="AY43" s="187">
        <v>5.8861472242742257E-5</v>
      </c>
      <c r="AZ43" s="187">
        <v>8.7361283550190495E-6</v>
      </c>
      <c r="BA43" s="187">
        <v>1.5105364180035675E-5</v>
      </c>
      <c r="BB43" s="187">
        <v>9.4614504120294987E-5</v>
      </c>
      <c r="BC43" s="187">
        <v>1.086589809212628E-5</v>
      </c>
      <c r="BD43" s="187">
        <v>3.6388144560695952E-5</v>
      </c>
      <c r="BE43" s="187">
        <v>1.402739194289086E-5</v>
      </c>
      <c r="BF43" s="187">
        <v>2.5606897643579634E-5</v>
      </c>
      <c r="BG43" s="187">
        <v>2.7385603430600714E-5</v>
      </c>
      <c r="BH43" s="187">
        <v>1.2367685332698928E-5</v>
      </c>
      <c r="BI43" s="187">
        <v>5.8908189881108991E-5</v>
      </c>
      <c r="BJ43" s="187">
        <v>9.2166262784697971E-5</v>
      </c>
      <c r="BK43" s="187">
        <v>2.6289055693044647E-5</v>
      </c>
      <c r="BL43" s="187">
        <v>3.1248838424009035E-5</v>
      </c>
      <c r="BM43" s="187">
        <v>4.1811288628026472E-4</v>
      </c>
      <c r="BN43" s="187">
        <v>1.5495449052445222E-5</v>
      </c>
      <c r="BO43" s="188">
        <v>1.0348636654329433</v>
      </c>
      <c r="BP43" s="149"/>
      <c r="BQ43" s="149"/>
      <c r="BR43" s="149"/>
      <c r="BS43" s="149"/>
      <c r="BT43" s="151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1"/>
      <c r="CI43" s="149"/>
      <c r="CJ43" s="149"/>
      <c r="CK43" s="149"/>
      <c r="CL43" s="149"/>
      <c r="CM43" s="149"/>
      <c r="CN43" s="149"/>
      <c r="CO43" s="149"/>
      <c r="CP43" s="151"/>
      <c r="CQ43" s="149"/>
      <c r="CR43" s="151"/>
    </row>
    <row r="44" spans="1:96" s="138" customFormat="1" ht="10.9" customHeight="1" x14ac:dyDescent="0.2">
      <c r="A44" s="175" t="s">
        <v>274</v>
      </c>
      <c r="B44" s="186" t="s">
        <v>497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1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8">
        <v>1</v>
      </c>
      <c r="BP44" s="149"/>
      <c r="BQ44" s="149"/>
      <c r="BR44" s="149"/>
      <c r="BS44" s="149"/>
      <c r="BT44" s="151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1"/>
      <c r="CI44" s="149"/>
      <c r="CJ44" s="149"/>
      <c r="CK44" s="149"/>
      <c r="CL44" s="149"/>
      <c r="CM44" s="149"/>
      <c r="CN44" s="149"/>
      <c r="CO44" s="149"/>
      <c r="CP44" s="151"/>
      <c r="CQ44" s="149"/>
      <c r="CR44" s="151"/>
    </row>
    <row r="45" spans="1:96" s="138" customFormat="1" ht="10.9" customHeight="1" x14ac:dyDescent="0.2">
      <c r="A45" s="193" t="s">
        <v>275</v>
      </c>
      <c r="B45" s="194" t="s">
        <v>498</v>
      </c>
      <c r="C45" s="195">
        <v>2.1962082198348941E-3</v>
      </c>
      <c r="D45" s="195">
        <v>5.3802005155457605E-3</v>
      </c>
      <c r="E45" s="195">
        <v>1.6383543117870548E-3</v>
      </c>
      <c r="F45" s="195">
        <v>1.2107448535815322E-3</v>
      </c>
      <c r="G45" s="195">
        <v>1.4206666984696093E-3</v>
      </c>
      <c r="H45" s="195">
        <v>4.9265093631246557E-4</v>
      </c>
      <c r="I45" s="195">
        <v>0</v>
      </c>
      <c r="J45" s="195">
        <v>3.6708456685664321E-3</v>
      </c>
      <c r="K45" s="195">
        <v>1.6101656937344572E-3</v>
      </c>
      <c r="L45" s="195">
        <v>5.0169234624961436E-4</v>
      </c>
      <c r="M45" s="195">
        <v>1.6406152514395619E-3</v>
      </c>
      <c r="N45" s="195">
        <v>1.0930771184651108E-3</v>
      </c>
      <c r="O45" s="195">
        <v>7.0820322545165585E-4</v>
      </c>
      <c r="P45" s="195">
        <v>1.1391492308817199E-3</v>
      </c>
      <c r="Q45" s="195">
        <v>2.8959264481005706E-3</v>
      </c>
      <c r="R45" s="195">
        <v>2.4769927576729772E-3</v>
      </c>
      <c r="S45" s="195">
        <v>1.3205981301263505E-3</v>
      </c>
      <c r="T45" s="195">
        <v>2.4485738204530687E-3</v>
      </c>
      <c r="U45" s="195">
        <v>3.2363621367750149E-3</v>
      </c>
      <c r="V45" s="195">
        <v>2.7586077956864431E-3</v>
      </c>
      <c r="W45" s="195">
        <v>1.4527347377881843E-3</v>
      </c>
      <c r="X45" s="195">
        <v>1.1428810240078084E-3</v>
      </c>
      <c r="Y45" s="195">
        <v>1.7610830717830113E-3</v>
      </c>
      <c r="Z45" s="195">
        <v>1.6279227753141431E-3</v>
      </c>
      <c r="AA45" s="195">
        <v>9.5665921358315637E-5</v>
      </c>
      <c r="AB45" s="195">
        <v>2.8454188777965466E-3</v>
      </c>
      <c r="AC45" s="195">
        <v>0</v>
      </c>
      <c r="AD45" s="195">
        <v>0</v>
      </c>
      <c r="AE45" s="195">
        <v>3.1931715876753913E-3</v>
      </c>
      <c r="AF45" s="195">
        <v>0</v>
      </c>
      <c r="AG45" s="195">
        <v>2.0708356990976661E-3</v>
      </c>
      <c r="AH45" s="195">
        <v>2.982420371746749E-4</v>
      </c>
      <c r="AI45" s="195">
        <v>2.5077697386802697E-3</v>
      </c>
      <c r="AJ45" s="195">
        <v>2.2240210010598385E-3</v>
      </c>
      <c r="AK45" s="195">
        <v>1.4929168515537131E-3</v>
      </c>
      <c r="AL45" s="195">
        <v>8.2850972041226322E-4</v>
      </c>
      <c r="AM45" s="195">
        <v>1.7977992623884787E-3</v>
      </c>
      <c r="AN45" s="195">
        <v>1.1642394774734426E-3</v>
      </c>
      <c r="AO45" s="195">
        <v>1.1347782066903551E-3</v>
      </c>
      <c r="AP45" s="195">
        <v>1.0010168178393744</v>
      </c>
      <c r="AQ45" s="195">
        <v>9.1084221688060509E-4</v>
      </c>
      <c r="AR45" s="195">
        <v>7.6698785688389154E-4</v>
      </c>
      <c r="AS45" s="195">
        <v>7.3483210872279823E-3</v>
      </c>
      <c r="AT45" s="195">
        <v>2.5293482772540888E-2</v>
      </c>
      <c r="AU45" s="195">
        <v>2.0002602380780714E-3</v>
      </c>
      <c r="AV45" s="195">
        <v>3.2037316427263565E-3</v>
      </c>
      <c r="AW45" s="195">
        <v>2.0508427104501104E-3</v>
      </c>
      <c r="AX45" s="195">
        <v>9.6839140575595874E-3</v>
      </c>
      <c r="AY45" s="195">
        <v>3.0954870113266667E-3</v>
      </c>
      <c r="AZ45" s="195">
        <v>1.8360769004706981E-3</v>
      </c>
      <c r="BA45" s="195">
        <v>4.105838521520461E-3</v>
      </c>
      <c r="BB45" s="195">
        <v>1.8163061178071108E-3</v>
      </c>
      <c r="BC45" s="195">
        <v>2.5346013397825736E-3</v>
      </c>
      <c r="BD45" s="195">
        <v>4.3240177009631169E-3</v>
      </c>
      <c r="BE45" s="195">
        <v>2.267476973280115E-3</v>
      </c>
      <c r="BF45" s="195">
        <v>1.4592022797735196E-3</v>
      </c>
      <c r="BG45" s="195">
        <v>2.0526201412767882E-3</v>
      </c>
      <c r="BH45" s="195">
        <v>1.3849886930598001E-3</v>
      </c>
      <c r="BI45" s="195">
        <v>2.3223496480271914E-3</v>
      </c>
      <c r="BJ45" s="195">
        <v>2.3444991833656901E-3</v>
      </c>
      <c r="BK45" s="195">
        <v>3.5877965880276356E-3</v>
      </c>
      <c r="BL45" s="195">
        <v>2.6337934118814688E-3</v>
      </c>
      <c r="BM45" s="195">
        <v>1.029254655634452E-3</v>
      </c>
      <c r="BN45" s="195">
        <v>9.9452241261218559E-4</v>
      </c>
      <c r="BO45" s="196">
        <v>1.1535416571499195</v>
      </c>
      <c r="BP45" s="149"/>
      <c r="BQ45" s="149"/>
      <c r="BR45" s="149"/>
      <c r="BS45" s="149"/>
      <c r="BT45" s="151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1"/>
      <c r="CI45" s="149"/>
      <c r="CJ45" s="149"/>
      <c r="CK45" s="149"/>
      <c r="CL45" s="149"/>
      <c r="CM45" s="149"/>
      <c r="CN45" s="149"/>
      <c r="CO45" s="149"/>
      <c r="CP45" s="151"/>
      <c r="CQ45" s="149"/>
      <c r="CR45" s="151"/>
    </row>
    <row r="46" spans="1:96" s="138" customFormat="1" ht="10.9" customHeight="1" x14ac:dyDescent="0.2">
      <c r="A46" s="175" t="s">
        <v>276</v>
      </c>
      <c r="B46" s="186" t="s">
        <v>499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1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8">
        <v>1</v>
      </c>
      <c r="BP46" s="149"/>
      <c r="BQ46" s="149"/>
      <c r="BR46" s="149"/>
      <c r="BS46" s="149"/>
      <c r="BT46" s="151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1"/>
      <c r="CI46" s="149"/>
      <c r="CJ46" s="149"/>
      <c r="CK46" s="149"/>
      <c r="CL46" s="149"/>
      <c r="CM46" s="149"/>
      <c r="CN46" s="149"/>
      <c r="CO46" s="149"/>
      <c r="CP46" s="151"/>
      <c r="CQ46" s="149"/>
      <c r="CR46" s="151"/>
    </row>
    <row r="47" spans="1:96" s="138" customFormat="1" ht="10.9" customHeight="1" x14ac:dyDescent="0.2">
      <c r="A47" s="175" t="s">
        <v>277</v>
      </c>
      <c r="B47" s="186" t="s">
        <v>500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1</v>
      </c>
      <c r="AS47" s="187">
        <v>0</v>
      </c>
      <c r="AT47" s="187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0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187">
        <v>0</v>
      </c>
      <c r="BH47" s="187">
        <v>0</v>
      </c>
      <c r="BI47" s="187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8">
        <v>1</v>
      </c>
      <c r="BP47" s="149"/>
      <c r="BQ47" s="149"/>
      <c r="BR47" s="149"/>
      <c r="BS47" s="149"/>
      <c r="BT47" s="151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1"/>
      <c r="CI47" s="149"/>
      <c r="CJ47" s="149"/>
      <c r="CK47" s="149"/>
      <c r="CL47" s="149"/>
      <c r="CM47" s="149"/>
      <c r="CN47" s="149"/>
      <c r="CO47" s="149"/>
      <c r="CP47" s="151"/>
      <c r="CQ47" s="149"/>
      <c r="CR47" s="151"/>
    </row>
    <row r="48" spans="1:96" s="138" customFormat="1" ht="10.9" customHeight="1" x14ac:dyDescent="0.2">
      <c r="A48" s="175" t="s">
        <v>278</v>
      </c>
      <c r="B48" s="186" t="s">
        <v>501</v>
      </c>
      <c r="C48" s="187">
        <v>1.4410320048674876E-3</v>
      </c>
      <c r="D48" s="187">
        <v>1.7802407090090515E-3</v>
      </c>
      <c r="E48" s="187">
        <v>1.8037602792924225E-3</v>
      </c>
      <c r="F48" s="187">
        <v>4.9249619747302196E-3</v>
      </c>
      <c r="G48" s="187">
        <v>5.9348104833221896E-4</v>
      </c>
      <c r="H48" s="187">
        <v>4.9764767390246913E-4</v>
      </c>
      <c r="I48" s="187">
        <v>0</v>
      </c>
      <c r="J48" s="187">
        <v>4.6805622985790288E-3</v>
      </c>
      <c r="K48" s="187">
        <v>1.7530739351576459E-3</v>
      </c>
      <c r="L48" s="187">
        <v>1.3450170616858637E-3</v>
      </c>
      <c r="M48" s="187">
        <v>1.5435623753867012E-3</v>
      </c>
      <c r="N48" s="187">
        <v>2.0765204996479728E-3</v>
      </c>
      <c r="O48" s="187">
        <v>1.2332567648937144E-3</v>
      </c>
      <c r="P48" s="187">
        <v>1.8570500807296659E-3</v>
      </c>
      <c r="Q48" s="187">
        <v>3.394795291910605E-3</v>
      </c>
      <c r="R48" s="187">
        <v>2.4883277931371591E-3</v>
      </c>
      <c r="S48" s="187">
        <v>2.2707521464717588E-3</v>
      </c>
      <c r="T48" s="187">
        <v>2.0764465050966273E-3</v>
      </c>
      <c r="U48" s="187">
        <v>1.4627618017480165E-2</v>
      </c>
      <c r="V48" s="187">
        <v>3.3437912671288226E-3</v>
      </c>
      <c r="W48" s="187">
        <v>3.3562057989452842E-3</v>
      </c>
      <c r="X48" s="187">
        <v>2.6083077197805874E-3</v>
      </c>
      <c r="Y48" s="187">
        <v>7.0599958609362298E-3</v>
      </c>
      <c r="Z48" s="187">
        <v>1.7160946910447816E-3</v>
      </c>
      <c r="AA48" s="187">
        <v>1.0165224041566523E-3</v>
      </c>
      <c r="AB48" s="187">
        <v>4.1015283128601606E-3</v>
      </c>
      <c r="AC48" s="187">
        <v>0</v>
      </c>
      <c r="AD48" s="187">
        <v>0</v>
      </c>
      <c r="AE48" s="187">
        <v>5.3623970070353555E-3</v>
      </c>
      <c r="AF48" s="187">
        <v>0</v>
      </c>
      <c r="AG48" s="187">
        <v>3.4562768780575198E-3</v>
      </c>
      <c r="AH48" s="187">
        <v>3.6687614117435524E-3</v>
      </c>
      <c r="AI48" s="187">
        <v>1.8856588907618652E-3</v>
      </c>
      <c r="AJ48" s="187">
        <v>2.446048953343554E-3</v>
      </c>
      <c r="AK48" s="187">
        <v>1.228695775918964E-3</v>
      </c>
      <c r="AL48" s="187">
        <v>1.1549413951709477E-3</v>
      </c>
      <c r="AM48" s="187">
        <v>1.3798898430071179E-3</v>
      </c>
      <c r="AN48" s="187">
        <v>4.0950716816047245E-3</v>
      </c>
      <c r="AO48" s="187">
        <v>8.4152116682754952E-4</v>
      </c>
      <c r="AP48" s="187">
        <v>6.435664909915786E-4</v>
      </c>
      <c r="AQ48" s="187">
        <v>6.5680405078150203E-4</v>
      </c>
      <c r="AR48" s="187">
        <v>8.0770714602715842E-4</v>
      </c>
      <c r="AS48" s="187">
        <v>1.0130276243047669</v>
      </c>
      <c r="AT48" s="187">
        <v>5.5229920988590737E-3</v>
      </c>
      <c r="AU48" s="187">
        <v>5.2461762817478733E-3</v>
      </c>
      <c r="AV48" s="187">
        <v>2.4162660951097671E-3</v>
      </c>
      <c r="AW48" s="187">
        <v>5.9338661862475949E-4</v>
      </c>
      <c r="AX48" s="187">
        <v>6.7447246204694917E-4</v>
      </c>
      <c r="AY48" s="187">
        <v>1.3460734198761592E-3</v>
      </c>
      <c r="AZ48" s="187">
        <v>7.8043295299972499E-4</v>
      </c>
      <c r="BA48" s="187">
        <v>1.4743579640114886E-3</v>
      </c>
      <c r="BB48" s="187">
        <v>8.6371171501444541E-4</v>
      </c>
      <c r="BC48" s="187">
        <v>1.3694435581656972E-3</v>
      </c>
      <c r="BD48" s="187">
        <v>3.3521468586702437E-3</v>
      </c>
      <c r="BE48" s="187">
        <v>1.2160474521766254E-3</v>
      </c>
      <c r="BF48" s="187">
        <v>1.5238477057141233E-3</v>
      </c>
      <c r="BG48" s="187">
        <v>6.6264577864850289E-4</v>
      </c>
      <c r="BH48" s="187">
        <v>7.4418856445055564E-4</v>
      </c>
      <c r="BI48" s="187">
        <v>5.5220842856830502E-3</v>
      </c>
      <c r="BJ48" s="187">
        <v>2.7991532198463993E-3</v>
      </c>
      <c r="BK48" s="187">
        <v>4.560855903930741E-3</v>
      </c>
      <c r="BL48" s="187">
        <v>3.5440059734959742E-3</v>
      </c>
      <c r="BM48" s="187">
        <v>1.6648180248655831E-3</v>
      </c>
      <c r="BN48" s="187">
        <v>1.104704376908868E-3</v>
      </c>
      <c r="BO48" s="188">
        <v>1.161227328822048</v>
      </c>
      <c r="BP48" s="149"/>
      <c r="BQ48" s="149"/>
      <c r="BR48" s="149"/>
      <c r="BS48" s="149"/>
      <c r="BT48" s="151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1"/>
      <c r="CI48" s="149"/>
      <c r="CJ48" s="149"/>
      <c r="CK48" s="149"/>
      <c r="CL48" s="149"/>
      <c r="CM48" s="149"/>
      <c r="CN48" s="149"/>
      <c r="CO48" s="149"/>
      <c r="CP48" s="151"/>
      <c r="CQ48" s="149"/>
      <c r="CR48" s="151"/>
    </row>
    <row r="49" spans="1:96" s="138" customFormat="1" ht="10.9" customHeight="1" x14ac:dyDescent="0.2">
      <c r="A49" s="175" t="s">
        <v>279</v>
      </c>
      <c r="B49" s="186" t="s">
        <v>502</v>
      </c>
      <c r="C49" s="187">
        <v>1.1697511909737868E-3</v>
      </c>
      <c r="D49" s="187">
        <v>1.2716686072809496E-3</v>
      </c>
      <c r="E49" s="187">
        <v>2.2746615494288092E-3</v>
      </c>
      <c r="F49" s="187">
        <v>2.7106542631858636E-3</v>
      </c>
      <c r="G49" s="187">
        <v>5.5497234119809445E-4</v>
      </c>
      <c r="H49" s="187">
        <v>8.072669960376334E-4</v>
      </c>
      <c r="I49" s="187">
        <v>0</v>
      </c>
      <c r="J49" s="187">
        <v>5.0606577224333281E-3</v>
      </c>
      <c r="K49" s="187">
        <v>4.6979070305111182E-3</v>
      </c>
      <c r="L49" s="187">
        <v>2.5658116639607704E-3</v>
      </c>
      <c r="M49" s="187">
        <v>2.3191908713849994E-3</v>
      </c>
      <c r="N49" s="187">
        <v>6.0194767193959501E-3</v>
      </c>
      <c r="O49" s="187">
        <v>4.7670264958090238E-3</v>
      </c>
      <c r="P49" s="187">
        <v>2.5928250949161773E-3</v>
      </c>
      <c r="Q49" s="187">
        <v>3.2055438259343083E-3</v>
      </c>
      <c r="R49" s="187">
        <v>3.2844339464401929E-3</v>
      </c>
      <c r="S49" s="187">
        <v>2.041350851242837E-3</v>
      </c>
      <c r="T49" s="187">
        <v>2.0904683148389928E-3</v>
      </c>
      <c r="U49" s="187">
        <v>8.2775181455992611E-3</v>
      </c>
      <c r="V49" s="187">
        <v>3.908809740202677E-3</v>
      </c>
      <c r="W49" s="187">
        <v>2.2280419927578113E-3</v>
      </c>
      <c r="X49" s="187">
        <v>4.7488595068671934E-3</v>
      </c>
      <c r="Y49" s="187">
        <v>3.4728917707433425E-3</v>
      </c>
      <c r="Z49" s="187">
        <v>4.4536916633904876E-3</v>
      </c>
      <c r="AA49" s="187">
        <v>7.405633465662403E-4</v>
      </c>
      <c r="AB49" s="187">
        <v>6.8079334098550418E-3</v>
      </c>
      <c r="AC49" s="187">
        <v>0</v>
      </c>
      <c r="AD49" s="187">
        <v>0</v>
      </c>
      <c r="AE49" s="187">
        <v>3.276453986866973E-3</v>
      </c>
      <c r="AF49" s="187">
        <v>0</v>
      </c>
      <c r="AG49" s="187">
        <v>4.1015328768610236E-3</v>
      </c>
      <c r="AH49" s="187">
        <v>6.0973348723045531E-4</v>
      </c>
      <c r="AI49" s="187">
        <v>3.1217493226300282E-3</v>
      </c>
      <c r="AJ49" s="187">
        <v>3.0475107066620551E-3</v>
      </c>
      <c r="AK49" s="187">
        <v>1.6321070759491212E-3</v>
      </c>
      <c r="AL49" s="187">
        <v>3.2456930161869693E-3</v>
      </c>
      <c r="AM49" s="187">
        <v>3.0153213832821279E-3</v>
      </c>
      <c r="AN49" s="187">
        <v>9.1745685214953011E-3</v>
      </c>
      <c r="AO49" s="187">
        <v>2.5290744824789427E-3</v>
      </c>
      <c r="AP49" s="187">
        <v>3.9684143218347186E-3</v>
      </c>
      <c r="AQ49" s="187">
        <v>2.2781813957387471E-3</v>
      </c>
      <c r="AR49" s="187">
        <v>2.4933075101059754E-3</v>
      </c>
      <c r="AS49" s="187">
        <v>2.5297335378072993E-3</v>
      </c>
      <c r="AT49" s="187">
        <v>1.0485956967262686</v>
      </c>
      <c r="AU49" s="187">
        <v>2.0057100220881439E-2</v>
      </c>
      <c r="AV49" s="187">
        <v>1.0000421959555233E-2</v>
      </c>
      <c r="AW49" s="187">
        <v>3.5727753030679681E-3</v>
      </c>
      <c r="AX49" s="187">
        <v>1.5497477558153729E-3</v>
      </c>
      <c r="AY49" s="187">
        <v>3.730532251133567E-3</v>
      </c>
      <c r="AZ49" s="187">
        <v>1.6778947651183472E-3</v>
      </c>
      <c r="BA49" s="187">
        <v>8.2396794391875212E-3</v>
      </c>
      <c r="BB49" s="187">
        <v>2.4614242263599874E-3</v>
      </c>
      <c r="BC49" s="187">
        <v>5.5812997497097939E-3</v>
      </c>
      <c r="BD49" s="187">
        <v>1.9774137523576315E-2</v>
      </c>
      <c r="BE49" s="187">
        <v>8.1022433948289424E-3</v>
      </c>
      <c r="BF49" s="187">
        <v>1.4261346811071919E-2</v>
      </c>
      <c r="BG49" s="187">
        <v>5.6025128016396327E-3</v>
      </c>
      <c r="BH49" s="187">
        <v>3.1730301536163005E-3</v>
      </c>
      <c r="BI49" s="187">
        <v>3.0062322724433422E-2</v>
      </c>
      <c r="BJ49" s="187">
        <v>2.6542327211813013E-2</v>
      </c>
      <c r="BK49" s="187">
        <v>1.3851893084414974E-2</v>
      </c>
      <c r="BL49" s="187">
        <v>2.1955340105473734E-2</v>
      </c>
      <c r="BM49" s="187">
        <v>2.3611385406151876E-3</v>
      </c>
      <c r="BN49" s="187">
        <v>4.7718759472400321E-3</v>
      </c>
      <c r="BO49" s="188">
        <v>1.383020099381906</v>
      </c>
      <c r="BP49" s="149"/>
      <c r="BQ49" s="149"/>
      <c r="BR49" s="149"/>
      <c r="BS49" s="149"/>
      <c r="BT49" s="151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1"/>
      <c r="CI49" s="149"/>
      <c r="CJ49" s="149"/>
      <c r="CK49" s="149"/>
      <c r="CL49" s="149"/>
      <c r="CM49" s="149"/>
      <c r="CN49" s="149"/>
      <c r="CO49" s="149"/>
      <c r="CP49" s="151"/>
      <c r="CQ49" s="149"/>
      <c r="CR49" s="151"/>
    </row>
    <row r="50" spans="1:96" s="138" customFormat="1" ht="10.9" customHeight="1" x14ac:dyDescent="0.2">
      <c r="A50" s="175" t="s">
        <v>280</v>
      </c>
      <c r="B50" s="186" t="s">
        <v>503</v>
      </c>
      <c r="C50" s="187">
        <v>6.5089461655032496E-4</v>
      </c>
      <c r="D50" s="187">
        <v>5.9401933551088328E-4</v>
      </c>
      <c r="E50" s="187">
        <v>2.389027769899178E-3</v>
      </c>
      <c r="F50" s="187">
        <v>2.5434507307946479E-3</v>
      </c>
      <c r="G50" s="187">
        <v>3.573556201439605E-4</v>
      </c>
      <c r="H50" s="187">
        <v>4.0146408638866367E-4</v>
      </c>
      <c r="I50" s="187">
        <v>0</v>
      </c>
      <c r="J50" s="187">
        <v>2.4568038501020916E-3</v>
      </c>
      <c r="K50" s="187">
        <v>2.9948655468442884E-3</v>
      </c>
      <c r="L50" s="187">
        <v>6.3965023554982895E-4</v>
      </c>
      <c r="M50" s="187">
        <v>7.0141016013272833E-4</v>
      </c>
      <c r="N50" s="187">
        <v>2.2739070702007896E-3</v>
      </c>
      <c r="O50" s="187">
        <v>6.278600987751731E-4</v>
      </c>
      <c r="P50" s="187">
        <v>2.3607012018789448E-3</v>
      </c>
      <c r="Q50" s="187">
        <v>3.2714664932855908E-4</v>
      </c>
      <c r="R50" s="187">
        <v>6.0504033437995823E-4</v>
      </c>
      <c r="S50" s="187">
        <v>9.6252653286012257E-4</v>
      </c>
      <c r="T50" s="187">
        <v>7.5014469265308615E-4</v>
      </c>
      <c r="U50" s="187">
        <v>1.7865997541322946E-3</v>
      </c>
      <c r="V50" s="187">
        <v>1.3284363133419118E-3</v>
      </c>
      <c r="W50" s="187">
        <v>1.073516211914442E-3</v>
      </c>
      <c r="X50" s="187">
        <v>4.3189965427905723E-3</v>
      </c>
      <c r="Y50" s="187">
        <v>4.0562190196172989E-3</v>
      </c>
      <c r="Z50" s="187">
        <v>2.0646639300595875E-3</v>
      </c>
      <c r="AA50" s="187">
        <v>1.1691805645072165E-4</v>
      </c>
      <c r="AB50" s="187">
        <v>4.6422340760792256E-4</v>
      </c>
      <c r="AC50" s="187">
        <v>0</v>
      </c>
      <c r="AD50" s="187">
        <v>0</v>
      </c>
      <c r="AE50" s="187">
        <v>4.8382997057074915E-3</v>
      </c>
      <c r="AF50" s="187">
        <v>0</v>
      </c>
      <c r="AG50" s="187">
        <v>1.7617889691896993E-4</v>
      </c>
      <c r="AH50" s="187">
        <v>4.6106661993248538E-4</v>
      </c>
      <c r="AI50" s="187">
        <v>4.2407900372610482E-4</v>
      </c>
      <c r="AJ50" s="187">
        <v>8.2023412445401814E-4</v>
      </c>
      <c r="AK50" s="187">
        <v>5.9296586656342669E-4</v>
      </c>
      <c r="AL50" s="187">
        <v>7.7993150815385112E-4</v>
      </c>
      <c r="AM50" s="187">
        <v>4.7996218853202838E-4</v>
      </c>
      <c r="AN50" s="187">
        <v>1.4851036381523326E-3</v>
      </c>
      <c r="AO50" s="187">
        <v>1.3319184131004443E-3</v>
      </c>
      <c r="AP50" s="187">
        <v>6.166718602968528E-4</v>
      </c>
      <c r="AQ50" s="187">
        <v>3.7310251562050422E-3</v>
      </c>
      <c r="AR50" s="187">
        <v>5.9985299190076519E-3</v>
      </c>
      <c r="AS50" s="187">
        <v>2.4375608159713673E-2</v>
      </c>
      <c r="AT50" s="187">
        <v>2.1210193350106148E-3</v>
      </c>
      <c r="AU50" s="187">
        <v>1.0008522824437855</v>
      </c>
      <c r="AV50" s="187">
        <v>2.1274516061437969E-3</v>
      </c>
      <c r="AW50" s="187">
        <v>3.2452790710401705E-3</v>
      </c>
      <c r="AX50" s="187">
        <v>3.2056833494453844E-4</v>
      </c>
      <c r="AY50" s="187">
        <v>4.8051529082333982E-3</v>
      </c>
      <c r="AZ50" s="187">
        <v>2.0315926495742724E-3</v>
      </c>
      <c r="BA50" s="187">
        <v>1.0988200563890471E-2</v>
      </c>
      <c r="BB50" s="187">
        <v>1.3193408457202271E-3</v>
      </c>
      <c r="BC50" s="187">
        <v>1.5751334681387303E-2</v>
      </c>
      <c r="BD50" s="187">
        <v>8.9953925773865306E-3</v>
      </c>
      <c r="BE50" s="187">
        <v>4.2374231984329659E-3</v>
      </c>
      <c r="BF50" s="187">
        <v>4.7202482907630515E-3</v>
      </c>
      <c r="BG50" s="187">
        <v>5.7103994408223325E-4</v>
      </c>
      <c r="BH50" s="187">
        <v>9.9257386345361813E-4</v>
      </c>
      <c r="BI50" s="187">
        <v>4.5090026264956881E-2</v>
      </c>
      <c r="BJ50" s="187">
        <v>1.8329970092232667E-2</v>
      </c>
      <c r="BK50" s="187">
        <v>1.518392103066281E-2</v>
      </c>
      <c r="BL50" s="187">
        <v>1.8613963216944768E-2</v>
      </c>
      <c r="BM50" s="187">
        <v>6.7790600364555818E-4</v>
      </c>
      <c r="BN50" s="187">
        <v>2.0660972111699927E-2</v>
      </c>
      <c r="BO50" s="188">
        <v>1.2645930758623634</v>
      </c>
      <c r="BP50" s="149"/>
      <c r="BQ50" s="149"/>
      <c r="BR50" s="149"/>
      <c r="BS50" s="149"/>
      <c r="BT50" s="151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1"/>
      <c r="CI50" s="149"/>
      <c r="CJ50" s="149"/>
      <c r="CK50" s="149"/>
      <c r="CL50" s="149"/>
      <c r="CM50" s="149"/>
      <c r="CN50" s="149"/>
      <c r="CO50" s="149"/>
      <c r="CP50" s="151"/>
      <c r="CQ50" s="149"/>
      <c r="CR50" s="151"/>
    </row>
    <row r="51" spans="1:96" s="138" customFormat="1" ht="10.9" customHeight="1" x14ac:dyDescent="0.2">
      <c r="A51" s="189" t="s">
        <v>281</v>
      </c>
      <c r="B51" s="190" t="s">
        <v>504</v>
      </c>
      <c r="C51" s="191">
        <v>6.9441853681668483E-2</v>
      </c>
      <c r="D51" s="191">
        <v>6.317396821622219E-2</v>
      </c>
      <c r="E51" s="191">
        <v>4.3096721587154788E-2</v>
      </c>
      <c r="F51" s="191">
        <v>4.4607997108242446E-2</v>
      </c>
      <c r="G51" s="191">
        <v>1.1572811112753071E-2</v>
      </c>
      <c r="H51" s="191">
        <v>3.9613239361002694E-2</v>
      </c>
      <c r="I51" s="191">
        <v>0</v>
      </c>
      <c r="J51" s="191">
        <v>2.4568759734609084E-2</v>
      </c>
      <c r="K51" s="191">
        <v>4.7815561270896964E-2</v>
      </c>
      <c r="L51" s="191">
        <v>4.2675800988057164E-2</v>
      </c>
      <c r="M51" s="191">
        <v>5.6962612980364306E-2</v>
      </c>
      <c r="N51" s="191">
        <v>6.1641489558444958E-2</v>
      </c>
      <c r="O51" s="191">
        <v>2.7927568294915793E-2</v>
      </c>
      <c r="P51" s="191">
        <v>6.8594479716901621E-2</v>
      </c>
      <c r="Q51" s="191">
        <v>3.3375378842011687E-2</v>
      </c>
      <c r="R51" s="191">
        <v>4.7237311469127345E-2</v>
      </c>
      <c r="S51" s="191">
        <v>3.7040902996492271E-2</v>
      </c>
      <c r="T51" s="191">
        <v>4.829341075972373E-2</v>
      </c>
      <c r="U51" s="191">
        <v>3.7430492538849496E-2</v>
      </c>
      <c r="V51" s="191">
        <v>4.6842765086632376E-2</v>
      </c>
      <c r="W51" s="191">
        <v>3.8481072410265882E-2</v>
      </c>
      <c r="X51" s="191">
        <v>1.589243771286215E-2</v>
      </c>
      <c r="Y51" s="191">
        <v>9.0448241058481479E-3</v>
      </c>
      <c r="Z51" s="191">
        <v>2.4700781478713921E-2</v>
      </c>
      <c r="AA51" s="191">
        <v>5.3515515334522862E-3</v>
      </c>
      <c r="AB51" s="191">
        <v>2.9813230645613677E-2</v>
      </c>
      <c r="AC51" s="191">
        <v>0</v>
      </c>
      <c r="AD51" s="191">
        <v>0</v>
      </c>
      <c r="AE51" s="191">
        <v>1.8464293461231532E-2</v>
      </c>
      <c r="AF51" s="191">
        <v>0</v>
      </c>
      <c r="AG51" s="191">
        <v>4.846021373631177E-3</v>
      </c>
      <c r="AH51" s="191">
        <v>2.4778368146066678E-2</v>
      </c>
      <c r="AI51" s="191">
        <v>2.3353021659769112E-2</v>
      </c>
      <c r="AJ51" s="191">
        <v>2.3004146993714704E-2</v>
      </c>
      <c r="AK51" s="191">
        <v>3.0799597555979642E-2</v>
      </c>
      <c r="AL51" s="191">
        <v>2.2850352600031085E-2</v>
      </c>
      <c r="AM51" s="191">
        <v>4.7808013399759507E-2</v>
      </c>
      <c r="AN51" s="191">
        <v>7.7301811142829972E-3</v>
      </c>
      <c r="AO51" s="191">
        <v>4.5866365398911979E-2</v>
      </c>
      <c r="AP51" s="191">
        <v>4.7831409545641378E-2</v>
      </c>
      <c r="AQ51" s="191">
        <v>2.5533820567012467E-2</v>
      </c>
      <c r="AR51" s="191">
        <v>2.4353931546677154E-2</v>
      </c>
      <c r="AS51" s="191">
        <v>7.7986476086181773E-3</v>
      </c>
      <c r="AT51" s="191">
        <v>1.6695118498816934E-2</v>
      </c>
      <c r="AU51" s="191">
        <v>1.4984209752270152E-2</v>
      </c>
      <c r="AV51" s="191">
        <v>1.0105532641485591</v>
      </c>
      <c r="AW51" s="191">
        <v>6.1284434939884759E-3</v>
      </c>
      <c r="AX51" s="191">
        <v>2.5487767845238304E-3</v>
      </c>
      <c r="AY51" s="191">
        <v>8.4760283117430585E-3</v>
      </c>
      <c r="AZ51" s="191">
        <v>5.1555257829684958E-3</v>
      </c>
      <c r="BA51" s="191">
        <v>6.892104088044645E-3</v>
      </c>
      <c r="BB51" s="191">
        <v>1.7813351551541366E-2</v>
      </c>
      <c r="BC51" s="191">
        <v>8.5165360646270536E-3</v>
      </c>
      <c r="BD51" s="191">
        <v>1.1444254168065616E-2</v>
      </c>
      <c r="BE51" s="191">
        <v>3.1728161294599731E-2</v>
      </c>
      <c r="BF51" s="191">
        <v>1.5510059439380799E-2</v>
      </c>
      <c r="BG51" s="191">
        <v>3.0530801776203875E-2</v>
      </c>
      <c r="BH51" s="191">
        <v>1.7620755599219998E-2</v>
      </c>
      <c r="BI51" s="191">
        <v>3.9897745978652928E-2</v>
      </c>
      <c r="BJ51" s="191">
        <v>7.2145779122382792E-2</v>
      </c>
      <c r="BK51" s="191">
        <v>1.9174505556116151E-2</v>
      </c>
      <c r="BL51" s="191">
        <v>2.2858769637875035E-2</v>
      </c>
      <c r="BM51" s="191">
        <v>0.12995534774113351</v>
      </c>
      <c r="BN51" s="191">
        <v>1.0622504397378774E-2</v>
      </c>
      <c r="BO51" s="192">
        <v>2.8294672373502467</v>
      </c>
      <c r="BP51" s="149"/>
      <c r="BQ51" s="149"/>
      <c r="BR51" s="149"/>
      <c r="BS51" s="149"/>
      <c r="BT51" s="151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1"/>
      <c r="CI51" s="149"/>
      <c r="CJ51" s="149"/>
      <c r="CK51" s="149"/>
      <c r="CL51" s="149"/>
      <c r="CM51" s="149"/>
      <c r="CN51" s="149"/>
      <c r="CO51" s="149"/>
      <c r="CP51" s="151"/>
      <c r="CQ51" s="149"/>
      <c r="CR51" s="151"/>
    </row>
    <row r="52" spans="1:96" s="138" customFormat="1" ht="10.9" customHeight="1" x14ac:dyDescent="0.2">
      <c r="A52" s="175" t="s">
        <v>282</v>
      </c>
      <c r="B52" s="186" t="s">
        <v>505</v>
      </c>
      <c r="C52" s="187">
        <v>7.3285488099130956E-3</v>
      </c>
      <c r="D52" s="187">
        <v>6.5101851647975037E-3</v>
      </c>
      <c r="E52" s="187">
        <v>6.3534495964158912E-3</v>
      </c>
      <c r="F52" s="187">
        <v>7.9450033198320801E-3</v>
      </c>
      <c r="G52" s="187">
        <v>1.1999256929848936E-2</v>
      </c>
      <c r="H52" s="187">
        <v>6.6062272502704304E-3</v>
      </c>
      <c r="I52" s="187">
        <v>0</v>
      </c>
      <c r="J52" s="187">
        <v>3.8044667884462993E-2</v>
      </c>
      <c r="K52" s="187">
        <v>6.0593136349921268E-3</v>
      </c>
      <c r="L52" s="187">
        <v>4.1130513325846139E-3</v>
      </c>
      <c r="M52" s="187">
        <v>5.4708093811945361E-3</v>
      </c>
      <c r="N52" s="187">
        <v>6.1425786888546592E-3</v>
      </c>
      <c r="O52" s="187">
        <v>6.3554890519961363E-3</v>
      </c>
      <c r="P52" s="187">
        <v>5.8223246753357381E-3</v>
      </c>
      <c r="Q52" s="187">
        <v>1.1632377345065318E-2</v>
      </c>
      <c r="R52" s="187">
        <v>1.3523710302202188E-2</v>
      </c>
      <c r="S52" s="187">
        <v>9.1732695428407927E-3</v>
      </c>
      <c r="T52" s="187">
        <v>1.4021419771832544E-2</v>
      </c>
      <c r="U52" s="187">
        <v>7.6212626679589323E-3</v>
      </c>
      <c r="V52" s="187">
        <v>7.7948458040564984E-3</v>
      </c>
      <c r="W52" s="187">
        <v>7.6741092284398904E-3</v>
      </c>
      <c r="X52" s="187">
        <v>5.8594886045829717E-3</v>
      </c>
      <c r="Y52" s="187">
        <v>3.932271374057268E-3</v>
      </c>
      <c r="Z52" s="187">
        <v>8.7119586641700997E-3</v>
      </c>
      <c r="AA52" s="187">
        <v>2.9674003572142645E-3</v>
      </c>
      <c r="AB52" s="187">
        <v>3.3151477812530723E-3</v>
      </c>
      <c r="AC52" s="187">
        <v>0</v>
      </c>
      <c r="AD52" s="187">
        <v>0</v>
      </c>
      <c r="AE52" s="187">
        <v>9.1540391765190573E-3</v>
      </c>
      <c r="AF52" s="187">
        <v>0</v>
      </c>
      <c r="AG52" s="187">
        <v>3.1947602114525296E-3</v>
      </c>
      <c r="AH52" s="187">
        <v>9.0289087038715101E-3</v>
      </c>
      <c r="AI52" s="187">
        <v>8.8849352997962469E-3</v>
      </c>
      <c r="AJ52" s="187">
        <v>5.116625782850842E-3</v>
      </c>
      <c r="AK52" s="187">
        <v>5.2909534340179988E-3</v>
      </c>
      <c r="AL52" s="187">
        <v>3.3189745383943093E-3</v>
      </c>
      <c r="AM52" s="187">
        <v>2.3461870217961249E-2</v>
      </c>
      <c r="AN52" s="187">
        <v>5.5445006506274243E-3</v>
      </c>
      <c r="AO52" s="187">
        <v>1.1112410808230628E-2</v>
      </c>
      <c r="AP52" s="187">
        <v>7.6310654748786939E-3</v>
      </c>
      <c r="AQ52" s="187">
        <v>1.4455384176696732E-2</v>
      </c>
      <c r="AR52" s="187">
        <v>1.208829632791871E-2</v>
      </c>
      <c r="AS52" s="187">
        <v>1.8490332487573608E-2</v>
      </c>
      <c r="AT52" s="187">
        <v>5.9849402487261215E-3</v>
      </c>
      <c r="AU52" s="187">
        <v>7.0163842645662106E-3</v>
      </c>
      <c r="AV52" s="187">
        <v>1.3012302069642183E-2</v>
      </c>
      <c r="AW52" s="187">
        <v>1.022770132493187</v>
      </c>
      <c r="AX52" s="187">
        <v>6.030453044675315E-2</v>
      </c>
      <c r="AY52" s="187">
        <v>1.2177955671944699E-2</v>
      </c>
      <c r="AZ52" s="187">
        <v>1.8611509199696738E-3</v>
      </c>
      <c r="BA52" s="187">
        <v>6.9707236131768789E-3</v>
      </c>
      <c r="BB52" s="187">
        <v>5.1547044754107338E-3</v>
      </c>
      <c r="BC52" s="187">
        <v>2.0619356266450662E-2</v>
      </c>
      <c r="BD52" s="187">
        <v>1.4676410916105054E-3</v>
      </c>
      <c r="BE52" s="187">
        <v>5.2325428699813385E-3</v>
      </c>
      <c r="BF52" s="187">
        <v>4.421407334201639E-3</v>
      </c>
      <c r="BG52" s="187">
        <v>1.5423645361664738E-2</v>
      </c>
      <c r="BH52" s="187">
        <v>7.4759786059219301E-3</v>
      </c>
      <c r="BI52" s="187">
        <v>1.2900625698673144E-2</v>
      </c>
      <c r="BJ52" s="187">
        <v>6.4304492515661112E-3</v>
      </c>
      <c r="BK52" s="187">
        <v>7.9734945724861221E-3</v>
      </c>
      <c r="BL52" s="187">
        <v>4.5085784723925375E-3</v>
      </c>
      <c r="BM52" s="187">
        <v>3.6844865976692178E-3</v>
      </c>
      <c r="BN52" s="187">
        <v>7.9595103210212455E-3</v>
      </c>
      <c r="BO52" s="188">
        <v>1.5851017651019785</v>
      </c>
      <c r="BP52" s="149"/>
      <c r="BQ52" s="149"/>
      <c r="BR52" s="149"/>
      <c r="BS52" s="149"/>
      <c r="BT52" s="151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1"/>
      <c r="CI52" s="149"/>
      <c r="CJ52" s="149"/>
      <c r="CK52" s="149"/>
      <c r="CL52" s="149"/>
      <c r="CM52" s="149"/>
      <c r="CN52" s="149"/>
      <c r="CO52" s="149"/>
      <c r="CP52" s="151"/>
      <c r="CQ52" s="149"/>
      <c r="CR52" s="151"/>
    </row>
    <row r="53" spans="1:96" s="138" customFormat="1" ht="10.9" customHeight="1" x14ac:dyDescent="0.2">
      <c r="A53" s="175" t="s">
        <v>283</v>
      </c>
      <c r="B53" s="186" t="s">
        <v>506</v>
      </c>
      <c r="C53" s="187">
        <v>1.0667499244870204E-3</v>
      </c>
      <c r="D53" s="187">
        <v>1.1349684462333713E-3</v>
      </c>
      <c r="E53" s="187">
        <v>7.9401980864832482E-4</v>
      </c>
      <c r="F53" s="187">
        <v>3.4854317954970183E-3</v>
      </c>
      <c r="G53" s="187">
        <v>6.1598968616701703E-4</v>
      </c>
      <c r="H53" s="187">
        <v>7.0391583569493063E-4</v>
      </c>
      <c r="I53" s="187">
        <v>0</v>
      </c>
      <c r="J53" s="187">
        <v>2.2589561957880666E-3</v>
      </c>
      <c r="K53" s="187">
        <v>1.304136223039054E-3</v>
      </c>
      <c r="L53" s="187">
        <v>9.1639836941468462E-4</v>
      </c>
      <c r="M53" s="187">
        <v>1.5830977755124352E-3</v>
      </c>
      <c r="N53" s="187">
        <v>1.7192740979204504E-3</v>
      </c>
      <c r="O53" s="187">
        <v>1.0170757920656673E-3</v>
      </c>
      <c r="P53" s="187">
        <v>1.3918709426681843E-3</v>
      </c>
      <c r="Q53" s="187">
        <v>1.038229167915658E-3</v>
      </c>
      <c r="R53" s="187">
        <v>1.6522398586520477E-3</v>
      </c>
      <c r="S53" s="187">
        <v>1.102459743158602E-3</v>
      </c>
      <c r="T53" s="187">
        <v>2.359458867899998E-3</v>
      </c>
      <c r="U53" s="187">
        <v>1.2164184376352832E-3</v>
      </c>
      <c r="V53" s="187">
        <v>1.1871035733102462E-3</v>
      </c>
      <c r="W53" s="187">
        <v>1.6482679641384309E-3</v>
      </c>
      <c r="X53" s="187">
        <v>5.173070618087499E-4</v>
      </c>
      <c r="Y53" s="187">
        <v>7.8564318956455279E-4</v>
      </c>
      <c r="Z53" s="187">
        <v>1.2417623674151157E-3</v>
      </c>
      <c r="AA53" s="187">
        <v>2.7767385899104012E-4</v>
      </c>
      <c r="AB53" s="187">
        <v>9.9644296993456685E-4</v>
      </c>
      <c r="AC53" s="187">
        <v>0</v>
      </c>
      <c r="AD53" s="187">
        <v>0</v>
      </c>
      <c r="AE53" s="187">
        <v>1.5757623101900276E-3</v>
      </c>
      <c r="AF53" s="187">
        <v>0</v>
      </c>
      <c r="AG53" s="187">
        <v>5.4739691762362836E-4</v>
      </c>
      <c r="AH53" s="187">
        <v>4.5975106126446192E-4</v>
      </c>
      <c r="AI53" s="187">
        <v>1.6719540281248553E-3</v>
      </c>
      <c r="AJ53" s="187">
        <v>8.6812239616629587E-4</v>
      </c>
      <c r="AK53" s="187">
        <v>1.1809626613428351E-3</v>
      </c>
      <c r="AL53" s="187">
        <v>4.5205386171888869E-4</v>
      </c>
      <c r="AM53" s="187">
        <v>1.243193220834955E-3</v>
      </c>
      <c r="AN53" s="187">
        <v>1.7658066893636037E-3</v>
      </c>
      <c r="AO53" s="187">
        <v>2.4320233619554866E-3</v>
      </c>
      <c r="AP53" s="187">
        <v>1.4131632211708846E-3</v>
      </c>
      <c r="AQ53" s="187">
        <v>1.1886594790297899E-3</v>
      </c>
      <c r="AR53" s="187">
        <v>1.322087330946134E-3</v>
      </c>
      <c r="AS53" s="187">
        <v>2.1812846591772253E-3</v>
      </c>
      <c r="AT53" s="187">
        <v>1.3898685603850624E-3</v>
      </c>
      <c r="AU53" s="187">
        <v>1.0778211163937059E-3</v>
      </c>
      <c r="AV53" s="187">
        <v>8.2413223863685332E-3</v>
      </c>
      <c r="AW53" s="187">
        <v>4.4256931575264637E-3</v>
      </c>
      <c r="AX53" s="187">
        <v>1.0096802987940456</v>
      </c>
      <c r="AY53" s="187">
        <v>5.3739210987072987E-3</v>
      </c>
      <c r="AZ53" s="187">
        <v>3.5259691576742928E-3</v>
      </c>
      <c r="BA53" s="187">
        <v>3.1380861929175465E-3</v>
      </c>
      <c r="BB53" s="187">
        <v>8.5858272864752852E-3</v>
      </c>
      <c r="BC53" s="187">
        <v>1.1310680054844072E-3</v>
      </c>
      <c r="BD53" s="187">
        <v>1.0311988785759302E-3</v>
      </c>
      <c r="BE53" s="187">
        <v>4.2243970447704447E-3</v>
      </c>
      <c r="BF53" s="187">
        <v>2.5498899615548415E-3</v>
      </c>
      <c r="BG53" s="187">
        <v>5.9186061636184928E-3</v>
      </c>
      <c r="BH53" s="187">
        <v>2.6080891518541569E-3</v>
      </c>
      <c r="BI53" s="187">
        <v>3.978894950240573E-3</v>
      </c>
      <c r="BJ53" s="187">
        <v>3.600155742711868E-3</v>
      </c>
      <c r="BK53" s="187">
        <v>2.6808841534220304E-3</v>
      </c>
      <c r="BL53" s="187">
        <v>6.6129415149562727E-3</v>
      </c>
      <c r="BM53" s="187">
        <v>1.3913700472017786E-3</v>
      </c>
      <c r="BN53" s="187">
        <v>8.4526263868413658E-3</v>
      </c>
      <c r="BO53" s="188">
        <v>1.1399360429041956</v>
      </c>
      <c r="BP53" s="149"/>
      <c r="BQ53" s="149"/>
      <c r="BR53" s="149"/>
      <c r="BS53" s="149"/>
      <c r="BT53" s="151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1"/>
      <c r="CI53" s="149"/>
      <c r="CJ53" s="149"/>
      <c r="CK53" s="149"/>
      <c r="CL53" s="149"/>
      <c r="CM53" s="149"/>
      <c r="CN53" s="149"/>
      <c r="CO53" s="149"/>
      <c r="CP53" s="151"/>
      <c r="CQ53" s="149"/>
      <c r="CR53" s="151"/>
    </row>
    <row r="54" spans="1:96" s="138" customFormat="1" ht="10.9" customHeight="1" x14ac:dyDescent="0.2">
      <c r="A54" s="175" t="s">
        <v>284</v>
      </c>
      <c r="B54" s="186" t="s">
        <v>507</v>
      </c>
      <c r="C54" s="187">
        <v>1.6052280630243835E-2</v>
      </c>
      <c r="D54" s="187">
        <v>1.9700581623707119E-2</v>
      </c>
      <c r="E54" s="187">
        <v>4.036074421688688E-2</v>
      </c>
      <c r="F54" s="187">
        <v>1.3346035007360492E-2</v>
      </c>
      <c r="G54" s="187">
        <v>3.4805819096604157E-2</v>
      </c>
      <c r="H54" s="187">
        <v>1.5735341365768596E-2</v>
      </c>
      <c r="I54" s="187">
        <v>0</v>
      </c>
      <c r="J54" s="187">
        <v>2.0203861718662414E-2</v>
      </c>
      <c r="K54" s="187">
        <v>3.3673194357448838E-2</v>
      </c>
      <c r="L54" s="187">
        <v>2.5249530838484784E-2</v>
      </c>
      <c r="M54" s="187">
        <v>4.9645996352654979E-2</v>
      </c>
      <c r="N54" s="187">
        <v>2.6011190835790229E-2</v>
      </c>
      <c r="O54" s="187">
        <v>1.4989167580219415E-2</v>
      </c>
      <c r="P54" s="187">
        <v>4.7645625603058933E-2</v>
      </c>
      <c r="Q54" s="187">
        <v>1.2666448636311093E-2</v>
      </c>
      <c r="R54" s="187">
        <v>1.3651167943087262E-2</v>
      </c>
      <c r="S54" s="187">
        <v>4.1783930781192864E-2</v>
      </c>
      <c r="T54" s="187">
        <v>2.5829377156660824E-2</v>
      </c>
      <c r="U54" s="187">
        <v>2.9508119151255365E-2</v>
      </c>
      <c r="V54" s="187">
        <v>2.8979758947451185E-2</v>
      </c>
      <c r="W54" s="187">
        <v>1.6957657078817127E-2</v>
      </c>
      <c r="X54" s="187">
        <v>1.6550749524115737E-2</v>
      </c>
      <c r="Y54" s="187">
        <v>2.1019261806318058E-2</v>
      </c>
      <c r="Z54" s="187">
        <v>1.9022035620056048E-2</v>
      </c>
      <c r="AA54" s="187">
        <v>1.5776528413015582E-2</v>
      </c>
      <c r="AB54" s="187">
        <v>1.3397173371210252E-2</v>
      </c>
      <c r="AC54" s="187">
        <v>0</v>
      </c>
      <c r="AD54" s="187">
        <v>0</v>
      </c>
      <c r="AE54" s="187">
        <v>4.0896429406549119E-2</v>
      </c>
      <c r="AF54" s="187">
        <v>0</v>
      </c>
      <c r="AG54" s="187">
        <v>4.2870429448923194E-3</v>
      </c>
      <c r="AH54" s="187">
        <v>2.0403795488073716E-2</v>
      </c>
      <c r="AI54" s="187">
        <v>1.5038841587089537E-2</v>
      </c>
      <c r="AJ54" s="187">
        <v>1.1664064687034856E-2</v>
      </c>
      <c r="AK54" s="187">
        <v>1.5551152023021146E-2</v>
      </c>
      <c r="AL54" s="187">
        <v>8.8906126176258333E-3</v>
      </c>
      <c r="AM54" s="187">
        <v>1.8953478713673592E-2</v>
      </c>
      <c r="AN54" s="187">
        <v>0.28739029403118704</v>
      </c>
      <c r="AO54" s="187">
        <v>2.778165328600592E-2</v>
      </c>
      <c r="AP54" s="187">
        <v>2.522612161127449E-2</v>
      </c>
      <c r="AQ54" s="187">
        <v>2.5233612395114527E-2</v>
      </c>
      <c r="AR54" s="187">
        <v>2.9963729112736728E-2</v>
      </c>
      <c r="AS54" s="187">
        <v>1.0131058004752792E-2</v>
      </c>
      <c r="AT54" s="187">
        <v>1.8256673465781605E-2</v>
      </c>
      <c r="AU54" s="187">
        <v>2.6377334357299755E-2</v>
      </c>
      <c r="AV54" s="187">
        <v>1.3806297652380492E-2</v>
      </c>
      <c r="AW54" s="187">
        <v>1.6356034323027964E-2</v>
      </c>
      <c r="AX54" s="187">
        <v>2.2067928923344242E-3</v>
      </c>
      <c r="AY54" s="187">
        <v>1.0961369818944839</v>
      </c>
      <c r="AZ54" s="187">
        <v>6.7994705166242148E-2</v>
      </c>
      <c r="BA54" s="187">
        <v>1.0970795282983796E-2</v>
      </c>
      <c r="BB54" s="187">
        <v>2.1377169453306904E-2</v>
      </c>
      <c r="BC54" s="187">
        <v>1.5748376210586893E-2</v>
      </c>
      <c r="BD54" s="187">
        <v>1.6194878533284138E-2</v>
      </c>
      <c r="BE54" s="187">
        <v>9.3257986390630088E-3</v>
      </c>
      <c r="BF54" s="187">
        <v>5.7128932668349822E-3</v>
      </c>
      <c r="BG54" s="187">
        <v>2.1980481254165709E-2</v>
      </c>
      <c r="BH54" s="187">
        <v>1.0439689434563575E-2</v>
      </c>
      <c r="BI54" s="187">
        <v>2.9845601008362747E-2</v>
      </c>
      <c r="BJ54" s="187">
        <v>2.1434550291495959E-2</v>
      </c>
      <c r="BK54" s="187">
        <v>1.1454027733695223E-2</v>
      </c>
      <c r="BL54" s="187">
        <v>1.4577903593319707E-2</v>
      </c>
      <c r="BM54" s="187">
        <v>4.041119215312261E-2</v>
      </c>
      <c r="BN54" s="187">
        <v>6.4399727670003154E-2</v>
      </c>
      <c r="BO54" s="188">
        <v>2.6889813678417522</v>
      </c>
      <c r="BP54" s="149"/>
      <c r="BQ54" s="149"/>
      <c r="BR54" s="149"/>
      <c r="BS54" s="149"/>
      <c r="BT54" s="151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1"/>
      <c r="CI54" s="149"/>
      <c r="CJ54" s="149"/>
      <c r="CK54" s="149"/>
      <c r="CL54" s="149"/>
      <c r="CM54" s="149"/>
      <c r="CN54" s="149"/>
      <c r="CO54" s="149"/>
      <c r="CP54" s="151"/>
      <c r="CQ54" s="149"/>
      <c r="CR54" s="151"/>
    </row>
    <row r="55" spans="1:96" s="138" customFormat="1" ht="10.9" customHeight="1" x14ac:dyDescent="0.2">
      <c r="A55" s="193" t="s">
        <v>285</v>
      </c>
      <c r="B55" s="194" t="s">
        <v>508</v>
      </c>
      <c r="C55" s="195">
        <v>3.586381073837514E-4</v>
      </c>
      <c r="D55" s="195">
        <v>4.0987069739620318E-4</v>
      </c>
      <c r="E55" s="195">
        <v>3.1052187760806485E-4</v>
      </c>
      <c r="F55" s="195">
        <v>5.5800685103856904E-4</v>
      </c>
      <c r="G55" s="195">
        <v>3.4245963753000181E-4</v>
      </c>
      <c r="H55" s="195">
        <v>4.4831073454675225E-4</v>
      </c>
      <c r="I55" s="195">
        <v>0</v>
      </c>
      <c r="J55" s="195">
        <v>8.2825242226516611E-4</v>
      </c>
      <c r="K55" s="195">
        <v>3.367131309622644E-4</v>
      </c>
      <c r="L55" s="195">
        <v>2.69388792804438E-4</v>
      </c>
      <c r="M55" s="195">
        <v>2.8813097556604119E-4</v>
      </c>
      <c r="N55" s="195">
        <v>3.5918355906863026E-4</v>
      </c>
      <c r="O55" s="195">
        <v>2.8129095847385282E-4</v>
      </c>
      <c r="P55" s="195">
        <v>3.1764888529768571E-4</v>
      </c>
      <c r="Q55" s="195">
        <v>7.1294262812187704E-4</v>
      </c>
      <c r="R55" s="195">
        <v>4.5221029063262851E-4</v>
      </c>
      <c r="S55" s="195">
        <v>3.4492563346316961E-4</v>
      </c>
      <c r="T55" s="195">
        <v>4.902736307730145E-4</v>
      </c>
      <c r="U55" s="195">
        <v>3.9911703245103491E-4</v>
      </c>
      <c r="V55" s="195">
        <v>4.3302972667790495E-4</v>
      </c>
      <c r="W55" s="195">
        <v>4.5989190527865806E-4</v>
      </c>
      <c r="X55" s="195">
        <v>1.3682764347134414E-4</v>
      </c>
      <c r="Y55" s="195">
        <v>1.2281316126372494E-4</v>
      </c>
      <c r="Z55" s="195">
        <v>5.4996609796257245E-4</v>
      </c>
      <c r="AA55" s="195">
        <v>5.2550171873023616E-5</v>
      </c>
      <c r="AB55" s="195">
        <v>2.3563517678141288E-4</v>
      </c>
      <c r="AC55" s="195">
        <v>0</v>
      </c>
      <c r="AD55" s="195">
        <v>0</v>
      </c>
      <c r="AE55" s="195">
        <v>3.8283842402029954E-4</v>
      </c>
      <c r="AF55" s="195">
        <v>0</v>
      </c>
      <c r="AG55" s="195">
        <v>6.3113113011969808E-5</v>
      </c>
      <c r="AH55" s="195">
        <v>1.7500269265524526E-4</v>
      </c>
      <c r="AI55" s="195">
        <v>3.2264621254783112E-4</v>
      </c>
      <c r="AJ55" s="195">
        <v>2.3782271935855309E-4</v>
      </c>
      <c r="AK55" s="195">
        <v>2.7748473892649485E-4</v>
      </c>
      <c r="AL55" s="195">
        <v>2.5960054083131422E-4</v>
      </c>
      <c r="AM55" s="195">
        <v>5.8543894146744532E-4</v>
      </c>
      <c r="AN55" s="195">
        <v>1.3240961255452915E-3</v>
      </c>
      <c r="AO55" s="195">
        <v>5.4468726773117834E-4</v>
      </c>
      <c r="AP55" s="195">
        <v>1.5281553523831171E-3</v>
      </c>
      <c r="AQ55" s="195">
        <v>8.0469757393714992E-4</v>
      </c>
      <c r="AR55" s="195">
        <v>7.8668957162566372E-4</v>
      </c>
      <c r="AS55" s="195">
        <v>2.513186687257341E-3</v>
      </c>
      <c r="AT55" s="195">
        <v>1.6625523023790399E-3</v>
      </c>
      <c r="AU55" s="195">
        <v>8.9174533247936955E-4</v>
      </c>
      <c r="AV55" s="195">
        <v>1.7236963991589516E-3</v>
      </c>
      <c r="AW55" s="195">
        <v>7.7178748030221987E-3</v>
      </c>
      <c r="AX55" s="195">
        <v>8.2483313520064622E-4</v>
      </c>
      <c r="AY55" s="195">
        <v>9.4423360151431335E-4</v>
      </c>
      <c r="AZ55" s="195">
        <v>1.0001216938857831</v>
      </c>
      <c r="BA55" s="195">
        <v>9.0322956462332779E-3</v>
      </c>
      <c r="BB55" s="195">
        <v>1.896244960070694E-3</v>
      </c>
      <c r="BC55" s="195">
        <v>5.5173082496417745E-3</v>
      </c>
      <c r="BD55" s="195">
        <v>1.7345603315923959E-3</v>
      </c>
      <c r="BE55" s="195">
        <v>9.7381746284876981E-4</v>
      </c>
      <c r="BF55" s="195">
        <v>1.3339054122268605E-3</v>
      </c>
      <c r="BG55" s="195">
        <v>4.3178958569156569E-3</v>
      </c>
      <c r="BH55" s="195">
        <v>1.2254166956553064E-3</v>
      </c>
      <c r="BI55" s="195">
        <v>1.4866565259656261E-3</v>
      </c>
      <c r="BJ55" s="195">
        <v>1.4677046168954215E-3</v>
      </c>
      <c r="BK55" s="195">
        <v>1.0112893252292637E-3</v>
      </c>
      <c r="BL55" s="195">
        <v>2.0937341097330151E-3</v>
      </c>
      <c r="BM55" s="195">
        <v>3.1904426719712444E-4</v>
      </c>
      <c r="BN55" s="195">
        <v>2.0015578449466892E-3</v>
      </c>
      <c r="BO55" s="196">
        <v>1.0676021204546804</v>
      </c>
      <c r="BP55" s="149"/>
      <c r="BQ55" s="149"/>
      <c r="BR55" s="149"/>
      <c r="BS55" s="149"/>
      <c r="BT55" s="151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1"/>
      <c r="CI55" s="149"/>
      <c r="CJ55" s="149"/>
      <c r="CK55" s="149"/>
      <c r="CL55" s="149"/>
      <c r="CM55" s="149"/>
      <c r="CN55" s="149"/>
      <c r="CO55" s="149"/>
      <c r="CP55" s="151"/>
      <c r="CQ55" s="149"/>
      <c r="CR55" s="151"/>
    </row>
    <row r="56" spans="1:96" s="138" customFormat="1" ht="10.9" customHeight="1" x14ac:dyDescent="0.2">
      <c r="A56" s="175" t="s">
        <v>286</v>
      </c>
      <c r="B56" s="186" t="s">
        <v>509</v>
      </c>
      <c r="C56" s="187">
        <v>2.1657803634076676E-3</v>
      </c>
      <c r="D56" s="187">
        <v>2.5011383418424285E-3</v>
      </c>
      <c r="E56" s="187">
        <v>1.5008836997689574E-3</v>
      </c>
      <c r="F56" s="187">
        <v>3.1533435891274446E-3</v>
      </c>
      <c r="G56" s="187">
        <v>1.6838740880630858E-3</v>
      </c>
      <c r="H56" s="187">
        <v>3.6496733251226605E-3</v>
      </c>
      <c r="I56" s="187">
        <v>0</v>
      </c>
      <c r="J56" s="187">
        <v>3.3032543735868852E-3</v>
      </c>
      <c r="K56" s="187">
        <v>2.1568944334810231E-3</v>
      </c>
      <c r="L56" s="187">
        <v>1.9623591806113756E-3</v>
      </c>
      <c r="M56" s="187">
        <v>2.0586569033596547E-3</v>
      </c>
      <c r="N56" s="187">
        <v>2.0264027863701435E-3</v>
      </c>
      <c r="O56" s="187">
        <v>1.34797653075958E-3</v>
      </c>
      <c r="P56" s="187">
        <v>2.6909206489928528E-3</v>
      </c>
      <c r="Q56" s="187">
        <v>2.1268037318164785E-3</v>
      </c>
      <c r="R56" s="187">
        <v>2.404365482626012E-3</v>
      </c>
      <c r="S56" s="187">
        <v>2.0483144612360184E-3</v>
      </c>
      <c r="T56" s="187">
        <v>2.453512847671899E-3</v>
      </c>
      <c r="U56" s="187">
        <v>1.6421362036043708E-3</v>
      </c>
      <c r="V56" s="187">
        <v>1.8442041177345603E-3</v>
      </c>
      <c r="W56" s="187">
        <v>2.1707166879410705E-3</v>
      </c>
      <c r="X56" s="187">
        <v>7.5408238077634751E-4</v>
      </c>
      <c r="Y56" s="187">
        <v>9.8000223359776613E-4</v>
      </c>
      <c r="Z56" s="187">
        <v>5.4146954719287259E-3</v>
      </c>
      <c r="AA56" s="187">
        <v>2.3966020888341942E-4</v>
      </c>
      <c r="AB56" s="187">
        <v>1.3668868025455937E-3</v>
      </c>
      <c r="AC56" s="187">
        <v>0</v>
      </c>
      <c r="AD56" s="187">
        <v>0</v>
      </c>
      <c r="AE56" s="187">
        <v>1.8851162083360661E-3</v>
      </c>
      <c r="AF56" s="187">
        <v>0</v>
      </c>
      <c r="AG56" s="187">
        <v>3.4004056707413044E-4</v>
      </c>
      <c r="AH56" s="187">
        <v>9.7991418631370201E-4</v>
      </c>
      <c r="AI56" s="187">
        <v>1.5279391756784933E-3</v>
      </c>
      <c r="AJ56" s="187">
        <v>1.5970032896801636E-3</v>
      </c>
      <c r="AK56" s="187">
        <v>1.8274170260789929E-3</v>
      </c>
      <c r="AL56" s="187">
        <v>1.0957573824597006E-3</v>
      </c>
      <c r="AM56" s="187">
        <v>2.3555989596286946E-3</v>
      </c>
      <c r="AN56" s="187">
        <v>3.3418450289491824E-3</v>
      </c>
      <c r="AO56" s="187">
        <v>3.6080495400763646E-3</v>
      </c>
      <c r="AP56" s="187">
        <v>1.2005112783939294E-2</v>
      </c>
      <c r="AQ56" s="187">
        <v>6.1093586097427368E-3</v>
      </c>
      <c r="AR56" s="187">
        <v>5.7947864620972725E-3</v>
      </c>
      <c r="AS56" s="187">
        <v>2.2660992515400181E-3</v>
      </c>
      <c r="AT56" s="187">
        <v>3.95020174332538E-3</v>
      </c>
      <c r="AU56" s="187">
        <v>4.8448744181887396E-3</v>
      </c>
      <c r="AV56" s="187">
        <v>1.1844571827881659E-2</v>
      </c>
      <c r="AW56" s="187">
        <v>1.1427126704651056E-2</v>
      </c>
      <c r="AX56" s="187">
        <v>2.7450577128196596E-3</v>
      </c>
      <c r="AY56" s="187">
        <v>5.4814265446853421E-3</v>
      </c>
      <c r="AZ56" s="187">
        <v>3.5206611095292546E-3</v>
      </c>
      <c r="BA56" s="187">
        <v>1.1336097272265566</v>
      </c>
      <c r="BB56" s="187">
        <v>1.4006369317912709E-2</v>
      </c>
      <c r="BC56" s="187">
        <v>1.0416916401581006E-2</v>
      </c>
      <c r="BD56" s="187">
        <v>3.0002070037312822E-3</v>
      </c>
      <c r="BE56" s="187">
        <v>3.4599743302007671E-3</v>
      </c>
      <c r="BF56" s="187">
        <v>2.876548149190659E-3</v>
      </c>
      <c r="BG56" s="187">
        <v>1.3919279225726564E-2</v>
      </c>
      <c r="BH56" s="187">
        <v>1.8572777267548114E-2</v>
      </c>
      <c r="BI56" s="187">
        <v>8.4803073421309567E-3</v>
      </c>
      <c r="BJ56" s="187">
        <v>1.1409246660454864E-2</v>
      </c>
      <c r="BK56" s="187">
        <v>4.8416766705612875E-3</v>
      </c>
      <c r="BL56" s="187">
        <v>9.0118669879798198E-3</v>
      </c>
      <c r="BM56" s="187">
        <v>1.9666627462895316E-3</v>
      </c>
      <c r="BN56" s="187">
        <v>4.3921386301794492E-2</v>
      </c>
      <c r="BO56" s="188">
        <v>1.4216874430591906</v>
      </c>
      <c r="BP56" s="149"/>
      <c r="BQ56" s="149"/>
      <c r="BR56" s="149"/>
      <c r="BS56" s="149"/>
      <c r="BT56" s="151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1"/>
      <c r="CI56" s="149"/>
      <c r="CJ56" s="149"/>
      <c r="CK56" s="149"/>
      <c r="CL56" s="149"/>
      <c r="CM56" s="149"/>
      <c r="CN56" s="149"/>
      <c r="CO56" s="149"/>
      <c r="CP56" s="151"/>
      <c r="CQ56" s="149"/>
      <c r="CR56" s="151"/>
    </row>
    <row r="57" spans="1:96" s="138" customFormat="1" ht="10.9" customHeight="1" x14ac:dyDescent="0.2">
      <c r="A57" s="175" t="s">
        <v>288</v>
      </c>
      <c r="B57" s="186" t="s">
        <v>510</v>
      </c>
      <c r="C57" s="187">
        <v>7.7498986774601156E-4</v>
      </c>
      <c r="D57" s="187">
        <v>7.1016287687345598E-4</v>
      </c>
      <c r="E57" s="187">
        <v>6.6024282482450873E-4</v>
      </c>
      <c r="F57" s="187">
        <v>1.3665051714361271E-3</v>
      </c>
      <c r="G57" s="187">
        <v>4.6677468423791306E-4</v>
      </c>
      <c r="H57" s="187">
        <v>6.5370567511765045E-4</v>
      </c>
      <c r="I57" s="187">
        <v>0</v>
      </c>
      <c r="J57" s="187">
        <v>1.2088078097420277E-3</v>
      </c>
      <c r="K57" s="187">
        <v>9.3156635693981201E-4</v>
      </c>
      <c r="L57" s="187">
        <v>6.6350170533178889E-4</v>
      </c>
      <c r="M57" s="187">
        <v>6.8669983063957387E-4</v>
      </c>
      <c r="N57" s="187">
        <v>1.0341350645961126E-3</v>
      </c>
      <c r="O57" s="187">
        <v>7.7587233738878188E-4</v>
      </c>
      <c r="P57" s="187">
        <v>9.6674256740314534E-4</v>
      </c>
      <c r="Q57" s="187">
        <v>6.38218279024611E-4</v>
      </c>
      <c r="R57" s="187">
        <v>1.1222786659153114E-3</v>
      </c>
      <c r="S57" s="187">
        <v>8.2895063414871743E-4</v>
      </c>
      <c r="T57" s="187">
        <v>1.4626600932483023E-3</v>
      </c>
      <c r="U57" s="187">
        <v>1.0960085777463016E-3</v>
      </c>
      <c r="V57" s="187">
        <v>1.0380747171583177E-3</v>
      </c>
      <c r="W57" s="187">
        <v>1.1877346447467928E-3</v>
      </c>
      <c r="X57" s="187">
        <v>1.6533825232798104E-3</v>
      </c>
      <c r="Y57" s="187">
        <v>5.0217687046355238E-4</v>
      </c>
      <c r="Z57" s="187">
        <v>1.5250459864516047E-3</v>
      </c>
      <c r="AA57" s="187">
        <v>2.3144744360683204E-4</v>
      </c>
      <c r="AB57" s="187">
        <v>7.7668210607321597E-4</v>
      </c>
      <c r="AC57" s="187">
        <v>0</v>
      </c>
      <c r="AD57" s="187">
        <v>0</v>
      </c>
      <c r="AE57" s="187">
        <v>8.2236024083427272E-4</v>
      </c>
      <c r="AF57" s="187">
        <v>0</v>
      </c>
      <c r="AG57" s="187">
        <v>3.5416315157422838E-4</v>
      </c>
      <c r="AH57" s="187">
        <v>9.3608668917623055E-4</v>
      </c>
      <c r="AI57" s="187">
        <v>8.0225121595075871E-4</v>
      </c>
      <c r="AJ57" s="187">
        <v>1.1913535931743476E-3</v>
      </c>
      <c r="AK57" s="187">
        <v>2.0240804044823883E-3</v>
      </c>
      <c r="AL57" s="187">
        <v>5.7626172466609504E-4</v>
      </c>
      <c r="AM57" s="187">
        <v>1.3288143644343958E-3</v>
      </c>
      <c r="AN57" s="187">
        <v>1.1098993481922731E-3</v>
      </c>
      <c r="AO57" s="187">
        <v>1.1509760077064114E-3</v>
      </c>
      <c r="AP57" s="187">
        <v>1.0667470269768397E-3</v>
      </c>
      <c r="AQ57" s="187">
        <v>1.3021209064935898E-3</v>
      </c>
      <c r="AR57" s="187">
        <v>1.219163551001645E-3</v>
      </c>
      <c r="AS57" s="187">
        <v>1.7202242931042525E-3</v>
      </c>
      <c r="AT57" s="187">
        <v>5.2068113919943228E-3</v>
      </c>
      <c r="AU57" s="187">
        <v>1.1926551741250906E-3</v>
      </c>
      <c r="AV57" s="187">
        <v>3.2364226522726032E-3</v>
      </c>
      <c r="AW57" s="187">
        <v>4.9303196797131146E-3</v>
      </c>
      <c r="AX57" s="187">
        <v>6.5270946895688528E-4</v>
      </c>
      <c r="AY57" s="187">
        <v>1.4627476463368789E-3</v>
      </c>
      <c r="AZ57" s="187">
        <v>1.8116197296141594E-3</v>
      </c>
      <c r="BA57" s="187">
        <v>1.0062140051463001E-2</v>
      </c>
      <c r="BB57" s="187">
        <v>1.0081450244847774</v>
      </c>
      <c r="BC57" s="187">
        <v>2.357622902749754E-3</v>
      </c>
      <c r="BD57" s="187">
        <v>1.8329848321100217E-3</v>
      </c>
      <c r="BE57" s="187">
        <v>1.6665049469065376E-3</v>
      </c>
      <c r="BF57" s="187">
        <v>7.8771731985632205E-4</v>
      </c>
      <c r="BG57" s="187">
        <v>7.4330894857598103E-3</v>
      </c>
      <c r="BH57" s="187">
        <v>4.0014352074683786E-3</v>
      </c>
      <c r="BI57" s="187">
        <v>2.3961907266091538E-3</v>
      </c>
      <c r="BJ57" s="187">
        <v>1.2336043079878799E-3</v>
      </c>
      <c r="BK57" s="187">
        <v>3.8147875209481583E-3</v>
      </c>
      <c r="BL57" s="187">
        <v>1.808169498284344E-3</v>
      </c>
      <c r="BM57" s="187">
        <v>6.4654392308789179E-4</v>
      </c>
      <c r="BN57" s="187">
        <v>4.2069586144860682E-3</v>
      </c>
      <c r="BO57" s="188">
        <v>1.1074529293974158</v>
      </c>
      <c r="BP57" s="149"/>
      <c r="BQ57" s="149"/>
      <c r="BR57" s="149"/>
      <c r="BS57" s="149"/>
      <c r="BT57" s="151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1"/>
      <c r="CI57" s="149"/>
      <c r="CJ57" s="149"/>
      <c r="CK57" s="149"/>
      <c r="CL57" s="149"/>
      <c r="CM57" s="149"/>
      <c r="CN57" s="149"/>
      <c r="CO57" s="149"/>
      <c r="CP57" s="151"/>
      <c r="CQ57" s="149"/>
      <c r="CR57" s="151"/>
    </row>
    <row r="58" spans="1:96" s="138" customFormat="1" ht="10.9" customHeight="1" x14ac:dyDescent="0.2">
      <c r="A58" s="175" t="s">
        <v>289</v>
      </c>
      <c r="B58" s="186" t="s">
        <v>511</v>
      </c>
      <c r="C58" s="187">
        <v>8.5800506514519686E-4</v>
      </c>
      <c r="D58" s="187">
        <v>2.3752500013803042E-4</v>
      </c>
      <c r="E58" s="187">
        <v>2.9105649842806942E-4</v>
      </c>
      <c r="F58" s="187">
        <v>1.6426454011785749E-4</v>
      </c>
      <c r="G58" s="187">
        <v>7.103564016887763E-4</v>
      </c>
      <c r="H58" s="187">
        <v>1.1287018286905864E-3</v>
      </c>
      <c r="I58" s="187">
        <v>0</v>
      </c>
      <c r="J58" s="187">
        <v>2.9851258829153922E-3</v>
      </c>
      <c r="K58" s="187">
        <v>1.514275443917096E-3</v>
      </c>
      <c r="L58" s="187">
        <v>7.7941891214932725E-4</v>
      </c>
      <c r="M58" s="187">
        <v>1.2651529479276859E-3</v>
      </c>
      <c r="N58" s="187">
        <v>3.9720831843316728E-4</v>
      </c>
      <c r="O58" s="187">
        <v>6.4255629244052022E-4</v>
      </c>
      <c r="P58" s="187">
        <v>2.8643785199637495E-3</v>
      </c>
      <c r="Q58" s="187">
        <v>3.2382197504279581E-4</v>
      </c>
      <c r="R58" s="187">
        <v>5.7809074318003776E-4</v>
      </c>
      <c r="S58" s="187">
        <v>1.3531603636770309E-3</v>
      </c>
      <c r="T58" s="187">
        <v>5.7321044218203924E-4</v>
      </c>
      <c r="U58" s="187">
        <v>7.4087815520035901E-4</v>
      </c>
      <c r="V58" s="187">
        <v>6.2715438489533088E-4</v>
      </c>
      <c r="W58" s="187">
        <v>5.648575679771848E-4</v>
      </c>
      <c r="X58" s="187">
        <v>9.7010299691903355E-5</v>
      </c>
      <c r="Y58" s="187">
        <v>1.7412179178172559E-4</v>
      </c>
      <c r="Z58" s="187">
        <v>7.5042612646272614E-4</v>
      </c>
      <c r="AA58" s="187">
        <v>3.3452142092284009E-5</v>
      </c>
      <c r="AB58" s="187">
        <v>4.7321465078533628E-4</v>
      </c>
      <c r="AC58" s="187">
        <v>0</v>
      </c>
      <c r="AD58" s="187">
        <v>0</v>
      </c>
      <c r="AE58" s="187">
        <v>1.0105166355420094E-3</v>
      </c>
      <c r="AF58" s="187">
        <v>0</v>
      </c>
      <c r="AG58" s="187">
        <v>2.657437366488555E-4</v>
      </c>
      <c r="AH58" s="187">
        <v>7.5741561884873679E-4</v>
      </c>
      <c r="AI58" s="187">
        <v>4.952087420864264E-4</v>
      </c>
      <c r="AJ58" s="187">
        <v>4.0610144820446851E-4</v>
      </c>
      <c r="AK58" s="187">
        <v>3.1520767826654587E-4</v>
      </c>
      <c r="AL58" s="187">
        <v>3.0483150985943758E-4</v>
      </c>
      <c r="AM58" s="187">
        <v>7.3529890219223455E-4</v>
      </c>
      <c r="AN58" s="187">
        <v>6.3344551480751341E-4</v>
      </c>
      <c r="AO58" s="187">
        <v>3.1023801146481977E-3</v>
      </c>
      <c r="AP58" s="187">
        <v>6.2435011393662768E-4</v>
      </c>
      <c r="AQ58" s="187">
        <v>9.434540162947051E-4</v>
      </c>
      <c r="AR58" s="187">
        <v>1.5796767965017768E-3</v>
      </c>
      <c r="AS58" s="187">
        <v>1.0383952209378807E-3</v>
      </c>
      <c r="AT58" s="187">
        <v>1.2848653441892579E-3</v>
      </c>
      <c r="AU58" s="187">
        <v>3.0805095472130049E-3</v>
      </c>
      <c r="AV58" s="187">
        <v>1.1095595229095978E-3</v>
      </c>
      <c r="AW58" s="187">
        <v>8.2267651297391882E-4</v>
      </c>
      <c r="AX58" s="187">
        <v>2.3776785702810108E-4</v>
      </c>
      <c r="AY58" s="187">
        <v>1.4954605118435806E-3</v>
      </c>
      <c r="AZ58" s="187">
        <v>2.6931908066327918E-4</v>
      </c>
      <c r="BA58" s="187">
        <v>6.2771923352101448E-4</v>
      </c>
      <c r="BB58" s="187">
        <v>2.8782643449759939E-4</v>
      </c>
      <c r="BC58" s="187">
        <v>1.0002314853183676</v>
      </c>
      <c r="BD58" s="187">
        <v>1.2482125338702729E-3</v>
      </c>
      <c r="BE58" s="187">
        <v>4.4296192605120969E-4</v>
      </c>
      <c r="BF58" s="187">
        <v>4.8869875788426422E-4</v>
      </c>
      <c r="BG58" s="187">
        <v>5.8116830565311357E-4</v>
      </c>
      <c r="BH58" s="187">
        <v>4.9607082301329145E-4</v>
      </c>
      <c r="BI58" s="187">
        <v>5.1286863752644535E-4</v>
      </c>
      <c r="BJ58" s="187">
        <v>5.3022127634050592E-4</v>
      </c>
      <c r="BK58" s="187">
        <v>4.1414371153509458E-4</v>
      </c>
      <c r="BL58" s="187">
        <v>8.1373943359229982E-4</v>
      </c>
      <c r="BM58" s="187">
        <v>3.7053300986208406E-4</v>
      </c>
      <c r="BN58" s="187">
        <v>0.13478629964111372</v>
      </c>
      <c r="BO58" s="188">
        <v>1.1824715577633489</v>
      </c>
      <c r="BP58" s="149"/>
      <c r="BQ58" s="149"/>
      <c r="BR58" s="149"/>
      <c r="BS58" s="149"/>
      <c r="BT58" s="151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1"/>
      <c r="CI58" s="149"/>
      <c r="CJ58" s="149"/>
      <c r="CK58" s="149"/>
      <c r="CL58" s="149"/>
      <c r="CM58" s="149"/>
      <c r="CN58" s="149"/>
      <c r="CO58" s="149"/>
      <c r="CP58" s="151"/>
      <c r="CQ58" s="149"/>
      <c r="CR58" s="151"/>
    </row>
    <row r="59" spans="1:96" s="138" customFormat="1" ht="10.9" customHeight="1" x14ac:dyDescent="0.2">
      <c r="A59" s="175" t="s">
        <v>291</v>
      </c>
      <c r="B59" s="186" t="s">
        <v>512</v>
      </c>
      <c r="C59" s="187">
        <v>5.7687076295395869E-5</v>
      </c>
      <c r="D59" s="187">
        <v>6.3569781908340444E-5</v>
      </c>
      <c r="E59" s="187">
        <v>5.2106117540763376E-5</v>
      </c>
      <c r="F59" s="187">
        <v>2.0253555332022332E-4</v>
      </c>
      <c r="G59" s="187">
        <v>1.358295671760968E-4</v>
      </c>
      <c r="H59" s="187">
        <v>3.624969287819301E-5</v>
      </c>
      <c r="I59" s="187">
        <v>0</v>
      </c>
      <c r="J59" s="187">
        <v>5.1823369955172232E-5</v>
      </c>
      <c r="K59" s="187">
        <v>8.7788491236328166E-5</v>
      </c>
      <c r="L59" s="187">
        <v>2.7436757746865647E-4</v>
      </c>
      <c r="M59" s="187">
        <v>9.7432737284276421E-5</v>
      </c>
      <c r="N59" s="187">
        <v>2.2343839813095771E-4</v>
      </c>
      <c r="O59" s="187">
        <v>4.056950900336189E-5</v>
      </c>
      <c r="P59" s="187">
        <v>1.7105881179057888E-4</v>
      </c>
      <c r="Q59" s="187">
        <v>3.0856555785722353E-5</v>
      </c>
      <c r="R59" s="187">
        <v>4.0836582997087197E-5</v>
      </c>
      <c r="S59" s="187">
        <v>1.4646449805802311E-4</v>
      </c>
      <c r="T59" s="187">
        <v>6.0197528202343612E-5</v>
      </c>
      <c r="U59" s="187">
        <v>1.5948743416462164E-4</v>
      </c>
      <c r="V59" s="187">
        <v>5.5918899874190052E-5</v>
      </c>
      <c r="W59" s="187">
        <v>4.3923364240706199E-5</v>
      </c>
      <c r="X59" s="187">
        <v>3.3251461046674936E-5</v>
      </c>
      <c r="Y59" s="187">
        <v>3.0652956804429069E-4</v>
      </c>
      <c r="Z59" s="187">
        <v>3.5430073907889367E-4</v>
      </c>
      <c r="AA59" s="187">
        <v>1.0297475158204654E-5</v>
      </c>
      <c r="AB59" s="187">
        <v>2.0613425180474184E-4</v>
      </c>
      <c r="AC59" s="187">
        <v>0</v>
      </c>
      <c r="AD59" s="187">
        <v>0</v>
      </c>
      <c r="AE59" s="187">
        <v>1.887985899382094E-4</v>
      </c>
      <c r="AF59" s="187">
        <v>0</v>
      </c>
      <c r="AG59" s="187">
        <v>9.3618706867574514E-6</v>
      </c>
      <c r="AH59" s="187">
        <v>2.9715881473347299E-5</v>
      </c>
      <c r="AI59" s="187">
        <v>3.7824800606041256E-4</v>
      </c>
      <c r="AJ59" s="187">
        <v>6.2654767488718322E-4</v>
      </c>
      <c r="AK59" s="187">
        <v>1.3023774308113742E-3</v>
      </c>
      <c r="AL59" s="187">
        <v>1.7446388890232824E-4</v>
      </c>
      <c r="AM59" s="187">
        <v>5.4253182103921126E-5</v>
      </c>
      <c r="AN59" s="187">
        <v>1.4922292638497835E-4</v>
      </c>
      <c r="AO59" s="187">
        <v>2.0221555708622188E-4</v>
      </c>
      <c r="AP59" s="187">
        <v>1.18924243658853E-4</v>
      </c>
      <c r="AQ59" s="187">
        <v>1.6148122569343851E-4</v>
      </c>
      <c r="AR59" s="187">
        <v>1.6472610831460584E-4</v>
      </c>
      <c r="AS59" s="187">
        <v>3.3655910992403851E-4</v>
      </c>
      <c r="AT59" s="187">
        <v>1.6710337744114327E-4</v>
      </c>
      <c r="AU59" s="187">
        <v>1.412430299771006E-4</v>
      </c>
      <c r="AV59" s="187">
        <v>2.6419322795733966E-4</v>
      </c>
      <c r="AW59" s="187">
        <v>2.616931996142119E-4</v>
      </c>
      <c r="AX59" s="187">
        <v>3.4247381727704838E-5</v>
      </c>
      <c r="AY59" s="187">
        <v>4.2267219397561689E-4</v>
      </c>
      <c r="AZ59" s="187">
        <v>2.0052026873888039E-4</v>
      </c>
      <c r="BA59" s="187">
        <v>3.4404754151211312E-3</v>
      </c>
      <c r="BB59" s="187">
        <v>2.7217715434958182E-3</v>
      </c>
      <c r="BC59" s="187">
        <v>1.9066720176344999E-4</v>
      </c>
      <c r="BD59" s="187">
        <v>1.0000445876336448</v>
      </c>
      <c r="BE59" s="187">
        <v>1.2197916465285224E-4</v>
      </c>
      <c r="BF59" s="187">
        <v>4.970803027307288E-5</v>
      </c>
      <c r="BG59" s="187">
        <v>9.9985689175151652E-5</v>
      </c>
      <c r="BH59" s="187">
        <v>4.1341254211186684E-4</v>
      </c>
      <c r="BI59" s="187">
        <v>2.2955486967880809E-4</v>
      </c>
      <c r="BJ59" s="187">
        <v>4.0731939689092698E-4</v>
      </c>
      <c r="BK59" s="187">
        <v>2.0467788297645804E-4</v>
      </c>
      <c r="BL59" s="187">
        <v>5.0776966101488176E-4</v>
      </c>
      <c r="BM59" s="187">
        <v>7.211707940137011E-5</v>
      </c>
      <c r="BN59" s="187">
        <v>3.3916013665127637E-4</v>
      </c>
      <c r="BO59" s="188">
        <v>1.0171744096646538</v>
      </c>
      <c r="BP59" s="149"/>
      <c r="BQ59" s="149"/>
      <c r="BR59" s="149"/>
      <c r="BS59" s="149"/>
      <c r="BT59" s="151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1"/>
      <c r="CI59" s="149"/>
      <c r="CJ59" s="149"/>
      <c r="CK59" s="149"/>
      <c r="CL59" s="149"/>
      <c r="CM59" s="149"/>
      <c r="CN59" s="149"/>
      <c r="CO59" s="149"/>
      <c r="CP59" s="151"/>
      <c r="CQ59" s="149"/>
      <c r="CR59" s="151"/>
    </row>
    <row r="60" spans="1:96" s="138" customFormat="1" ht="10.9" customHeight="1" x14ac:dyDescent="0.2">
      <c r="A60" s="175" t="s">
        <v>292</v>
      </c>
      <c r="B60" s="186" t="s">
        <v>513</v>
      </c>
      <c r="C60" s="187">
        <v>2.0870245888878863E-4</v>
      </c>
      <c r="D60" s="187">
        <v>1.2349007843247135E-4</v>
      </c>
      <c r="E60" s="187">
        <v>1.2039375500018821E-4</v>
      </c>
      <c r="F60" s="187">
        <v>1.927985684029211E-3</v>
      </c>
      <c r="G60" s="187">
        <v>4.7341107095735979E-5</v>
      </c>
      <c r="H60" s="187">
        <v>3.6177836288906746E-5</v>
      </c>
      <c r="I60" s="187">
        <v>0</v>
      </c>
      <c r="J60" s="187">
        <v>7.1343940067464896E-5</v>
      </c>
      <c r="K60" s="187">
        <v>8.867958949980598E-5</v>
      </c>
      <c r="L60" s="187">
        <v>3.8860336254558727E-5</v>
      </c>
      <c r="M60" s="187">
        <v>1.5918170611988345E-4</v>
      </c>
      <c r="N60" s="187">
        <v>5.638301675176687E-5</v>
      </c>
      <c r="O60" s="187">
        <v>3.2202428232196375E-5</v>
      </c>
      <c r="P60" s="187">
        <v>1.3041608955883602E-4</v>
      </c>
      <c r="Q60" s="187">
        <v>2.2297742095008199E-5</v>
      </c>
      <c r="R60" s="187">
        <v>2.7799584805674599E-5</v>
      </c>
      <c r="S60" s="187">
        <v>6.3539102497884301E-5</v>
      </c>
      <c r="T60" s="187">
        <v>3.8470991251565099E-5</v>
      </c>
      <c r="U60" s="187">
        <v>4.3121825035416968E-5</v>
      </c>
      <c r="V60" s="187">
        <v>4.0624385025726806E-5</v>
      </c>
      <c r="W60" s="187">
        <v>2.8803041294397679E-5</v>
      </c>
      <c r="X60" s="187">
        <v>2.0107612007897284E-5</v>
      </c>
      <c r="Y60" s="187">
        <v>2.4727330927732831E-5</v>
      </c>
      <c r="Z60" s="187">
        <v>3.6596902527683577E-5</v>
      </c>
      <c r="AA60" s="187">
        <v>1.6066325779779393E-5</v>
      </c>
      <c r="AB60" s="187">
        <v>2.3480229788624407E-5</v>
      </c>
      <c r="AC60" s="187">
        <v>0</v>
      </c>
      <c r="AD60" s="187">
        <v>0</v>
      </c>
      <c r="AE60" s="187">
        <v>5.7658496813619902E-5</v>
      </c>
      <c r="AF60" s="187">
        <v>0</v>
      </c>
      <c r="AG60" s="187">
        <v>9.4062798401357537E-6</v>
      </c>
      <c r="AH60" s="187">
        <v>3.3124073601018038E-5</v>
      </c>
      <c r="AI60" s="187">
        <v>2.517533309566838E-5</v>
      </c>
      <c r="AJ60" s="187">
        <v>2.0839731151390772E-5</v>
      </c>
      <c r="AK60" s="187">
        <v>2.3737246665895175E-5</v>
      </c>
      <c r="AL60" s="187">
        <v>1.5692057243557938E-5</v>
      </c>
      <c r="AM60" s="187">
        <v>3.5536494486993459E-5</v>
      </c>
      <c r="AN60" s="187">
        <v>2.8535193282884085E-4</v>
      </c>
      <c r="AO60" s="187">
        <v>7.9977510727444125E-5</v>
      </c>
      <c r="AP60" s="187">
        <v>4.6498217547962034E-5</v>
      </c>
      <c r="AQ60" s="187">
        <v>5.1174424936593801E-5</v>
      </c>
      <c r="AR60" s="187">
        <v>6.1945171041171695E-5</v>
      </c>
      <c r="AS60" s="187">
        <v>3.2493972901053586E-5</v>
      </c>
      <c r="AT60" s="187">
        <v>1.6606513974766525E-4</v>
      </c>
      <c r="AU60" s="187">
        <v>7.9321181601123077E-5</v>
      </c>
      <c r="AV60" s="187">
        <v>6.3576245994407369E-5</v>
      </c>
      <c r="AW60" s="187">
        <v>1.4402866625764065E-4</v>
      </c>
      <c r="AX60" s="187">
        <v>1.9496013188258788E-5</v>
      </c>
      <c r="AY60" s="187">
        <v>1.0489590529991766E-3</v>
      </c>
      <c r="AZ60" s="187">
        <v>7.1094517670180005E-5</v>
      </c>
      <c r="BA60" s="187">
        <v>8.8369907870171035E-4</v>
      </c>
      <c r="BB60" s="187">
        <v>1.5496605870451058E-4</v>
      </c>
      <c r="BC60" s="187">
        <v>4.9144235999004751E-5</v>
      </c>
      <c r="BD60" s="187">
        <v>5.5843878347716582E-5</v>
      </c>
      <c r="BE60" s="187">
        <v>1.0165885435460651</v>
      </c>
      <c r="BF60" s="187">
        <v>1.5965460086968808E-3</v>
      </c>
      <c r="BG60" s="187">
        <v>4.6187277404263863E-5</v>
      </c>
      <c r="BH60" s="187">
        <v>8.319431544938023E-5</v>
      </c>
      <c r="BI60" s="187">
        <v>5.5786088346957446E-5</v>
      </c>
      <c r="BJ60" s="187">
        <v>1.3440276072071563E-4</v>
      </c>
      <c r="BK60" s="187">
        <v>1.2662327731550134E-4</v>
      </c>
      <c r="BL60" s="187">
        <v>6.4238111772094324E-5</v>
      </c>
      <c r="BM60" s="187">
        <v>4.8355906264605699E-5</v>
      </c>
      <c r="BN60" s="187">
        <v>2.0609391691209919E-3</v>
      </c>
      <c r="BO60" s="188">
        <v>1.0277464145725064</v>
      </c>
      <c r="BP60" s="149"/>
      <c r="BQ60" s="149"/>
      <c r="BR60" s="149"/>
      <c r="BS60" s="149"/>
      <c r="BT60" s="151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1"/>
      <c r="CI60" s="149"/>
      <c r="CJ60" s="149"/>
      <c r="CK60" s="149"/>
      <c r="CL60" s="149"/>
      <c r="CM60" s="149"/>
      <c r="CN60" s="149"/>
      <c r="CO60" s="149"/>
      <c r="CP60" s="151"/>
      <c r="CQ60" s="149"/>
      <c r="CR60" s="151"/>
    </row>
    <row r="61" spans="1:96" s="138" customFormat="1" ht="10.9" customHeight="1" x14ac:dyDescent="0.2">
      <c r="A61" s="189" t="s">
        <v>293</v>
      </c>
      <c r="B61" s="207" t="s">
        <v>514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  <c r="AW61" s="191">
        <v>0</v>
      </c>
      <c r="AX61" s="191">
        <v>0</v>
      </c>
      <c r="AY61" s="191">
        <v>0</v>
      </c>
      <c r="AZ61" s="191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0</v>
      </c>
      <c r="BF61" s="191">
        <v>1</v>
      </c>
      <c r="BG61" s="191">
        <v>0</v>
      </c>
      <c r="BH61" s="191">
        <v>0</v>
      </c>
      <c r="BI61" s="191">
        <v>0</v>
      </c>
      <c r="BJ61" s="191">
        <v>0</v>
      </c>
      <c r="BK61" s="191">
        <v>0</v>
      </c>
      <c r="BL61" s="191">
        <v>0</v>
      </c>
      <c r="BM61" s="191">
        <v>0</v>
      </c>
      <c r="BN61" s="191">
        <v>0</v>
      </c>
      <c r="BO61" s="192">
        <v>1</v>
      </c>
      <c r="BP61" s="149"/>
      <c r="BQ61" s="149"/>
      <c r="BR61" s="149"/>
      <c r="BS61" s="149"/>
      <c r="BT61" s="151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51"/>
      <c r="CI61" s="149"/>
      <c r="CJ61" s="149"/>
      <c r="CK61" s="149"/>
      <c r="CL61" s="149"/>
      <c r="CM61" s="149"/>
      <c r="CN61" s="149"/>
      <c r="CO61" s="149"/>
      <c r="CP61" s="151"/>
      <c r="CQ61" s="149"/>
      <c r="CR61" s="151"/>
    </row>
    <row r="62" spans="1:96" s="138" customFormat="1" ht="10.9" customHeight="1" x14ac:dyDescent="0.2">
      <c r="A62" s="175" t="s">
        <v>295</v>
      </c>
      <c r="B62" s="346" t="s">
        <v>515</v>
      </c>
      <c r="C62" s="187">
        <v>4.9501572960444404E-4</v>
      </c>
      <c r="D62" s="187">
        <v>6.5359007368032877E-4</v>
      </c>
      <c r="E62" s="187">
        <v>6.1541390333793937E-4</v>
      </c>
      <c r="F62" s="187">
        <v>1.1628737872908506E-3</v>
      </c>
      <c r="G62" s="187">
        <v>4.7327525162116921E-4</v>
      </c>
      <c r="H62" s="187">
        <v>1.147327801198033E-2</v>
      </c>
      <c r="I62" s="187">
        <v>0</v>
      </c>
      <c r="J62" s="187">
        <v>5.0303315456106468E-3</v>
      </c>
      <c r="K62" s="187">
        <v>2.3698060950684873E-3</v>
      </c>
      <c r="L62" s="187">
        <v>3.2564044033379638E-3</v>
      </c>
      <c r="M62" s="187">
        <v>1.4680785761140352E-3</v>
      </c>
      <c r="N62" s="187">
        <v>2.1198148931277807E-3</v>
      </c>
      <c r="O62" s="187">
        <v>4.1331081454823743E-3</v>
      </c>
      <c r="P62" s="187">
        <v>5.9528325831061085E-3</v>
      </c>
      <c r="Q62" s="187">
        <v>9.4310117100556551E-4</v>
      </c>
      <c r="R62" s="187">
        <v>1.4177081928106988E-3</v>
      </c>
      <c r="S62" s="187">
        <v>1.9274900146343905E-3</v>
      </c>
      <c r="T62" s="187">
        <v>5.1257709104991613E-3</v>
      </c>
      <c r="U62" s="187">
        <v>2.9859621169982271E-3</v>
      </c>
      <c r="V62" s="187">
        <v>2.9339007456054005E-3</v>
      </c>
      <c r="W62" s="187">
        <v>1.6553933001560838E-3</v>
      </c>
      <c r="X62" s="187">
        <v>1.9784679095347919E-3</v>
      </c>
      <c r="Y62" s="187">
        <v>3.584731929897549E-3</v>
      </c>
      <c r="Z62" s="187">
        <v>6.7267895440922577E-3</v>
      </c>
      <c r="AA62" s="187">
        <v>6.6736213449566917E-4</v>
      </c>
      <c r="AB62" s="187">
        <v>1.8576082939751072E-3</v>
      </c>
      <c r="AC62" s="187">
        <v>0</v>
      </c>
      <c r="AD62" s="187">
        <v>0</v>
      </c>
      <c r="AE62" s="187">
        <v>4.0547090277575498E-3</v>
      </c>
      <c r="AF62" s="187">
        <v>0</v>
      </c>
      <c r="AG62" s="187">
        <v>1.3905173981196178E-4</v>
      </c>
      <c r="AH62" s="187">
        <v>4.0256177682053331E-4</v>
      </c>
      <c r="AI62" s="187">
        <v>1.5273926146842224E-3</v>
      </c>
      <c r="AJ62" s="187">
        <v>2.002537173661929E-3</v>
      </c>
      <c r="AK62" s="187">
        <v>1.5140494753275273E-3</v>
      </c>
      <c r="AL62" s="187">
        <v>4.2283395865550725E-4</v>
      </c>
      <c r="AM62" s="187">
        <v>1.8344712553863885E-3</v>
      </c>
      <c r="AN62" s="187">
        <v>4.0811655077281957E-3</v>
      </c>
      <c r="AO62" s="187">
        <v>1.8446958406294239E-3</v>
      </c>
      <c r="AP62" s="187">
        <v>6.336321934153376E-3</v>
      </c>
      <c r="AQ62" s="187">
        <v>3.0541607179787227E-3</v>
      </c>
      <c r="AR62" s="187">
        <v>2.3062734611801364E-3</v>
      </c>
      <c r="AS62" s="187">
        <v>3.5361933095387275E-3</v>
      </c>
      <c r="AT62" s="187">
        <v>8.6882793550437081E-3</v>
      </c>
      <c r="AU62" s="187">
        <v>4.6144186215629057E-3</v>
      </c>
      <c r="AV62" s="187">
        <v>1.6910469086735987E-3</v>
      </c>
      <c r="AW62" s="187">
        <v>5.1618485735944125E-3</v>
      </c>
      <c r="AX62" s="187">
        <v>1.1133934386436516E-3</v>
      </c>
      <c r="AY62" s="187">
        <v>2.9361881672046505E-3</v>
      </c>
      <c r="AZ62" s="187">
        <v>3.9510032001921112E-4</v>
      </c>
      <c r="BA62" s="187">
        <v>3.1657711653985724E-3</v>
      </c>
      <c r="BB62" s="187">
        <v>4.3539597629932989E-3</v>
      </c>
      <c r="BC62" s="187">
        <v>5.8770153631539969E-4</v>
      </c>
      <c r="BD62" s="187">
        <v>2.0713386413851388E-3</v>
      </c>
      <c r="BE62" s="187">
        <v>1.8688605050559786E-3</v>
      </c>
      <c r="BF62" s="187">
        <v>9.4626199925848227E-4</v>
      </c>
      <c r="BG62" s="187">
        <v>1.0006113190759838</v>
      </c>
      <c r="BH62" s="187">
        <v>4.1311244568378461E-3</v>
      </c>
      <c r="BI62" s="187">
        <v>4.0885612184366413E-3</v>
      </c>
      <c r="BJ62" s="187">
        <v>3.0274115326068113E-3</v>
      </c>
      <c r="BK62" s="187">
        <v>1.8018292776497958E-2</v>
      </c>
      <c r="BL62" s="187">
        <v>4.2962551996328395E-3</v>
      </c>
      <c r="BM62" s="187">
        <v>8.2891638199913075E-4</v>
      </c>
      <c r="BN62" s="187">
        <v>9.0611439592977912E-3</v>
      </c>
      <c r="BO62" s="188">
        <v>1.1857217206528234</v>
      </c>
      <c r="BP62" s="149"/>
      <c r="BQ62" s="149"/>
      <c r="BR62" s="149"/>
      <c r="BS62" s="149"/>
      <c r="BT62" s="151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51"/>
      <c r="CI62" s="149"/>
      <c r="CJ62" s="149"/>
      <c r="CK62" s="149"/>
      <c r="CL62" s="149"/>
      <c r="CM62" s="149"/>
      <c r="CN62" s="149"/>
      <c r="CO62" s="149"/>
      <c r="CP62" s="151"/>
      <c r="CQ62" s="149"/>
      <c r="CR62" s="151"/>
    </row>
    <row r="63" spans="1:96" s="138" customFormat="1" ht="10.9" customHeight="1" x14ac:dyDescent="0.2">
      <c r="A63" s="175" t="s">
        <v>296</v>
      </c>
      <c r="B63" s="186" t="s">
        <v>516</v>
      </c>
      <c r="C63" s="187">
        <v>3.8432566238191378E-2</v>
      </c>
      <c r="D63" s="187">
        <v>7.3137249010431671E-2</v>
      </c>
      <c r="E63" s="187">
        <v>2.9060322840724712E-2</v>
      </c>
      <c r="F63" s="187">
        <v>3.8626350859317767E-2</v>
      </c>
      <c r="G63" s="187">
        <v>3.165861860325786E-2</v>
      </c>
      <c r="H63" s="187">
        <v>1.4205902645173E-2</v>
      </c>
      <c r="I63" s="187">
        <v>0</v>
      </c>
      <c r="J63" s="187">
        <v>3.5028136683643886E-2</v>
      </c>
      <c r="K63" s="187">
        <v>3.2153157303687348E-2</v>
      </c>
      <c r="L63" s="187">
        <v>1.5621305361150235E-2</v>
      </c>
      <c r="M63" s="187">
        <v>2.9821838460097071E-2</v>
      </c>
      <c r="N63" s="187">
        <v>3.4843650659008643E-2</v>
      </c>
      <c r="O63" s="187">
        <v>3.3125537287334708E-2</v>
      </c>
      <c r="P63" s="187">
        <v>2.6926600574828576E-2</v>
      </c>
      <c r="Q63" s="187">
        <v>2.1862328989192482E-2</v>
      </c>
      <c r="R63" s="187">
        <v>3.6495440642363354E-2</v>
      </c>
      <c r="S63" s="187">
        <v>2.9866404907918576E-2</v>
      </c>
      <c r="T63" s="187">
        <v>3.3159936988772967E-2</v>
      </c>
      <c r="U63" s="187">
        <v>2.3118888813272103E-2</v>
      </c>
      <c r="V63" s="187">
        <v>2.0180182327164266E-2</v>
      </c>
      <c r="W63" s="187">
        <v>2.7891385428267083E-2</v>
      </c>
      <c r="X63" s="187">
        <v>2.2710879893919404E-2</v>
      </c>
      <c r="Y63" s="187">
        <v>1.9927312930063973E-2</v>
      </c>
      <c r="Z63" s="187">
        <v>3.3780780041270095E-2</v>
      </c>
      <c r="AA63" s="187">
        <v>5.3709804044555758E-3</v>
      </c>
      <c r="AB63" s="187">
        <v>2.9112259104316002E-2</v>
      </c>
      <c r="AC63" s="187">
        <v>0</v>
      </c>
      <c r="AD63" s="187">
        <v>0</v>
      </c>
      <c r="AE63" s="187">
        <v>3.9821366903219503E-2</v>
      </c>
      <c r="AF63" s="187">
        <v>0</v>
      </c>
      <c r="AG63" s="187">
        <v>8.1363262335731566E-3</v>
      </c>
      <c r="AH63" s="187">
        <v>1.8730255074106552E-2</v>
      </c>
      <c r="AI63" s="187">
        <v>2.2849327692833696E-2</v>
      </c>
      <c r="AJ63" s="187">
        <v>3.1377218855549213E-2</v>
      </c>
      <c r="AK63" s="187">
        <v>3.860867546863056E-2</v>
      </c>
      <c r="AL63" s="187">
        <v>2.0775140783580608E-2</v>
      </c>
      <c r="AM63" s="187">
        <v>2.6338734660468016E-2</v>
      </c>
      <c r="AN63" s="187">
        <v>0.11173786251734336</v>
      </c>
      <c r="AO63" s="187">
        <v>8.3822730642134247E-2</v>
      </c>
      <c r="AP63" s="187">
        <v>5.7885844035359083E-2</v>
      </c>
      <c r="AQ63" s="187">
        <v>0.14904324050021353</v>
      </c>
      <c r="AR63" s="187">
        <v>0.10017303690607456</v>
      </c>
      <c r="AS63" s="187">
        <v>8.2380020850585961E-2</v>
      </c>
      <c r="AT63" s="187">
        <v>0.10494195025170258</v>
      </c>
      <c r="AU63" s="187">
        <v>6.346073879354705E-2</v>
      </c>
      <c r="AV63" s="187">
        <v>6.3238174778694922E-2</v>
      </c>
      <c r="AW63" s="187">
        <v>8.8047945022948701E-2</v>
      </c>
      <c r="AX63" s="187">
        <v>3.6182047042274283E-2</v>
      </c>
      <c r="AY63" s="187">
        <v>9.0504668636833471E-2</v>
      </c>
      <c r="AZ63" s="187">
        <v>1.5818169142167677E-2</v>
      </c>
      <c r="BA63" s="187">
        <v>0.12073058196795251</v>
      </c>
      <c r="BB63" s="187">
        <v>0.11993157269477733</v>
      </c>
      <c r="BC63" s="187">
        <v>7.2820788218732072E-2</v>
      </c>
      <c r="BD63" s="187">
        <v>5.2160440862081915E-2</v>
      </c>
      <c r="BE63" s="187">
        <v>4.9007805254687065E-2</v>
      </c>
      <c r="BF63" s="187">
        <v>3.748780451150853E-2</v>
      </c>
      <c r="BG63" s="187">
        <v>6.2388148530501876E-2</v>
      </c>
      <c r="BH63" s="187">
        <v>1.106852841034186</v>
      </c>
      <c r="BI63" s="187">
        <v>8.0078637697725732E-2</v>
      </c>
      <c r="BJ63" s="187">
        <v>4.0256485787788586E-2</v>
      </c>
      <c r="BK63" s="187">
        <v>4.6296881075432512E-2</v>
      </c>
      <c r="BL63" s="187">
        <v>5.1893605937140395E-2</v>
      </c>
      <c r="BM63" s="187">
        <v>1.5000672407883475E-2</v>
      </c>
      <c r="BN63" s="187">
        <v>8.4896089691130466E-2</v>
      </c>
      <c r="BO63" s="188">
        <v>3.9297938474611911</v>
      </c>
      <c r="BP63" s="149"/>
      <c r="BQ63" s="149"/>
      <c r="BR63" s="149"/>
      <c r="BS63" s="149"/>
      <c r="BT63" s="151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51"/>
      <c r="CI63" s="149"/>
      <c r="CJ63" s="149"/>
      <c r="CK63" s="149"/>
      <c r="CL63" s="149"/>
      <c r="CM63" s="149"/>
      <c r="CN63" s="149"/>
      <c r="CO63" s="149"/>
      <c r="CP63" s="151"/>
      <c r="CQ63" s="149"/>
      <c r="CR63" s="151"/>
    </row>
    <row r="64" spans="1:96" s="138" customFormat="1" ht="10.9" customHeight="1" x14ac:dyDescent="0.2">
      <c r="A64" s="175" t="s">
        <v>297</v>
      </c>
      <c r="B64" s="186" t="s">
        <v>517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7">
        <v>0</v>
      </c>
      <c r="BE64" s="187">
        <v>0</v>
      </c>
      <c r="BF64" s="187">
        <v>0</v>
      </c>
      <c r="BG64" s="187">
        <v>0</v>
      </c>
      <c r="BH64" s="187">
        <v>0</v>
      </c>
      <c r="BI64" s="187">
        <v>1</v>
      </c>
      <c r="BJ64" s="187">
        <v>0</v>
      </c>
      <c r="BK64" s="187">
        <v>0</v>
      </c>
      <c r="BL64" s="187">
        <v>0</v>
      </c>
      <c r="BM64" s="187">
        <v>0</v>
      </c>
      <c r="BN64" s="187">
        <v>0</v>
      </c>
      <c r="BO64" s="188">
        <v>1</v>
      </c>
      <c r="BP64" s="149"/>
      <c r="BQ64" s="149"/>
      <c r="BR64" s="149"/>
      <c r="BS64" s="149"/>
      <c r="BT64" s="151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51"/>
      <c r="CI64" s="149"/>
      <c r="CJ64" s="149"/>
      <c r="CK64" s="149"/>
      <c r="CL64" s="149"/>
      <c r="CM64" s="149"/>
      <c r="CN64" s="149"/>
      <c r="CO64" s="149"/>
      <c r="CP64" s="151"/>
      <c r="CQ64" s="149"/>
      <c r="CR64" s="151"/>
    </row>
    <row r="65" spans="1:97" s="138" customFormat="1" ht="10.9" customHeight="1" x14ac:dyDescent="0.2">
      <c r="A65" s="193" t="s">
        <v>298</v>
      </c>
      <c r="B65" s="186" t="s">
        <v>518</v>
      </c>
      <c r="C65" s="195">
        <v>3.637979334174788E-7</v>
      </c>
      <c r="D65" s="195">
        <v>2.5691814690311537E-7</v>
      </c>
      <c r="E65" s="195">
        <v>2.3650882566793656E-7</v>
      </c>
      <c r="F65" s="195">
        <v>2.8932104112994895E-6</v>
      </c>
      <c r="G65" s="195">
        <v>2.5622751170625822E-7</v>
      </c>
      <c r="H65" s="195">
        <v>1.0021139887510068E-7</v>
      </c>
      <c r="I65" s="195">
        <v>0</v>
      </c>
      <c r="J65" s="195">
        <v>1.6979463258293081E-7</v>
      </c>
      <c r="K65" s="195">
        <v>2.4412917204037951E-7</v>
      </c>
      <c r="L65" s="195">
        <v>4.4081825992653491E-7</v>
      </c>
      <c r="M65" s="195">
        <v>3.5309453616488411E-7</v>
      </c>
      <c r="N65" s="195">
        <v>3.9243439284998446E-7</v>
      </c>
      <c r="O65" s="195">
        <v>1.009500791168611E-7</v>
      </c>
      <c r="P65" s="195">
        <v>4.1839849281512879E-7</v>
      </c>
      <c r="Q65" s="195">
        <v>7.3813606661812427E-8</v>
      </c>
      <c r="R65" s="195">
        <v>9.5375509503776351E-8</v>
      </c>
      <c r="S65" s="195">
        <v>2.9317713837806673E-7</v>
      </c>
      <c r="T65" s="195">
        <v>1.3720223409185206E-7</v>
      </c>
      <c r="U65" s="195">
        <v>2.8400334612017033E-7</v>
      </c>
      <c r="V65" s="195">
        <v>1.3405852692081536E-7</v>
      </c>
      <c r="W65" s="195">
        <v>1.0110051403587855E-7</v>
      </c>
      <c r="X65" s="195">
        <v>7.4241835952386886E-8</v>
      </c>
      <c r="Y65" s="195">
        <v>4.6722588677107811E-7</v>
      </c>
      <c r="Z65" s="195">
        <v>5.5087814490407449E-7</v>
      </c>
      <c r="AA65" s="195">
        <v>3.6294051487713981E-8</v>
      </c>
      <c r="AB65" s="195">
        <v>3.2346217439180696E-7</v>
      </c>
      <c r="AC65" s="195">
        <v>0</v>
      </c>
      <c r="AD65" s="195">
        <v>0</v>
      </c>
      <c r="AE65" s="195">
        <v>3.4513716819582415E-7</v>
      </c>
      <c r="AF65" s="195">
        <v>0</v>
      </c>
      <c r="AG65" s="195">
        <v>2.5965794562201383E-8</v>
      </c>
      <c r="AH65" s="195">
        <v>8.683625880745125E-8</v>
      </c>
      <c r="AI65" s="195">
        <v>5.6932623081815639E-7</v>
      </c>
      <c r="AJ65" s="195">
        <v>9.1485388335247044E-7</v>
      </c>
      <c r="AK65" s="195">
        <v>1.8751934891599201E-6</v>
      </c>
      <c r="AL65" s="195">
        <v>2.681134370253624E-7</v>
      </c>
      <c r="AM65" s="195">
        <v>1.2482253921080943E-7</v>
      </c>
      <c r="AN65" s="195">
        <v>5.969659026449214E-7</v>
      </c>
      <c r="AO65" s="195">
        <v>3.9429933836424779E-7</v>
      </c>
      <c r="AP65" s="195">
        <v>2.3116383436819611E-7</v>
      </c>
      <c r="AQ65" s="195">
        <v>2.9771182669467034E-7</v>
      </c>
      <c r="AR65" s="195">
        <v>3.1686569095951388E-7</v>
      </c>
      <c r="AS65" s="195">
        <v>5.2022345466736092E-7</v>
      </c>
      <c r="AT65" s="195">
        <v>4.6099740641942327E-7</v>
      </c>
      <c r="AU65" s="195">
        <v>3.0712476362168738E-7</v>
      </c>
      <c r="AV65" s="195">
        <v>4.5983495848694801E-7</v>
      </c>
      <c r="AW65" s="195">
        <v>5.650665092572698E-7</v>
      </c>
      <c r="AX65" s="195">
        <v>7.482437972991048E-8</v>
      </c>
      <c r="AY65" s="195">
        <v>2.0163230884809923E-6</v>
      </c>
      <c r="AZ65" s="195">
        <v>3.7989062457370969E-7</v>
      </c>
      <c r="BA65" s="195">
        <v>6.0636373741875332E-6</v>
      </c>
      <c r="BB65" s="195">
        <v>4.061312659819627E-6</v>
      </c>
      <c r="BC65" s="195">
        <v>3.3627053874412064E-7</v>
      </c>
      <c r="BD65" s="195">
        <v>1.4153207999306262E-3</v>
      </c>
      <c r="BE65" s="195">
        <v>1.3745734720649284E-3</v>
      </c>
      <c r="BF65" s="195">
        <v>4.3626017108991224E-3</v>
      </c>
      <c r="BG65" s="195">
        <v>2.0394194629466111E-7</v>
      </c>
      <c r="BH65" s="195">
        <v>6.9753058743292657E-7</v>
      </c>
      <c r="BI65" s="195">
        <v>1.1779830432751484E-2</v>
      </c>
      <c r="BJ65" s="195">
        <v>1.0057422141714318</v>
      </c>
      <c r="BK65" s="195">
        <v>4.6084782203209338E-7</v>
      </c>
      <c r="BL65" s="195">
        <v>8.0543481614105971E-7</v>
      </c>
      <c r="BM65" s="195">
        <v>1.6743471469717631E-7</v>
      </c>
      <c r="BN65" s="195">
        <v>3.2663086886128073E-6</v>
      </c>
      <c r="BO65" s="196">
        <v>1.0247102321735682</v>
      </c>
      <c r="BP65" s="149"/>
      <c r="BQ65" s="149"/>
      <c r="BR65" s="149"/>
      <c r="BS65" s="149"/>
      <c r="BT65" s="151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51"/>
      <c r="CI65" s="149"/>
      <c r="CJ65" s="149"/>
      <c r="CK65" s="149"/>
      <c r="CL65" s="149"/>
      <c r="CM65" s="149"/>
      <c r="CN65" s="149"/>
      <c r="CO65" s="149"/>
      <c r="CP65" s="151"/>
      <c r="CQ65" s="149"/>
      <c r="CR65" s="151"/>
    </row>
    <row r="66" spans="1:97" s="138" customFormat="1" ht="10.9" customHeight="1" x14ac:dyDescent="0.2">
      <c r="A66" s="175" t="s">
        <v>299</v>
      </c>
      <c r="B66" s="190" t="s">
        <v>519</v>
      </c>
      <c r="C66" s="187">
        <v>1.9208605772193109E-5</v>
      </c>
      <c r="D66" s="187">
        <v>2.1685943536398077E-5</v>
      </c>
      <c r="E66" s="187">
        <v>1.3539975346996233E-5</v>
      </c>
      <c r="F66" s="187">
        <v>2.4836831191465246E-5</v>
      </c>
      <c r="G66" s="187">
        <v>1.3716203031683092E-5</v>
      </c>
      <c r="H66" s="187">
        <v>2.1729926017400992E-5</v>
      </c>
      <c r="I66" s="187">
        <v>0</v>
      </c>
      <c r="J66" s="187">
        <v>3.0044610957297566E-5</v>
      </c>
      <c r="K66" s="187">
        <v>2.0978835349103784E-5</v>
      </c>
      <c r="L66" s="187">
        <v>1.5091993207997132E-5</v>
      </c>
      <c r="M66" s="187">
        <v>1.8242847901242991E-5</v>
      </c>
      <c r="N66" s="187">
        <v>1.8904135634595654E-5</v>
      </c>
      <c r="O66" s="187">
        <v>1.4885633370140695E-5</v>
      </c>
      <c r="P66" s="187">
        <v>2.5981292235969304E-5</v>
      </c>
      <c r="Q66" s="187">
        <v>1.4684410900425923E-5</v>
      </c>
      <c r="R66" s="187">
        <v>2.1068860618641272E-5</v>
      </c>
      <c r="S66" s="187">
        <v>1.9064670950066633E-5</v>
      </c>
      <c r="T66" s="187">
        <v>2.3135530980404012E-5</v>
      </c>
      <c r="U66" s="187">
        <v>1.7315341355397392E-5</v>
      </c>
      <c r="V66" s="187">
        <v>1.7190081752883376E-5</v>
      </c>
      <c r="W66" s="187">
        <v>1.9761647901788521E-5</v>
      </c>
      <c r="X66" s="187">
        <v>1.600903710099576E-5</v>
      </c>
      <c r="Y66" s="187">
        <v>9.0678018293969633E-6</v>
      </c>
      <c r="Z66" s="187">
        <v>3.3527407703372276E-5</v>
      </c>
      <c r="AA66" s="187">
        <v>3.0005777398566493E-6</v>
      </c>
      <c r="AB66" s="187">
        <v>1.4120863102599091E-5</v>
      </c>
      <c r="AC66" s="187">
        <v>0</v>
      </c>
      <c r="AD66" s="187">
        <v>0</v>
      </c>
      <c r="AE66" s="187">
        <v>1.8317551772668782E-5</v>
      </c>
      <c r="AF66" s="187">
        <v>0</v>
      </c>
      <c r="AG66" s="187">
        <v>4.9598738139133035E-6</v>
      </c>
      <c r="AH66" s="187">
        <v>1.3423399791171619E-5</v>
      </c>
      <c r="AI66" s="187">
        <v>1.4157982465464779E-5</v>
      </c>
      <c r="AJ66" s="187">
        <v>1.7601742022219751E-5</v>
      </c>
      <c r="AK66" s="187">
        <v>2.4406637707407225E-5</v>
      </c>
      <c r="AL66" s="187">
        <v>1.0612792401689374E-5</v>
      </c>
      <c r="AM66" s="187">
        <v>2.1615246417520776E-5</v>
      </c>
      <c r="AN66" s="187">
        <v>3.101713078504917E-5</v>
      </c>
      <c r="AO66" s="187">
        <v>3.6033697865223765E-5</v>
      </c>
      <c r="AP66" s="187">
        <v>5.4956781825742432E-5</v>
      </c>
      <c r="AQ66" s="187">
        <v>4.6242922994304469E-5</v>
      </c>
      <c r="AR66" s="187">
        <v>4.1430397463535908E-5</v>
      </c>
      <c r="AS66" s="187">
        <v>2.9532674766357807E-5</v>
      </c>
      <c r="AT66" s="187">
        <v>6.0911149784478948E-5</v>
      </c>
      <c r="AU66" s="187">
        <v>3.7864456145525122E-5</v>
      </c>
      <c r="AV66" s="187">
        <v>8.4597946192712468E-5</v>
      </c>
      <c r="AW66" s="187">
        <v>8.1097122426866387E-5</v>
      </c>
      <c r="AX66" s="187">
        <v>1.7897142822066685E-5</v>
      </c>
      <c r="AY66" s="187">
        <v>4.0668956463846957E-5</v>
      </c>
      <c r="AZ66" s="187">
        <v>2.6077516864807516E-5</v>
      </c>
      <c r="BA66" s="187">
        <v>3.8600985397608326E-3</v>
      </c>
      <c r="BB66" s="187">
        <v>6.6431409006798376E-3</v>
      </c>
      <c r="BC66" s="187">
        <v>5.8169817417253857E-5</v>
      </c>
      <c r="BD66" s="187">
        <v>5.8573962548779197E-5</v>
      </c>
      <c r="BE66" s="187">
        <v>3.3355373621612749E-5</v>
      </c>
      <c r="BF66" s="187">
        <v>2.4139902631029633E-5</v>
      </c>
      <c r="BG66" s="187">
        <v>1.0401841587029981E-4</v>
      </c>
      <c r="BH66" s="187">
        <v>1.9752053627268326E-4</v>
      </c>
      <c r="BI66" s="187">
        <v>9.2744203147649697E-4</v>
      </c>
      <c r="BJ66" s="187">
        <v>2.381230832552822E-4</v>
      </c>
      <c r="BK66" s="187">
        <v>1.0070713113677805</v>
      </c>
      <c r="BL66" s="187">
        <v>5.1524707758275037E-4</v>
      </c>
      <c r="BM66" s="187">
        <v>1.5105603506250962E-5</v>
      </c>
      <c r="BN66" s="187">
        <v>5.0928267331087115E-4</v>
      </c>
      <c r="BO66" s="188">
        <v>1.0214357454739953</v>
      </c>
      <c r="BP66" s="149"/>
      <c r="BQ66" s="149"/>
      <c r="BR66" s="149"/>
      <c r="BS66" s="149"/>
      <c r="BT66" s="151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51"/>
      <c r="CI66" s="149"/>
      <c r="CJ66" s="149"/>
      <c r="CK66" s="149"/>
      <c r="CL66" s="149"/>
      <c r="CM66" s="149"/>
      <c r="CN66" s="149"/>
      <c r="CO66" s="149"/>
      <c r="CP66" s="151"/>
      <c r="CQ66" s="149"/>
      <c r="CR66" s="151"/>
    </row>
    <row r="67" spans="1:97" s="138" customFormat="1" ht="10.9" customHeight="1" x14ac:dyDescent="0.2">
      <c r="A67" s="175" t="s">
        <v>300</v>
      </c>
      <c r="B67" s="186" t="s">
        <v>520</v>
      </c>
      <c r="C67" s="187">
        <v>2.2712667509799622E-4</v>
      </c>
      <c r="D67" s="187">
        <v>2.4103338985623972E-4</v>
      </c>
      <c r="E67" s="187">
        <v>1.4947213263747991E-4</v>
      </c>
      <c r="F67" s="187">
        <v>1.2966028460981629E-3</v>
      </c>
      <c r="G67" s="187">
        <v>1.9056499378303102E-4</v>
      </c>
      <c r="H67" s="187">
        <v>1.3092052026985638E-3</v>
      </c>
      <c r="I67" s="187">
        <v>0</v>
      </c>
      <c r="J67" s="187">
        <v>3.2558447978095652E-4</v>
      </c>
      <c r="K67" s="187">
        <v>4.7269555604800839E-4</v>
      </c>
      <c r="L67" s="187">
        <v>3.9815217421958443E-4</v>
      </c>
      <c r="M67" s="187">
        <v>2.2484908727993011E-4</v>
      </c>
      <c r="N67" s="187">
        <v>3.1721484431517373E-4</v>
      </c>
      <c r="O67" s="187">
        <v>3.1592484246922652E-4</v>
      </c>
      <c r="P67" s="187">
        <v>3.1076323169268834E-4</v>
      </c>
      <c r="Q67" s="187">
        <v>6.8012301397093479E-5</v>
      </c>
      <c r="R67" s="187">
        <v>1.9845934681217339E-4</v>
      </c>
      <c r="S67" s="187">
        <v>2.228284712518195E-4</v>
      </c>
      <c r="T67" s="187">
        <v>1.9854649666230554E-4</v>
      </c>
      <c r="U67" s="187">
        <v>2.0721482448772313E-4</v>
      </c>
      <c r="V67" s="187">
        <v>2.1919205399179768E-4</v>
      </c>
      <c r="W67" s="187">
        <v>2.8437379741677479E-4</v>
      </c>
      <c r="X67" s="187">
        <v>5.8444338474625367E-5</v>
      </c>
      <c r="Y67" s="187">
        <v>5.3031655929615671E-5</v>
      </c>
      <c r="Z67" s="187">
        <v>1.0193706824507232E-4</v>
      </c>
      <c r="AA67" s="187">
        <v>2.0698130539979915E-5</v>
      </c>
      <c r="AB67" s="187">
        <v>1.7285017308495698E-4</v>
      </c>
      <c r="AC67" s="187">
        <v>0</v>
      </c>
      <c r="AD67" s="187">
        <v>0</v>
      </c>
      <c r="AE67" s="187">
        <v>1.6338278882561971E-4</v>
      </c>
      <c r="AF67" s="187">
        <v>0</v>
      </c>
      <c r="AG67" s="187">
        <v>2.0431297078774098E-5</v>
      </c>
      <c r="AH67" s="187">
        <v>6.4791309374746467E-5</v>
      </c>
      <c r="AI67" s="187">
        <v>1.2309337735792364E-4</v>
      </c>
      <c r="AJ67" s="187">
        <v>2.5137340648369343E-4</v>
      </c>
      <c r="AK67" s="187">
        <v>2.1856804493538594E-4</v>
      </c>
      <c r="AL67" s="187">
        <v>2.2527918245662771E-4</v>
      </c>
      <c r="AM67" s="187">
        <v>1.0527659614129181E-4</v>
      </c>
      <c r="AN67" s="187">
        <v>2.7838566556743615E-4</v>
      </c>
      <c r="AO67" s="187">
        <v>3.5784607608370963E-4</v>
      </c>
      <c r="AP67" s="187">
        <v>2.7242416902722495E-4</v>
      </c>
      <c r="AQ67" s="187">
        <v>5.1727860660785415E-4</v>
      </c>
      <c r="AR67" s="187">
        <v>5.1598708554837077E-4</v>
      </c>
      <c r="AS67" s="187">
        <v>2.3833139033176319E-4</v>
      </c>
      <c r="AT67" s="187">
        <v>4.2483183044338097E-4</v>
      </c>
      <c r="AU67" s="187">
        <v>1.7346508318068641E-4</v>
      </c>
      <c r="AV67" s="187">
        <v>8.9150272550930678E-4</v>
      </c>
      <c r="AW67" s="187">
        <v>3.5314462675270486E-4</v>
      </c>
      <c r="AX67" s="187">
        <v>7.7314104769912165E-4</v>
      </c>
      <c r="AY67" s="187">
        <v>6.4575000326887611E-4</v>
      </c>
      <c r="AZ67" s="187">
        <v>5.2247630914063867E-4</v>
      </c>
      <c r="BA67" s="187">
        <v>1.1700615295414825E-3</v>
      </c>
      <c r="BB67" s="187">
        <v>2.9413514376697824E-3</v>
      </c>
      <c r="BC67" s="187">
        <v>6.0598863997058392E-4</v>
      </c>
      <c r="BD67" s="187">
        <v>7.968136670757712E-4</v>
      </c>
      <c r="BE67" s="187">
        <v>9.5627841727449446E-3</v>
      </c>
      <c r="BF67" s="187">
        <v>7.7456851299814757E-3</v>
      </c>
      <c r="BG67" s="187">
        <v>2.5191192813681243E-3</v>
      </c>
      <c r="BH67" s="187">
        <v>1.1614623050678532E-3</v>
      </c>
      <c r="BI67" s="187">
        <v>1.1573224181725203E-2</v>
      </c>
      <c r="BJ67" s="187">
        <v>3.0429619175563081E-3</v>
      </c>
      <c r="BK67" s="187">
        <v>3.5976627667677744E-3</v>
      </c>
      <c r="BL67" s="187">
        <v>1.0156058864332078</v>
      </c>
      <c r="BM67" s="187">
        <v>1.6717743128411862E-4</v>
      </c>
      <c r="BN67" s="187">
        <v>1.3748507363242194E-3</v>
      </c>
      <c r="BO67" s="188">
        <v>1.0765865683663716</v>
      </c>
      <c r="BP67" s="149"/>
      <c r="BQ67" s="149"/>
      <c r="BR67" s="149"/>
      <c r="BS67" s="149"/>
      <c r="BT67" s="151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51"/>
      <c r="CI67" s="149"/>
      <c r="CJ67" s="149"/>
      <c r="CK67" s="149"/>
      <c r="CL67" s="149"/>
      <c r="CM67" s="149"/>
      <c r="CN67" s="149"/>
      <c r="CO67" s="149"/>
      <c r="CP67" s="151"/>
      <c r="CQ67" s="149"/>
      <c r="CR67" s="151"/>
    </row>
    <row r="68" spans="1:97" s="138" customFormat="1" ht="10.9" customHeight="1" x14ac:dyDescent="0.2">
      <c r="A68" s="175" t="s">
        <v>301</v>
      </c>
      <c r="B68" s="186" t="s">
        <v>521</v>
      </c>
      <c r="C68" s="187">
        <v>7.0585297137041485E-4</v>
      </c>
      <c r="D68" s="187">
        <v>6.2465849919693059E-4</v>
      </c>
      <c r="E68" s="187">
        <v>1.0011731349990993E-3</v>
      </c>
      <c r="F68" s="187">
        <v>2.8500869193322422E-3</v>
      </c>
      <c r="G68" s="187">
        <v>3.2718063831347964E-3</v>
      </c>
      <c r="H68" s="187">
        <v>1.8148301123509238E-3</v>
      </c>
      <c r="I68" s="187">
        <v>0</v>
      </c>
      <c r="J68" s="187">
        <v>1.2755259253569619E-3</v>
      </c>
      <c r="K68" s="187">
        <v>1.3422700776117799E-3</v>
      </c>
      <c r="L68" s="187">
        <v>9.1810577049407523E-4</v>
      </c>
      <c r="M68" s="187">
        <v>6.8948950125010202E-4</v>
      </c>
      <c r="N68" s="187">
        <v>1.3743746150083301E-3</v>
      </c>
      <c r="O68" s="187">
        <v>5.0282879436680202E-4</v>
      </c>
      <c r="P68" s="187">
        <v>5.27900978378811E-4</v>
      </c>
      <c r="Q68" s="187">
        <v>8.3859985033154496E-4</v>
      </c>
      <c r="R68" s="187">
        <v>1.8369584422886318E-3</v>
      </c>
      <c r="S68" s="187">
        <v>1.5940486931096116E-3</v>
      </c>
      <c r="T68" s="187">
        <v>1.7535836205617558E-3</v>
      </c>
      <c r="U68" s="187">
        <v>8.905187133473369E-4</v>
      </c>
      <c r="V68" s="187">
        <v>8.4174767541059063E-4</v>
      </c>
      <c r="W68" s="187">
        <v>1.1168413450592816E-3</v>
      </c>
      <c r="X68" s="187">
        <v>1.7963366394835089E-4</v>
      </c>
      <c r="Y68" s="187">
        <v>5.2486428184838382E-4</v>
      </c>
      <c r="Z68" s="187">
        <v>1.05922907537686E-3</v>
      </c>
      <c r="AA68" s="187">
        <v>6.7341859560408247E-5</v>
      </c>
      <c r="AB68" s="187">
        <v>3.0521515983479488E-4</v>
      </c>
      <c r="AC68" s="187">
        <v>0</v>
      </c>
      <c r="AD68" s="187">
        <v>0</v>
      </c>
      <c r="AE68" s="187">
        <v>1.0611887061633958E-3</v>
      </c>
      <c r="AF68" s="187">
        <v>0</v>
      </c>
      <c r="AG68" s="187">
        <v>5.3485961820898134E-5</v>
      </c>
      <c r="AH68" s="187">
        <v>1.9301178538552001E-4</v>
      </c>
      <c r="AI68" s="187">
        <v>6.3518675478229899E-4</v>
      </c>
      <c r="AJ68" s="187">
        <v>1.0536216589211995E-3</v>
      </c>
      <c r="AK68" s="187">
        <v>1.0721426616665977E-3</v>
      </c>
      <c r="AL68" s="187">
        <v>5.2319356122615868E-4</v>
      </c>
      <c r="AM68" s="187">
        <v>1.9455037048320461E-3</v>
      </c>
      <c r="AN68" s="187">
        <v>1.1241961216669814E-3</v>
      </c>
      <c r="AO68" s="187">
        <v>1.0260988357773571E-3</v>
      </c>
      <c r="AP68" s="187">
        <v>4.6414068340088605E-4</v>
      </c>
      <c r="AQ68" s="187">
        <v>2.8550863648146452E-3</v>
      </c>
      <c r="AR68" s="187">
        <v>8.5532963167490883E-4</v>
      </c>
      <c r="AS68" s="187">
        <v>3.6590038770223685E-4</v>
      </c>
      <c r="AT68" s="187">
        <v>1.4764757651152677E-3</v>
      </c>
      <c r="AU68" s="187">
        <v>3.2339393437348682E-3</v>
      </c>
      <c r="AV68" s="187">
        <v>2.312181912019613E-3</v>
      </c>
      <c r="AW68" s="187">
        <v>3.8453997347513576E-3</v>
      </c>
      <c r="AX68" s="187">
        <v>5.9182864496553267E-4</v>
      </c>
      <c r="AY68" s="187">
        <v>2.3625420490493904E-3</v>
      </c>
      <c r="AZ68" s="187">
        <v>4.0702928140141977E-3</v>
      </c>
      <c r="BA68" s="187">
        <v>3.3841806594898591E-3</v>
      </c>
      <c r="BB68" s="187">
        <v>1.9482483308486966E-3</v>
      </c>
      <c r="BC68" s="187">
        <v>2.4789061168953119E-3</v>
      </c>
      <c r="BD68" s="187">
        <v>3.5202478571272097E-3</v>
      </c>
      <c r="BE68" s="187">
        <v>1.9241036013415203E-3</v>
      </c>
      <c r="BF68" s="187">
        <v>5.2731613972158654E-3</v>
      </c>
      <c r="BG68" s="187">
        <v>6.1960383053939125E-3</v>
      </c>
      <c r="BH68" s="187">
        <v>2.1225187137056695E-3</v>
      </c>
      <c r="BI68" s="187">
        <v>2.9287114318744651E-3</v>
      </c>
      <c r="BJ68" s="187">
        <v>1.4955329065963086E-3</v>
      </c>
      <c r="BK68" s="187">
        <v>2.8428129699266539E-3</v>
      </c>
      <c r="BL68" s="187">
        <v>3.8248085464463212E-3</v>
      </c>
      <c r="BM68" s="187">
        <v>1.0005377583848609</v>
      </c>
      <c r="BN68" s="187">
        <v>9.2646406499188817E-4</v>
      </c>
      <c r="BO68" s="188">
        <v>1.0984317264337289</v>
      </c>
      <c r="BP68" s="149"/>
      <c r="BQ68" s="149"/>
      <c r="BR68" s="149"/>
      <c r="BS68" s="149"/>
      <c r="BT68" s="151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51"/>
      <c r="CI68" s="149"/>
      <c r="CJ68" s="149"/>
      <c r="CK68" s="149"/>
      <c r="CL68" s="149"/>
      <c r="CM68" s="149"/>
      <c r="CN68" s="149"/>
      <c r="CO68" s="149"/>
      <c r="CP68" s="151"/>
      <c r="CQ68" s="149"/>
      <c r="CR68" s="151"/>
    </row>
    <row r="69" spans="1:97" s="138" customFormat="1" ht="10.9" customHeight="1" x14ac:dyDescent="0.2">
      <c r="A69" s="193" t="s">
        <v>459</v>
      </c>
      <c r="B69" s="186" t="s">
        <v>522</v>
      </c>
      <c r="C69" s="187">
        <v>6.3773584490645031E-3</v>
      </c>
      <c r="D69" s="187">
        <v>1.7654698416471176E-3</v>
      </c>
      <c r="E69" s="187">
        <v>2.1633574145524014E-3</v>
      </c>
      <c r="F69" s="187">
        <v>1.2209413386447044E-3</v>
      </c>
      <c r="G69" s="187">
        <v>5.2799191801861309E-3</v>
      </c>
      <c r="H69" s="187">
        <v>8.3893865387104135E-3</v>
      </c>
      <c r="I69" s="187">
        <v>0</v>
      </c>
      <c r="J69" s="187">
        <v>2.2187768515923641E-2</v>
      </c>
      <c r="K69" s="187">
        <v>1.1255268399658415E-2</v>
      </c>
      <c r="L69" s="187">
        <v>5.793245269379633E-3</v>
      </c>
      <c r="M69" s="187">
        <v>9.4035969827988338E-3</v>
      </c>
      <c r="N69" s="187">
        <v>2.9523599900541258E-3</v>
      </c>
      <c r="O69" s="187">
        <v>4.7759762349440871E-3</v>
      </c>
      <c r="P69" s="187">
        <v>2.1290280556232395E-2</v>
      </c>
      <c r="Q69" s="187">
        <v>2.406895824306649E-3</v>
      </c>
      <c r="R69" s="187">
        <v>4.2968183232360135E-3</v>
      </c>
      <c r="S69" s="187">
        <v>1.0057736287109863E-2</v>
      </c>
      <c r="T69" s="187">
        <v>4.2605441448332363E-3</v>
      </c>
      <c r="U69" s="187">
        <v>5.5067805013421043E-3</v>
      </c>
      <c r="V69" s="187">
        <v>4.6614973242649271E-3</v>
      </c>
      <c r="W69" s="187">
        <v>4.198459111715994E-3</v>
      </c>
      <c r="X69" s="187">
        <v>7.2105571344353826E-4</v>
      </c>
      <c r="Y69" s="187">
        <v>1.2942080706685839E-3</v>
      </c>
      <c r="Z69" s="187">
        <v>5.5777484217834333E-3</v>
      </c>
      <c r="AA69" s="187">
        <v>2.486422396299393E-4</v>
      </c>
      <c r="AB69" s="187">
        <v>3.5172979438020825E-3</v>
      </c>
      <c r="AC69" s="187">
        <v>0</v>
      </c>
      <c r="AD69" s="187">
        <v>0</v>
      </c>
      <c r="AE69" s="187">
        <v>7.5109426102321466E-3</v>
      </c>
      <c r="AF69" s="187">
        <v>0</v>
      </c>
      <c r="AG69" s="187">
        <v>1.9752133560152771E-3</v>
      </c>
      <c r="AH69" s="187">
        <v>5.6296997448389147E-3</v>
      </c>
      <c r="AI69" s="187">
        <v>3.6807750719525635E-3</v>
      </c>
      <c r="AJ69" s="187">
        <v>3.0184606211454321E-3</v>
      </c>
      <c r="AK69" s="187">
        <v>2.3428676960817064E-3</v>
      </c>
      <c r="AL69" s="187">
        <v>2.2657439727517166E-3</v>
      </c>
      <c r="AM69" s="187">
        <v>5.4653111700336578E-3</v>
      </c>
      <c r="AN69" s="187">
        <v>4.7082578763052935E-3</v>
      </c>
      <c r="AO69" s="187">
        <v>2.3059292817826486E-2</v>
      </c>
      <c r="AP69" s="187">
        <v>4.6406538096769034E-3</v>
      </c>
      <c r="AQ69" s="187">
        <v>7.0124812621038396E-3</v>
      </c>
      <c r="AR69" s="187">
        <v>1.1741381926756974E-2</v>
      </c>
      <c r="AS69" s="187">
        <v>7.7181578579559344E-3</v>
      </c>
      <c r="AT69" s="187">
        <v>9.5501147854982517E-3</v>
      </c>
      <c r="AU69" s="187">
        <v>2.2896733814756896E-2</v>
      </c>
      <c r="AV69" s="187">
        <v>8.247106090183802E-3</v>
      </c>
      <c r="AW69" s="187">
        <v>6.1147692758355679E-3</v>
      </c>
      <c r="AX69" s="187">
        <v>1.7672749422260328E-3</v>
      </c>
      <c r="AY69" s="187">
        <v>1.1115421246183508E-2</v>
      </c>
      <c r="AZ69" s="187">
        <v>2.0017880830011121E-3</v>
      </c>
      <c r="BA69" s="187">
        <v>4.6656957169105883E-3</v>
      </c>
      <c r="BB69" s="187">
        <v>2.139349076682606E-3</v>
      </c>
      <c r="BC69" s="187">
        <v>1.7205782470254356E-3</v>
      </c>
      <c r="BD69" s="187">
        <v>9.2776826996454932E-3</v>
      </c>
      <c r="BE69" s="187">
        <v>3.29243625297074E-3</v>
      </c>
      <c r="BF69" s="187">
        <v>3.6323878252550049E-3</v>
      </c>
      <c r="BG69" s="187">
        <v>4.3196931521123126E-3</v>
      </c>
      <c r="BH69" s="187">
        <v>3.6871827253640152E-3</v>
      </c>
      <c r="BI69" s="187">
        <v>3.8120370982145436E-3</v>
      </c>
      <c r="BJ69" s="187">
        <v>3.9410153551618799E-3</v>
      </c>
      <c r="BK69" s="187">
        <v>3.0782369535759294E-3</v>
      </c>
      <c r="BL69" s="187">
        <v>6.0483419771870653E-3</v>
      </c>
      <c r="BM69" s="187">
        <v>2.7540884280227154E-3</v>
      </c>
      <c r="BN69" s="187">
        <v>1.0018362149050168</v>
      </c>
      <c r="BO69" s="188">
        <v>1.35627000106244</v>
      </c>
      <c r="BP69" s="149"/>
      <c r="BQ69" s="149"/>
      <c r="BR69" s="149"/>
      <c r="BS69" s="149"/>
      <c r="BT69" s="151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51"/>
      <c r="CI69" s="149"/>
      <c r="CJ69" s="149"/>
      <c r="CK69" s="149"/>
      <c r="CL69" s="149"/>
      <c r="CM69" s="149"/>
      <c r="CN69" s="149"/>
      <c r="CO69" s="149"/>
      <c r="CP69" s="151"/>
      <c r="CQ69" s="149"/>
      <c r="CR69" s="151"/>
    </row>
    <row r="70" spans="1:97" s="138" customFormat="1" ht="10.9" customHeight="1" x14ac:dyDescent="0.2">
      <c r="A70" s="199"/>
      <c r="B70" s="200" t="s">
        <v>329</v>
      </c>
      <c r="C70" s="201">
        <v>1.3176014111865044</v>
      </c>
      <c r="D70" s="201">
        <v>1.3546049732407686</v>
      </c>
      <c r="E70" s="201">
        <v>1.445296760869683</v>
      </c>
      <c r="F70" s="201">
        <v>1.2005837034982705</v>
      </c>
      <c r="G70" s="201">
        <v>1.3262444581189652</v>
      </c>
      <c r="H70" s="201">
        <v>1.1513788899533026</v>
      </c>
      <c r="I70" s="201">
        <v>1</v>
      </c>
      <c r="J70" s="201">
        <v>1.1921399534638266</v>
      </c>
      <c r="K70" s="201">
        <v>1.7430470447688289</v>
      </c>
      <c r="L70" s="201">
        <v>1.3717918761346621</v>
      </c>
      <c r="M70" s="201">
        <v>1.7742052146025671</v>
      </c>
      <c r="N70" s="201">
        <v>1.4379799841492427</v>
      </c>
      <c r="O70" s="201">
        <v>1.2175401508337649</v>
      </c>
      <c r="P70" s="201">
        <v>1.5732331181947685</v>
      </c>
      <c r="Q70" s="201">
        <v>1.1653883027185801</v>
      </c>
      <c r="R70" s="201">
        <v>1.2049751922697212</v>
      </c>
      <c r="S70" s="201">
        <v>1.5302798075668378</v>
      </c>
      <c r="T70" s="201">
        <v>1.331938008856717</v>
      </c>
      <c r="U70" s="201">
        <v>1.3854106512340976</v>
      </c>
      <c r="V70" s="201">
        <v>1.3286423882254859</v>
      </c>
      <c r="W70" s="201">
        <v>1.22196799555941</v>
      </c>
      <c r="X70" s="201">
        <v>1.144567373304479</v>
      </c>
      <c r="Y70" s="201">
        <v>1.1482733930122149</v>
      </c>
      <c r="Z70" s="201">
        <v>1.1928726278337292</v>
      </c>
      <c r="AA70" s="201">
        <v>1.0348122768556105</v>
      </c>
      <c r="AB70" s="201">
        <v>1.2226791703764284</v>
      </c>
      <c r="AC70" s="201">
        <v>1</v>
      </c>
      <c r="AD70" s="201">
        <v>1</v>
      </c>
      <c r="AE70" s="201">
        <v>1.243493104570069</v>
      </c>
      <c r="AF70" s="201">
        <v>1</v>
      </c>
      <c r="AG70" s="201">
        <v>1.0380674741570062</v>
      </c>
      <c r="AH70" s="201">
        <v>1.1376567555775592</v>
      </c>
      <c r="AI70" s="201">
        <v>1.1177447198082588</v>
      </c>
      <c r="AJ70" s="201">
        <v>1.1713513169251073</v>
      </c>
      <c r="AK70" s="201">
        <v>1.201553935920447</v>
      </c>
      <c r="AL70" s="201">
        <v>1.1014637242062812</v>
      </c>
      <c r="AM70" s="201">
        <v>1.2514394236470372</v>
      </c>
      <c r="AN70" s="201">
        <v>1.4549939733788386</v>
      </c>
      <c r="AO70" s="201">
        <v>1.3252646047209111</v>
      </c>
      <c r="AP70" s="201">
        <v>1.2898805775758233</v>
      </c>
      <c r="AQ70" s="201">
        <v>1.310850743638762</v>
      </c>
      <c r="AR70" s="201">
        <v>1.2689865129257119</v>
      </c>
      <c r="AS70" s="201">
        <v>1.1954728244417956</v>
      </c>
      <c r="AT70" s="201">
        <v>1.2898739935045627</v>
      </c>
      <c r="AU70" s="201">
        <v>1.1915326435431079</v>
      </c>
      <c r="AV70" s="201">
        <v>1.1709819317386927</v>
      </c>
      <c r="AW70" s="201">
        <v>1.203569381350017</v>
      </c>
      <c r="AX70" s="201">
        <v>1.1355227071559564</v>
      </c>
      <c r="AY70" s="201">
        <v>1.2627894013343131</v>
      </c>
      <c r="AZ70" s="201">
        <v>1.1199213534712278</v>
      </c>
      <c r="BA70" s="201">
        <v>1.3587135686456309</v>
      </c>
      <c r="BB70" s="201">
        <v>1.2691124747471811</v>
      </c>
      <c r="BC70" s="201">
        <v>1.1793396255358968</v>
      </c>
      <c r="BD70" s="201">
        <v>1.1649913914476675</v>
      </c>
      <c r="BE70" s="201">
        <v>1.1737228981154997</v>
      </c>
      <c r="BF70" s="201">
        <v>1.1478010804771561</v>
      </c>
      <c r="BG70" s="201">
        <v>1.2257633692440291</v>
      </c>
      <c r="BH70" s="201">
        <v>1.2064005378868825</v>
      </c>
      <c r="BI70" s="201">
        <v>1.372775397672265</v>
      </c>
      <c r="BJ70" s="201">
        <v>1.3817755212854204</v>
      </c>
      <c r="BK70" s="201">
        <v>1.1902851730786601</v>
      </c>
      <c r="BL70" s="201">
        <v>1.2083709475301352</v>
      </c>
      <c r="BM70" s="201">
        <v>1.4388186238135545</v>
      </c>
      <c r="BN70" s="201">
        <v>1.4176885638037222</v>
      </c>
      <c r="BO70" s="202">
        <v>1.25367851568287</v>
      </c>
      <c r="BP70" s="149"/>
      <c r="BQ70" s="149"/>
      <c r="BR70" s="149"/>
      <c r="BS70" s="149"/>
      <c r="BT70" s="151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51"/>
      <c r="CI70" s="149"/>
      <c r="CJ70" s="149"/>
      <c r="CK70" s="149"/>
      <c r="CL70" s="149"/>
      <c r="CM70" s="149"/>
      <c r="CN70" s="149"/>
      <c r="CO70" s="149"/>
      <c r="CP70" s="151"/>
      <c r="CQ70" s="149"/>
      <c r="CR70" s="151"/>
    </row>
    <row r="71" spans="1:97" s="138" customFormat="1" ht="10.9" customHeight="1" x14ac:dyDescent="0.2">
      <c r="A71" s="136"/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5"/>
      <c r="CQ71" s="145"/>
      <c r="CR71" s="145"/>
    </row>
    <row r="72" spans="1:97" s="138" customFormat="1" ht="10.9" customHeight="1" x14ac:dyDescent="0.2">
      <c r="A72" s="136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3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5"/>
    </row>
    <row r="73" spans="1:97" s="138" customFormat="1" ht="10.9" customHeight="1" x14ac:dyDescent="0.2">
      <c r="A73" s="136"/>
      <c r="BP73" s="139"/>
      <c r="CS73" s="139"/>
    </row>
    <row r="74" spans="1:97" s="138" customFormat="1" ht="10.9" customHeight="1" x14ac:dyDescent="0.2">
      <c r="A74" s="136"/>
      <c r="BP74" s="139"/>
      <c r="CS74" s="139"/>
    </row>
    <row r="75" spans="1:97" s="138" customFormat="1" ht="10.9" customHeight="1" x14ac:dyDescent="0.2">
      <c r="A75" s="136"/>
      <c r="BP75" s="139"/>
      <c r="CS75" s="139"/>
    </row>
    <row r="76" spans="1:97" s="138" customFormat="1" ht="10.9" customHeight="1" x14ac:dyDescent="0.2">
      <c r="A76" s="136"/>
      <c r="BP76" s="139"/>
      <c r="CS76" s="139"/>
    </row>
    <row r="77" spans="1:97" s="138" customFormat="1" ht="10.9" customHeight="1" x14ac:dyDescent="0.2">
      <c r="A77" s="136"/>
      <c r="BP77" s="139"/>
      <c r="CS77" s="139"/>
    </row>
    <row r="78" spans="1:97" s="138" customFormat="1" ht="10.9" customHeight="1" x14ac:dyDescent="0.2">
      <c r="A78" s="136"/>
      <c r="BP78" s="139"/>
      <c r="CS78" s="139"/>
    </row>
    <row r="79" spans="1:97" s="138" customFormat="1" ht="10.9" customHeight="1" x14ac:dyDescent="0.2">
      <c r="A79" s="136"/>
      <c r="BP79" s="139"/>
      <c r="CS79" s="139"/>
    </row>
    <row r="80" spans="1:97" s="138" customFormat="1" ht="10.9" customHeight="1" x14ac:dyDescent="0.2">
      <c r="A80" s="136"/>
      <c r="BP80" s="139"/>
      <c r="CS80" s="139"/>
    </row>
    <row r="81" spans="1:97" s="138" customFormat="1" ht="6.75" customHeight="1" x14ac:dyDescent="0.2">
      <c r="A81" s="136"/>
      <c r="BP81" s="139"/>
      <c r="CS81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="115" zoomScaleNormal="100" zoomScaleSheetLayoutView="115" workbookViewId="0">
      <selection activeCell="K21" sqref="K21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4" t="s">
        <v>46</v>
      </c>
      <c r="G1" s="160"/>
      <c r="H1" s="622">
        <f>IF(H2&gt;H3,H3,H2)</f>
        <v>25</v>
      </c>
      <c r="I1" s="152" t="s">
        <v>334</v>
      </c>
      <c r="J1" s="153"/>
      <c r="K1" s="154"/>
    </row>
    <row r="2" spans="1:13" ht="23" thickBot="1" x14ac:dyDescent="0.8">
      <c r="A2" s="155" t="s">
        <v>336</v>
      </c>
      <c r="B2" s="156" t="s">
        <v>416</v>
      </c>
      <c r="C2" s="157" t="s">
        <v>338</v>
      </c>
      <c r="D2" s="158">
        <f ca="1">OFFSET(D6,H1,0)</f>
        <v>0.65816824510667427</v>
      </c>
      <c r="E2" s="618" t="str">
        <f ca="1">IF(H2&gt;H3,"← "&amp;OFFSET(A6,H3,0)&amp;"値を適用","")</f>
        <v/>
      </c>
      <c r="F2" s="619"/>
      <c r="G2" s="623"/>
      <c r="H2" s="624">
        <f>MATCH(B2,M7:M31,0)</f>
        <v>25</v>
      </c>
      <c r="I2" s="159" t="s">
        <v>339</v>
      </c>
      <c r="J2" s="160"/>
      <c r="K2" s="161"/>
    </row>
    <row r="3" spans="1:13" ht="31.5" x14ac:dyDescent="0.2">
      <c r="A3" s="134"/>
      <c r="H3" s="625">
        <f>COUNT(C:C)</f>
        <v>25</v>
      </c>
      <c r="I3" s="162" t="s">
        <v>340</v>
      </c>
      <c r="J3" s="163"/>
      <c r="K3" s="164"/>
    </row>
    <row r="4" spans="1:13" ht="26" thickBot="1" x14ac:dyDescent="0.25">
      <c r="A4" s="1"/>
      <c r="D4" s="10" t="s">
        <v>47</v>
      </c>
    </row>
    <row r="5" spans="1:13" ht="18.5" thickTop="1" thickBot="1" x14ac:dyDescent="0.25">
      <c r="A5" s="3"/>
      <c r="B5" s="4" t="s">
        <v>41</v>
      </c>
      <c r="C5" s="4" t="s">
        <v>42</v>
      </c>
      <c r="D5" s="4" t="s">
        <v>40</v>
      </c>
    </row>
    <row r="6" spans="1:13" ht="18.5" thickTop="1" thickBot="1" x14ac:dyDescent="0.25">
      <c r="A6" s="3"/>
      <c r="B6" s="4" t="s">
        <v>406</v>
      </c>
      <c r="C6" s="4" t="s">
        <v>407</v>
      </c>
      <c r="D6" s="4" t="s">
        <v>341</v>
      </c>
      <c r="M6" s="2" t="s">
        <v>335</v>
      </c>
    </row>
    <row r="7" spans="1:13" ht="18.5" hidden="1" thickTop="1" thickBot="1" x14ac:dyDescent="0.25">
      <c r="A7" s="5" t="s">
        <v>395</v>
      </c>
      <c r="B7" s="6">
        <v>329216</v>
      </c>
      <c r="C7" s="6">
        <v>460967</v>
      </c>
      <c r="D7" s="7">
        <f>B7/C7</f>
        <v>0.71418561415459236</v>
      </c>
      <c r="M7" s="2" t="s">
        <v>395</v>
      </c>
    </row>
    <row r="8" spans="1:13" ht="18.5" hidden="1" thickTop="1" thickBot="1" x14ac:dyDescent="0.25">
      <c r="A8" s="3" t="s">
        <v>396</v>
      </c>
      <c r="B8" s="8">
        <v>319159</v>
      </c>
      <c r="C8" s="8">
        <v>448136</v>
      </c>
      <c r="D8" s="9">
        <f t="shared" ref="D8:D31" si="0">B8/C8</f>
        <v>0.71219228091472231</v>
      </c>
      <c r="M8" s="2" t="s">
        <v>396</v>
      </c>
    </row>
    <row r="9" spans="1:13" ht="18.5" hidden="1" thickTop="1" thickBot="1" x14ac:dyDescent="0.25">
      <c r="A9" s="5" t="s">
        <v>397</v>
      </c>
      <c r="B9" s="6">
        <v>317178</v>
      </c>
      <c r="C9" s="6">
        <v>447722</v>
      </c>
      <c r="D9" s="7">
        <f t="shared" si="0"/>
        <v>0.70842621090766145</v>
      </c>
      <c r="M9" s="2" t="s">
        <v>397</v>
      </c>
    </row>
    <row r="10" spans="1:13" ht="18.5" hidden="1" thickTop="1" thickBot="1" x14ac:dyDescent="0.25">
      <c r="A10" s="3" t="s">
        <v>398</v>
      </c>
      <c r="B10" s="8">
        <v>307928</v>
      </c>
      <c r="C10" s="8">
        <v>434063</v>
      </c>
      <c r="D10" s="9">
        <f t="shared" si="0"/>
        <v>0.70940854207799331</v>
      </c>
      <c r="M10" s="2" t="s">
        <v>398</v>
      </c>
    </row>
    <row r="11" spans="1:13" ht="18.5" hidden="1" thickTop="1" thickBot="1" x14ac:dyDescent="0.25">
      <c r="A11" s="5" t="s">
        <v>399</v>
      </c>
      <c r="B11" s="6">
        <v>298655</v>
      </c>
      <c r="C11" s="6">
        <v>393015</v>
      </c>
      <c r="D11" s="7">
        <f t="shared" si="0"/>
        <v>0.75990738266987268</v>
      </c>
      <c r="M11" s="2" t="s">
        <v>399</v>
      </c>
    </row>
    <row r="12" spans="1:13" ht="18.5" hidden="1" thickTop="1" thickBot="1" x14ac:dyDescent="0.25">
      <c r="A12" s="3" t="s">
        <v>400</v>
      </c>
      <c r="B12" s="8">
        <v>302306</v>
      </c>
      <c r="C12" s="8">
        <v>406096</v>
      </c>
      <c r="D12" s="9">
        <f t="shared" si="0"/>
        <v>0.74442003861155981</v>
      </c>
      <c r="M12" s="2" t="s">
        <v>400</v>
      </c>
    </row>
    <row r="13" spans="1:13" ht="18.5" hidden="1" thickTop="1" thickBot="1" x14ac:dyDescent="0.25">
      <c r="A13" s="5" t="s">
        <v>401</v>
      </c>
      <c r="B13" s="6">
        <v>287905</v>
      </c>
      <c r="C13" s="6">
        <v>371479</v>
      </c>
      <c r="D13" s="7">
        <f t="shared" si="0"/>
        <v>0.77502362179288731</v>
      </c>
      <c r="M13" s="2" t="s">
        <v>401</v>
      </c>
    </row>
    <row r="14" spans="1:13" ht="18.5" thickTop="1" thickBot="1" x14ac:dyDescent="0.25">
      <c r="A14" s="3" t="s">
        <v>402</v>
      </c>
      <c r="B14" s="8">
        <v>284704</v>
      </c>
      <c r="C14" s="8">
        <v>378860</v>
      </c>
      <c r="D14" s="9">
        <f t="shared" si="0"/>
        <v>0.75147547906878531</v>
      </c>
      <c r="M14" s="2" t="s">
        <v>402</v>
      </c>
    </row>
    <row r="15" spans="1:13" ht="18.5" thickTop="1" thickBot="1" x14ac:dyDescent="0.25">
      <c r="A15" s="5" t="s">
        <v>403</v>
      </c>
      <c r="B15" s="6">
        <v>277349</v>
      </c>
      <c r="C15" s="6">
        <v>362790</v>
      </c>
      <c r="D15" s="7">
        <f t="shared" si="0"/>
        <v>0.76448909837647128</v>
      </c>
      <c r="M15" s="2" t="s">
        <v>403</v>
      </c>
    </row>
    <row r="16" spans="1:13" ht="18.5" thickTop="1" thickBot="1" x14ac:dyDescent="0.25">
      <c r="A16" s="3" t="s">
        <v>43</v>
      </c>
      <c r="B16" s="8">
        <v>288915</v>
      </c>
      <c r="C16" s="8">
        <v>398654</v>
      </c>
      <c r="D16" s="9">
        <f t="shared" si="0"/>
        <v>0.72472620367536766</v>
      </c>
      <c r="M16" s="2" t="s">
        <v>43</v>
      </c>
    </row>
    <row r="17" spans="1:13" ht="18.5" thickTop="1" thickBot="1" x14ac:dyDescent="0.25">
      <c r="A17" s="5" t="s">
        <v>44</v>
      </c>
      <c r="B17" s="6">
        <v>290969</v>
      </c>
      <c r="C17" s="6">
        <v>389713</v>
      </c>
      <c r="D17" s="7">
        <f t="shared" si="0"/>
        <v>0.7466237975125285</v>
      </c>
      <c r="M17" s="2" t="s">
        <v>44</v>
      </c>
    </row>
    <row r="18" spans="1:13" ht="18.5" thickTop="1" thickBot="1" x14ac:dyDescent="0.25">
      <c r="A18" s="3" t="s">
        <v>45</v>
      </c>
      <c r="B18" s="8">
        <v>301475</v>
      </c>
      <c r="C18" s="8">
        <v>393643</v>
      </c>
      <c r="D18" s="9">
        <f t="shared" si="0"/>
        <v>0.76585891277121654</v>
      </c>
      <c r="M18" s="2" t="s">
        <v>45</v>
      </c>
    </row>
    <row r="19" spans="1:13" ht="18.5" thickTop="1" thickBot="1" x14ac:dyDescent="0.25">
      <c r="A19" s="5" t="s">
        <v>331</v>
      </c>
      <c r="B19" s="6">
        <v>274329</v>
      </c>
      <c r="C19" s="6">
        <v>398141</v>
      </c>
      <c r="D19" s="7">
        <f t="shared" si="0"/>
        <v>0.68902474249072565</v>
      </c>
      <c r="M19" s="2" t="s">
        <v>331</v>
      </c>
    </row>
    <row r="20" spans="1:13" ht="18.5" thickTop="1" thickBot="1" x14ac:dyDescent="0.25">
      <c r="A20" s="3" t="s">
        <v>332</v>
      </c>
      <c r="B20" s="8">
        <v>319103</v>
      </c>
      <c r="C20" s="8">
        <v>421273</v>
      </c>
      <c r="D20" s="9">
        <f t="shared" si="0"/>
        <v>0.75747318247312312</v>
      </c>
      <c r="M20" s="2" t="s">
        <v>332</v>
      </c>
    </row>
    <row r="21" spans="1:13" ht="18.5" thickTop="1" thickBot="1" x14ac:dyDescent="0.25">
      <c r="A21" s="168" t="s">
        <v>337</v>
      </c>
      <c r="B21" s="169">
        <v>298650</v>
      </c>
      <c r="C21" s="169">
        <v>403812</v>
      </c>
      <c r="D21" s="170">
        <f t="shared" si="0"/>
        <v>0.73957683278357256</v>
      </c>
      <c r="M21" s="2" t="s">
        <v>337</v>
      </c>
    </row>
    <row r="22" spans="1:13" ht="18.5" thickTop="1" thickBot="1" x14ac:dyDescent="0.25">
      <c r="A22" s="3" t="s">
        <v>342</v>
      </c>
      <c r="B22" s="8">
        <v>297648</v>
      </c>
      <c r="C22" s="8">
        <v>405459</v>
      </c>
      <c r="D22" s="9">
        <f t="shared" si="0"/>
        <v>0.73410135180129188</v>
      </c>
      <c r="M22" s="2" t="s">
        <v>342</v>
      </c>
    </row>
    <row r="23" spans="1:13" ht="18.5" thickTop="1" thickBot="1" x14ac:dyDescent="0.25">
      <c r="A23" s="168" t="s">
        <v>343</v>
      </c>
      <c r="B23" s="169">
        <v>291773</v>
      </c>
      <c r="C23" s="169">
        <v>425560</v>
      </c>
      <c r="D23" s="170">
        <f t="shared" si="0"/>
        <v>0.68562129899426638</v>
      </c>
      <c r="M23" s="2" t="s">
        <v>343</v>
      </c>
    </row>
    <row r="24" spans="1:13" ht="18.5" thickTop="1" thickBot="1" x14ac:dyDescent="0.25">
      <c r="A24" s="3" t="s">
        <v>344</v>
      </c>
      <c r="B24" s="8">
        <v>282386</v>
      </c>
      <c r="C24" s="8">
        <v>387683</v>
      </c>
      <c r="D24" s="9">
        <f t="shared" si="0"/>
        <v>0.7283940745402816</v>
      </c>
      <c r="M24" s="2" t="s">
        <v>404</v>
      </c>
    </row>
    <row r="25" spans="1:13" ht="18.5" thickTop="1" thickBot="1" x14ac:dyDescent="0.25">
      <c r="A25" s="168" t="s">
        <v>394</v>
      </c>
      <c r="B25" s="169">
        <v>301276</v>
      </c>
      <c r="C25" s="169">
        <v>401120</v>
      </c>
      <c r="D25" s="170">
        <f t="shared" si="0"/>
        <v>0.75108695652173918</v>
      </c>
      <c r="M25" s="2" t="s">
        <v>405</v>
      </c>
    </row>
    <row r="26" spans="1:13" ht="18.5" thickTop="1" thickBot="1" x14ac:dyDescent="0.25">
      <c r="A26" s="3" t="s">
        <v>432</v>
      </c>
      <c r="B26" s="8">
        <v>295437</v>
      </c>
      <c r="C26" s="8">
        <v>408316</v>
      </c>
      <c r="D26" s="9">
        <f t="shared" si="0"/>
        <v>0.72354989762830746</v>
      </c>
      <c r="M26" s="2" t="s">
        <v>432</v>
      </c>
    </row>
    <row r="27" spans="1:13" ht="18.5" thickTop="1" thickBot="1" x14ac:dyDescent="0.25">
      <c r="A27" s="168" t="s">
        <v>584</v>
      </c>
      <c r="B27" s="166">
        <v>305062</v>
      </c>
      <c r="C27" s="166">
        <v>461647</v>
      </c>
      <c r="D27" s="170">
        <f t="shared" si="0"/>
        <v>0.66081226564886153</v>
      </c>
      <c r="M27" s="2" t="s">
        <v>584</v>
      </c>
    </row>
    <row r="28" spans="1:13" ht="18.5" thickTop="1" thickBot="1" x14ac:dyDescent="0.25">
      <c r="A28" s="3" t="s">
        <v>597</v>
      </c>
      <c r="B28" s="351">
        <v>296321</v>
      </c>
      <c r="C28" s="351">
        <v>474267</v>
      </c>
      <c r="D28" s="9">
        <f t="shared" si="0"/>
        <v>0.62479784593910181</v>
      </c>
      <c r="M28" s="2" t="s">
        <v>598</v>
      </c>
    </row>
    <row r="29" spans="1:13" ht="18.5" thickTop="1" thickBot="1" x14ac:dyDescent="0.25">
      <c r="A29" s="168" t="s">
        <v>599</v>
      </c>
      <c r="B29" s="166">
        <v>277611</v>
      </c>
      <c r="C29" s="166">
        <v>450485</v>
      </c>
      <c r="D29" s="170">
        <f t="shared" si="0"/>
        <v>0.61624915368991195</v>
      </c>
      <c r="M29" s="2" t="s">
        <v>600</v>
      </c>
    </row>
    <row r="30" spans="1:13" ht="18.5" thickTop="1" thickBot="1" x14ac:dyDescent="0.25">
      <c r="A30" s="3" t="s">
        <v>601</v>
      </c>
      <c r="B30" s="351">
        <v>317849</v>
      </c>
      <c r="C30" s="351">
        <v>472608</v>
      </c>
      <c r="D30" s="9">
        <f t="shared" si="0"/>
        <v>0.67254257227977521</v>
      </c>
      <c r="M30" s="2" t="s">
        <v>602</v>
      </c>
    </row>
    <row r="31" spans="1:13" ht="18.5" thickTop="1" thickBot="1" x14ac:dyDescent="0.25">
      <c r="A31" s="165" t="s">
        <v>415</v>
      </c>
      <c r="B31" s="166">
        <f>SUM(B26:B30)</f>
        <v>1492280</v>
      </c>
      <c r="C31" s="166">
        <f>SUM(C26:C30)</f>
        <v>2267323</v>
      </c>
      <c r="D31" s="170">
        <f t="shared" si="0"/>
        <v>0.65816824510667427</v>
      </c>
      <c r="M31" s="2" t="s">
        <v>416</v>
      </c>
    </row>
    <row r="32" spans="1:13" ht="18" thickTop="1" x14ac:dyDescent="0.2">
      <c r="A32" s="165"/>
      <c r="B32" s="166"/>
      <c r="C32" s="166"/>
      <c r="D32" s="167"/>
    </row>
    <row r="33" spans="1:1" x14ac:dyDescent="0.2">
      <c r="A33" s="2" t="s">
        <v>48</v>
      </c>
    </row>
    <row r="34" spans="1:1" x14ac:dyDescent="0.2">
      <c r="A34" s="2" t="s">
        <v>49</v>
      </c>
    </row>
  </sheetData>
  <mergeCells count="1">
    <mergeCell ref="E2:G2"/>
  </mergeCells>
  <phoneticPr fontId="4"/>
  <dataValidations disablePrompts="1" count="1">
    <dataValidation type="list" allowBlank="1" showInputMessage="1" showErrorMessage="1" sqref="B2">
      <formula1>$M$7:$M$31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B70" sqref="B70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100</v>
      </c>
      <c r="B1" s="57"/>
      <c r="D1" s="12" t="str">
        <f>'10波及計算'!A1</f>
        <v>《 道北圏 》</v>
      </c>
    </row>
    <row r="3" spans="1:4" ht="16.5" customHeight="1" x14ac:dyDescent="0.2">
      <c r="A3" s="620" t="s">
        <v>0</v>
      </c>
      <c r="B3" s="302" t="s">
        <v>101</v>
      </c>
      <c r="C3" s="302" t="s">
        <v>101</v>
      </c>
      <c r="D3" s="620" t="s">
        <v>85</v>
      </c>
    </row>
    <row r="4" spans="1:4" ht="16.5" customHeight="1" x14ac:dyDescent="0.2">
      <c r="A4" s="621"/>
      <c r="B4" s="304" t="s">
        <v>581</v>
      </c>
      <c r="C4" s="304" t="s">
        <v>595</v>
      </c>
      <c r="D4" s="621"/>
    </row>
    <row r="5" spans="1:4" ht="16.5" customHeight="1" x14ac:dyDescent="0.2">
      <c r="A5" s="300" t="s">
        <v>460</v>
      </c>
      <c r="B5" s="59">
        <v>22390</v>
      </c>
      <c r="C5" s="60">
        <f>'11取引基本表'!CS6</f>
        <v>108846</v>
      </c>
      <c r="D5" s="61">
        <f t="shared" ref="D5:D69" si="0">IF(ISERROR(B5/C5),"0",(B5/C5))</f>
        <v>0.20570347095896954</v>
      </c>
    </row>
    <row r="6" spans="1:4" ht="16.5" customHeight="1" x14ac:dyDescent="0.2">
      <c r="A6" s="300" t="s">
        <v>461</v>
      </c>
      <c r="B6" s="59">
        <v>968</v>
      </c>
      <c r="C6" s="62">
        <f>'11取引基本表'!CS7</f>
        <v>24581</v>
      </c>
      <c r="D6" s="61">
        <f t="shared" si="0"/>
        <v>3.9380008950002036E-2</v>
      </c>
    </row>
    <row r="7" spans="1:4" ht="16.5" customHeight="1" x14ac:dyDescent="0.2">
      <c r="A7" s="300" t="s">
        <v>462</v>
      </c>
      <c r="B7" s="59">
        <v>7472</v>
      </c>
      <c r="C7" s="62">
        <f>'11取引基本表'!CS8</f>
        <v>84482</v>
      </c>
      <c r="D7" s="61">
        <f t="shared" si="0"/>
        <v>8.8444875831538081E-2</v>
      </c>
    </row>
    <row r="8" spans="1:4" ht="16.5" customHeight="1" x14ac:dyDescent="0.2">
      <c r="A8" s="300" t="s">
        <v>463</v>
      </c>
      <c r="B8" s="59">
        <v>4387</v>
      </c>
      <c r="C8" s="62">
        <f>'11取引基本表'!CS9</f>
        <v>14418</v>
      </c>
      <c r="D8" s="61">
        <f t="shared" si="0"/>
        <v>0.30427243723123876</v>
      </c>
    </row>
    <row r="9" spans="1:4" ht="16.5" customHeight="1" x14ac:dyDescent="0.2">
      <c r="A9" s="300" t="s">
        <v>464</v>
      </c>
      <c r="B9" s="59">
        <v>1849</v>
      </c>
      <c r="C9" s="62">
        <f>'11取引基本表'!CS10</f>
        <v>18087</v>
      </c>
      <c r="D9" s="61">
        <f t="shared" si="0"/>
        <v>0.10222811964394317</v>
      </c>
    </row>
    <row r="10" spans="1:4" ht="16.5" customHeight="1" x14ac:dyDescent="0.2">
      <c r="A10" s="300" t="s">
        <v>465</v>
      </c>
      <c r="B10" s="59">
        <v>5248</v>
      </c>
      <c r="C10" s="62">
        <f>'11取引基本表'!CS11</f>
        <v>50224</v>
      </c>
      <c r="D10" s="61">
        <f t="shared" si="0"/>
        <v>0.10449187639375597</v>
      </c>
    </row>
    <row r="11" spans="1:4" ht="16.5" customHeight="1" x14ac:dyDescent="0.2">
      <c r="A11" s="300" t="s">
        <v>466</v>
      </c>
      <c r="B11" s="59">
        <v>0</v>
      </c>
      <c r="C11" s="62">
        <f>'11取引基本表'!CS12</f>
        <v>0</v>
      </c>
      <c r="D11" s="328" t="str">
        <f t="shared" si="0"/>
        <v>0</v>
      </c>
    </row>
    <row r="12" spans="1:4" ht="16.5" customHeight="1" x14ac:dyDescent="0.2">
      <c r="A12" s="300" t="s">
        <v>467</v>
      </c>
      <c r="B12" s="59">
        <v>308</v>
      </c>
      <c r="C12" s="62">
        <f>'11取引基本表'!CS13</f>
        <v>4354</v>
      </c>
      <c r="D12" s="61">
        <f t="shared" si="0"/>
        <v>7.0739549839228297E-2</v>
      </c>
    </row>
    <row r="13" spans="1:4" ht="16.5" customHeight="1" x14ac:dyDescent="0.2">
      <c r="A13" s="300" t="s">
        <v>468</v>
      </c>
      <c r="B13" s="59">
        <v>1354</v>
      </c>
      <c r="C13" s="62">
        <f>'11取引基本表'!CS14</f>
        <v>63962</v>
      </c>
      <c r="D13" s="61">
        <f t="shared" si="0"/>
        <v>2.11688189862731E-2</v>
      </c>
    </row>
    <row r="14" spans="1:4" ht="16.5" customHeight="1" x14ac:dyDescent="0.2">
      <c r="A14" s="300" t="s">
        <v>469</v>
      </c>
      <c r="B14" s="59">
        <v>5235</v>
      </c>
      <c r="C14" s="62">
        <f>'11取引基本表'!CS15</f>
        <v>61678</v>
      </c>
      <c r="D14" s="61">
        <f t="shared" si="0"/>
        <v>8.4876293005609782E-2</v>
      </c>
    </row>
    <row r="15" spans="1:4" ht="16.5" customHeight="1" x14ac:dyDescent="0.2">
      <c r="A15" s="300" t="s">
        <v>470</v>
      </c>
      <c r="B15" s="59">
        <v>107</v>
      </c>
      <c r="C15" s="62">
        <f>'11取引基本表'!CS16</f>
        <v>18501</v>
      </c>
      <c r="D15" s="61">
        <f t="shared" si="0"/>
        <v>5.7834711637208798E-3</v>
      </c>
    </row>
    <row r="16" spans="1:4" ht="16.5" customHeight="1" x14ac:dyDescent="0.2">
      <c r="A16" s="300" t="s">
        <v>471</v>
      </c>
      <c r="B16" s="59">
        <v>3151</v>
      </c>
      <c r="C16" s="63">
        <f>'11取引基本表'!CS17</f>
        <v>73835</v>
      </c>
      <c r="D16" s="61">
        <f t="shared" si="0"/>
        <v>4.2676237556714298E-2</v>
      </c>
    </row>
    <row r="17" spans="1:4" ht="16.5" customHeight="1" x14ac:dyDescent="0.2">
      <c r="A17" s="300" t="s">
        <v>472</v>
      </c>
      <c r="B17" s="59">
        <v>380</v>
      </c>
      <c r="C17" s="263">
        <f>'11取引基本表'!CS18</f>
        <v>8161</v>
      </c>
      <c r="D17" s="61">
        <f t="shared" si="0"/>
        <v>4.6562921210635953E-2</v>
      </c>
    </row>
    <row r="18" spans="1:4" ht="16.5" customHeight="1" x14ac:dyDescent="0.2">
      <c r="A18" s="300" t="s">
        <v>346</v>
      </c>
      <c r="B18" s="59">
        <v>152</v>
      </c>
      <c r="C18" s="263">
        <f>'11取引基本表'!CS19</f>
        <v>7475</v>
      </c>
      <c r="D18" s="61">
        <f t="shared" si="0"/>
        <v>2.0334448160535118E-2</v>
      </c>
    </row>
    <row r="19" spans="1:4" ht="16.5" customHeight="1" x14ac:dyDescent="0.2">
      <c r="A19" s="300" t="s">
        <v>473</v>
      </c>
      <c r="B19" s="59">
        <v>47</v>
      </c>
      <c r="C19" s="263">
        <f>'11取引基本表'!CS20</f>
        <v>1635</v>
      </c>
      <c r="D19" s="61">
        <f t="shared" si="0"/>
        <v>2.874617737003058E-2</v>
      </c>
    </row>
    <row r="20" spans="1:4" ht="16.5" customHeight="1" x14ac:dyDescent="0.2">
      <c r="A20" s="300" t="s">
        <v>474</v>
      </c>
      <c r="B20" s="59">
        <v>680</v>
      </c>
      <c r="C20" s="263">
        <f>'11取引基本表'!CS21</f>
        <v>9116</v>
      </c>
      <c r="D20" s="61">
        <f t="shared" si="0"/>
        <v>7.4594120228170246E-2</v>
      </c>
    </row>
    <row r="21" spans="1:4" ht="16.5" customHeight="1" x14ac:dyDescent="0.2">
      <c r="A21" s="300" t="s">
        <v>475</v>
      </c>
      <c r="B21" s="59">
        <v>1870</v>
      </c>
      <c r="C21" s="263">
        <f>'11取引基本表'!CS22</f>
        <v>21193</v>
      </c>
      <c r="D21" s="61">
        <f t="shared" si="0"/>
        <v>8.823668192327655E-2</v>
      </c>
    </row>
    <row r="22" spans="1:4" ht="16.5" customHeight="1" x14ac:dyDescent="0.2">
      <c r="A22" s="300" t="s">
        <v>476</v>
      </c>
      <c r="B22" s="59">
        <v>1469</v>
      </c>
      <c r="C22" s="263">
        <f>'11取引基本表'!CS23</f>
        <v>12377</v>
      </c>
      <c r="D22" s="61">
        <f t="shared" si="0"/>
        <v>0.11868788882604832</v>
      </c>
    </row>
    <row r="23" spans="1:4" ht="16.5" customHeight="1" x14ac:dyDescent="0.2">
      <c r="A23" s="300" t="s">
        <v>477</v>
      </c>
      <c r="B23" s="59">
        <v>306</v>
      </c>
      <c r="C23" s="263">
        <f>'11取引基本表'!CS24</f>
        <v>46825</v>
      </c>
      <c r="D23" s="61">
        <f t="shared" si="0"/>
        <v>6.5349706353443676E-3</v>
      </c>
    </row>
    <row r="24" spans="1:4" ht="16.5" customHeight="1" x14ac:dyDescent="0.2">
      <c r="A24" s="300" t="s">
        <v>478</v>
      </c>
      <c r="B24" s="59">
        <v>299</v>
      </c>
      <c r="C24" s="263">
        <f>'11取引基本表'!CS25</f>
        <v>8157</v>
      </c>
      <c r="D24" s="61">
        <f t="shared" si="0"/>
        <v>3.6655633198479837E-2</v>
      </c>
    </row>
    <row r="25" spans="1:4" ht="16.5" customHeight="1" x14ac:dyDescent="0.2">
      <c r="A25" s="300" t="s">
        <v>479</v>
      </c>
      <c r="B25" s="59">
        <v>1026</v>
      </c>
      <c r="C25" s="263">
        <f>'11取引基本表'!CS26</f>
        <v>9461</v>
      </c>
      <c r="D25" s="61">
        <f t="shared" si="0"/>
        <v>0.10844519606806892</v>
      </c>
    </row>
    <row r="26" spans="1:4" ht="16.5" customHeight="1" x14ac:dyDescent="0.2">
      <c r="A26" s="300" t="s">
        <v>480</v>
      </c>
      <c r="B26" s="59">
        <v>11</v>
      </c>
      <c r="C26" s="263">
        <f>'11取引基本表'!CS27</f>
        <v>1271</v>
      </c>
      <c r="D26" s="61">
        <f t="shared" si="0"/>
        <v>8.6546026750590095E-3</v>
      </c>
    </row>
    <row r="27" spans="1:4" ht="16.5" customHeight="1" x14ac:dyDescent="0.2">
      <c r="A27" s="300" t="s">
        <v>481</v>
      </c>
      <c r="B27" s="59">
        <v>42</v>
      </c>
      <c r="C27" s="263">
        <f>'11取引基本表'!CS28</f>
        <v>2855</v>
      </c>
      <c r="D27" s="61">
        <f t="shared" si="0"/>
        <v>1.4711033274956218E-2</v>
      </c>
    </row>
    <row r="28" spans="1:4" ht="16.5" customHeight="1" x14ac:dyDescent="0.2">
      <c r="A28" s="300" t="s">
        <v>482</v>
      </c>
      <c r="B28" s="59">
        <v>93</v>
      </c>
      <c r="C28" s="263">
        <f>'11取引基本表'!CS29</f>
        <v>2569</v>
      </c>
      <c r="D28" s="61">
        <f t="shared" si="0"/>
        <v>3.62008563643441E-2</v>
      </c>
    </row>
    <row r="29" spans="1:4" ht="16.5" customHeight="1" x14ac:dyDescent="0.2">
      <c r="A29" s="300" t="s">
        <v>483</v>
      </c>
      <c r="B29" s="59">
        <v>50</v>
      </c>
      <c r="C29" s="263">
        <f>'11取引基本表'!CS30</f>
        <v>1722</v>
      </c>
      <c r="D29" s="61">
        <f t="shared" si="0"/>
        <v>2.9036004645760744E-2</v>
      </c>
    </row>
    <row r="30" spans="1:4" ht="16.5" customHeight="1" x14ac:dyDescent="0.2">
      <c r="A30" s="300" t="s">
        <v>484</v>
      </c>
      <c r="B30" s="59">
        <v>501</v>
      </c>
      <c r="C30" s="263">
        <f>'11取引基本表'!CS31</f>
        <v>9811</v>
      </c>
      <c r="D30" s="61">
        <f t="shared" si="0"/>
        <v>5.1065130975435732E-2</v>
      </c>
    </row>
    <row r="31" spans="1:4" ht="16.5" customHeight="1" x14ac:dyDescent="0.2">
      <c r="A31" s="300" t="s">
        <v>485</v>
      </c>
      <c r="B31" s="59">
        <v>0</v>
      </c>
      <c r="C31" s="263">
        <f>'11取引基本表'!CS32</f>
        <v>0</v>
      </c>
      <c r="D31" s="328" t="str">
        <f t="shared" si="0"/>
        <v>0</v>
      </c>
    </row>
    <row r="32" spans="1:4" ht="16.5" customHeight="1" x14ac:dyDescent="0.2">
      <c r="A32" s="300" t="s">
        <v>486</v>
      </c>
      <c r="B32" s="59">
        <v>0</v>
      </c>
      <c r="C32" s="263">
        <f>'11取引基本表'!CS33</f>
        <v>0</v>
      </c>
      <c r="D32" s="328" t="str">
        <f t="shared" si="0"/>
        <v>0</v>
      </c>
    </row>
    <row r="33" spans="1:4" ht="16.5" customHeight="1" x14ac:dyDescent="0.2">
      <c r="A33" s="300" t="s">
        <v>487</v>
      </c>
      <c r="B33" s="59">
        <v>893</v>
      </c>
      <c r="C33" s="263">
        <f>'11取引基本表'!CS34</f>
        <v>16733</v>
      </c>
      <c r="D33" s="61">
        <f t="shared" si="0"/>
        <v>5.3367596964082949E-2</v>
      </c>
    </row>
    <row r="34" spans="1:4" ht="16.5" customHeight="1" x14ac:dyDescent="0.2">
      <c r="A34" s="300" t="s">
        <v>488</v>
      </c>
      <c r="B34" s="59">
        <v>0</v>
      </c>
      <c r="C34" s="263">
        <f>'11取引基本表'!CS35</f>
        <v>0</v>
      </c>
      <c r="D34" s="328" t="str">
        <f t="shared" si="0"/>
        <v>0</v>
      </c>
    </row>
    <row r="35" spans="1:4" ht="16.5" customHeight="1" x14ac:dyDescent="0.2">
      <c r="A35" s="300" t="s">
        <v>489</v>
      </c>
      <c r="B35" s="59">
        <v>52</v>
      </c>
      <c r="C35" s="263">
        <f>'11取引基本表'!CS36</f>
        <v>527</v>
      </c>
      <c r="D35" s="61">
        <f t="shared" si="0"/>
        <v>9.8671726755218223E-2</v>
      </c>
    </row>
    <row r="36" spans="1:4" ht="16.5" customHeight="1" x14ac:dyDescent="0.2">
      <c r="A36" s="300" t="s">
        <v>490</v>
      </c>
      <c r="B36" s="59">
        <v>12</v>
      </c>
      <c r="C36" s="263">
        <f>'11取引基本表'!CS37</f>
        <v>200</v>
      </c>
      <c r="D36" s="61">
        <f t="shared" si="0"/>
        <v>0.06</v>
      </c>
    </row>
    <row r="37" spans="1:4" ht="16.5" customHeight="1" x14ac:dyDescent="0.2">
      <c r="A37" s="300" t="s">
        <v>491</v>
      </c>
      <c r="B37" s="59">
        <v>1180</v>
      </c>
      <c r="C37" s="263">
        <f>'11取引基本表'!CS38</f>
        <v>15475</v>
      </c>
      <c r="D37" s="61">
        <f t="shared" si="0"/>
        <v>7.6252019386106623E-2</v>
      </c>
    </row>
    <row r="38" spans="1:4" ht="16.5" customHeight="1" x14ac:dyDescent="0.2">
      <c r="A38" s="300" t="s">
        <v>492</v>
      </c>
      <c r="B38" s="59">
        <v>1648</v>
      </c>
      <c r="C38" s="263">
        <f>'11取引基本表'!CS39</f>
        <v>47186</v>
      </c>
      <c r="D38" s="61">
        <f t="shared" si="0"/>
        <v>3.4925613529436697E-2</v>
      </c>
    </row>
    <row r="39" spans="1:4" ht="16.5" customHeight="1" x14ac:dyDescent="0.2">
      <c r="A39" s="300" t="s">
        <v>493</v>
      </c>
      <c r="B39" s="59">
        <v>284</v>
      </c>
      <c r="C39" s="263">
        <f>'11取引基本表'!CS40</f>
        <v>7473</v>
      </c>
      <c r="D39" s="61">
        <f t="shared" si="0"/>
        <v>3.8003479191756992E-2</v>
      </c>
    </row>
    <row r="40" spans="1:4" ht="16.5" customHeight="1" x14ac:dyDescent="0.2">
      <c r="A40" s="300" t="s">
        <v>494</v>
      </c>
      <c r="B40" s="59">
        <v>322</v>
      </c>
      <c r="C40" s="263">
        <f>'11取引基本表'!CS41</f>
        <v>5245</v>
      </c>
      <c r="D40" s="61">
        <f t="shared" si="0"/>
        <v>6.1391801715919923E-2</v>
      </c>
    </row>
    <row r="41" spans="1:4" ht="16.5" customHeight="1" x14ac:dyDescent="0.2">
      <c r="A41" s="300" t="s">
        <v>495</v>
      </c>
      <c r="B41" s="59">
        <v>382</v>
      </c>
      <c r="C41" s="263">
        <f>'11取引基本表'!CS42</f>
        <v>3160</v>
      </c>
      <c r="D41" s="61">
        <f t="shared" si="0"/>
        <v>0.12088607594936709</v>
      </c>
    </row>
    <row r="42" spans="1:4" ht="16.5" customHeight="1" x14ac:dyDescent="0.2">
      <c r="A42" s="300" t="s">
        <v>496</v>
      </c>
      <c r="B42" s="59">
        <v>461</v>
      </c>
      <c r="C42" s="263">
        <f>'11取引基本表'!CS43</f>
        <v>3464</v>
      </c>
      <c r="D42" s="61">
        <f t="shared" si="0"/>
        <v>0.13308314087759815</v>
      </c>
    </row>
    <row r="43" spans="1:4" ht="16.5" customHeight="1" x14ac:dyDescent="0.2">
      <c r="A43" s="300" t="s">
        <v>497</v>
      </c>
      <c r="B43" s="59">
        <v>8765</v>
      </c>
      <c r="C43" s="263">
        <f>'11取引基本表'!CS44</f>
        <v>107128</v>
      </c>
      <c r="D43" s="61">
        <f t="shared" si="0"/>
        <v>8.1818012097677542E-2</v>
      </c>
    </row>
    <row r="44" spans="1:4" ht="16.5" customHeight="1" x14ac:dyDescent="0.2">
      <c r="A44" s="300" t="s">
        <v>498</v>
      </c>
      <c r="B44" s="59">
        <v>2796</v>
      </c>
      <c r="C44" s="263">
        <f>'11取引基本表'!CS45</f>
        <v>37063</v>
      </c>
      <c r="D44" s="61">
        <f t="shared" si="0"/>
        <v>7.5439117178857623E-2</v>
      </c>
    </row>
    <row r="45" spans="1:4" ht="16.5" customHeight="1" x14ac:dyDescent="0.2">
      <c r="A45" s="300" t="s">
        <v>499</v>
      </c>
      <c r="B45" s="59">
        <v>10540</v>
      </c>
      <c r="C45" s="263">
        <f>'11取引基本表'!CS46</f>
        <v>179923</v>
      </c>
      <c r="D45" s="61">
        <f t="shared" si="0"/>
        <v>5.8580615040878595E-2</v>
      </c>
    </row>
    <row r="46" spans="1:4" ht="16.5" customHeight="1" x14ac:dyDescent="0.2">
      <c r="A46" s="300" t="s">
        <v>500</v>
      </c>
      <c r="B46" s="59">
        <v>4168</v>
      </c>
      <c r="C46" s="263">
        <f>'11取引基本表'!CS47</f>
        <v>46512</v>
      </c>
      <c r="D46" s="61">
        <f t="shared" si="0"/>
        <v>8.9611283109735124E-2</v>
      </c>
    </row>
    <row r="47" spans="1:4" ht="16.5" customHeight="1" x14ac:dyDescent="0.2">
      <c r="A47" s="300" t="s">
        <v>501</v>
      </c>
      <c r="B47" s="59">
        <v>715</v>
      </c>
      <c r="C47" s="263">
        <f>'11取引基本表'!CS48</f>
        <v>8051</v>
      </c>
      <c r="D47" s="61">
        <f t="shared" si="0"/>
        <v>8.8808843621910327E-2</v>
      </c>
    </row>
    <row r="48" spans="1:4" ht="16.5" customHeight="1" x14ac:dyDescent="0.2">
      <c r="A48" s="300" t="s">
        <v>502</v>
      </c>
      <c r="B48" s="59">
        <v>826</v>
      </c>
      <c r="C48" s="263">
        <f>'11取引基本表'!CS49</f>
        <v>35199</v>
      </c>
      <c r="D48" s="61">
        <f t="shared" si="0"/>
        <v>2.346657575499304E-2</v>
      </c>
    </row>
    <row r="49" spans="1:4" ht="16.5" customHeight="1" x14ac:dyDescent="0.2">
      <c r="A49" s="300" t="s">
        <v>503</v>
      </c>
      <c r="B49" s="59">
        <v>2061</v>
      </c>
      <c r="C49" s="263">
        <f>'11取引基本表'!CS50</f>
        <v>27261</v>
      </c>
      <c r="D49" s="61">
        <f t="shared" si="0"/>
        <v>7.5602509078903923E-2</v>
      </c>
    </row>
    <row r="50" spans="1:4" ht="16.5" customHeight="1" x14ac:dyDescent="0.2">
      <c r="A50" s="300" t="s">
        <v>504</v>
      </c>
      <c r="B50" s="59">
        <v>52048</v>
      </c>
      <c r="C50" s="263">
        <f>'11取引基本表'!CS51</f>
        <v>361385</v>
      </c>
      <c r="D50" s="61">
        <f t="shared" si="0"/>
        <v>0.14402368664997164</v>
      </c>
    </row>
    <row r="51" spans="1:4" ht="16.5" customHeight="1" x14ac:dyDescent="0.2">
      <c r="A51" s="300" t="s">
        <v>505</v>
      </c>
      <c r="B51" s="59">
        <v>5614</v>
      </c>
      <c r="C51" s="263">
        <f>'11取引基本表'!CS52</f>
        <v>100813</v>
      </c>
      <c r="D51" s="61">
        <f t="shared" si="0"/>
        <v>5.5687262555424402E-2</v>
      </c>
    </row>
    <row r="52" spans="1:4" ht="16.5" customHeight="1" x14ac:dyDescent="0.2">
      <c r="A52" s="300" t="s">
        <v>506</v>
      </c>
      <c r="B52" s="59">
        <v>3118</v>
      </c>
      <c r="C52" s="263">
        <f>'11取引基本表'!CS53</f>
        <v>265468</v>
      </c>
      <c r="D52" s="61">
        <f t="shared" si="0"/>
        <v>1.1745295101481158E-2</v>
      </c>
    </row>
    <row r="53" spans="1:4" ht="16.5" customHeight="1" x14ac:dyDescent="0.2">
      <c r="A53" s="300" t="s">
        <v>507</v>
      </c>
      <c r="B53" s="59">
        <v>15773</v>
      </c>
      <c r="C53" s="263">
        <f>'11取引基本表'!CS54</f>
        <v>179708</v>
      </c>
      <c r="D53" s="61">
        <f t="shared" si="0"/>
        <v>8.7770160482560602E-2</v>
      </c>
    </row>
    <row r="54" spans="1:4" ht="16.5" customHeight="1" x14ac:dyDescent="0.2">
      <c r="A54" s="300" t="s">
        <v>508</v>
      </c>
      <c r="B54" s="59">
        <v>1932</v>
      </c>
      <c r="C54" s="263">
        <f>'11取引基本表'!CS55</f>
        <v>9830</v>
      </c>
      <c r="D54" s="61">
        <f t="shared" si="0"/>
        <v>0.19654120040691761</v>
      </c>
    </row>
    <row r="55" spans="1:4" x14ac:dyDescent="0.2">
      <c r="A55" s="300" t="s">
        <v>509</v>
      </c>
      <c r="B55" s="59">
        <v>1095</v>
      </c>
      <c r="C55" s="263">
        <f>'11取引基本表'!CS56</f>
        <v>76779</v>
      </c>
      <c r="D55" s="61">
        <f t="shared" si="0"/>
        <v>1.4261712186926113E-2</v>
      </c>
    </row>
    <row r="56" spans="1:4" x14ac:dyDescent="0.2">
      <c r="A56" s="300" t="s">
        <v>510</v>
      </c>
      <c r="B56" s="59">
        <v>1527</v>
      </c>
      <c r="C56" s="263">
        <f>'11取引基本表'!CS57</f>
        <v>18146</v>
      </c>
      <c r="D56" s="61">
        <f t="shared" si="0"/>
        <v>8.4150777030750579E-2</v>
      </c>
    </row>
    <row r="57" spans="1:4" x14ac:dyDescent="0.2">
      <c r="A57" s="300" t="s">
        <v>511</v>
      </c>
      <c r="B57" s="59">
        <v>20129</v>
      </c>
      <c r="C57" s="263">
        <f>'11取引基本表'!CS58</f>
        <v>423763</v>
      </c>
      <c r="D57" s="61">
        <f t="shared" si="0"/>
        <v>4.7500607650974719E-2</v>
      </c>
    </row>
    <row r="58" spans="1:4" x14ac:dyDescent="0.2">
      <c r="A58" s="300" t="s">
        <v>512</v>
      </c>
      <c r="B58" s="59">
        <v>13092</v>
      </c>
      <c r="C58" s="263">
        <f>'11取引基本表'!CS59</f>
        <v>142461</v>
      </c>
      <c r="D58" s="61">
        <f t="shared" si="0"/>
        <v>9.1898835470760415E-2</v>
      </c>
    </row>
    <row r="59" spans="1:4" x14ac:dyDescent="0.2">
      <c r="A59" s="300" t="s">
        <v>513</v>
      </c>
      <c r="B59" s="59">
        <v>30061</v>
      </c>
      <c r="C59" s="263">
        <f>'11取引基本表'!CS60</f>
        <v>286631</v>
      </c>
      <c r="D59" s="61">
        <f t="shared" si="0"/>
        <v>0.10487700213863818</v>
      </c>
    </row>
    <row r="60" spans="1:4" x14ac:dyDescent="0.2">
      <c r="A60" s="131" t="s">
        <v>514</v>
      </c>
      <c r="B60" s="59">
        <v>14062</v>
      </c>
      <c r="C60" s="263">
        <f>'11取引基本表'!CS61</f>
        <v>60638</v>
      </c>
      <c r="D60" s="61">
        <f t="shared" si="0"/>
        <v>0.23190078828457403</v>
      </c>
    </row>
    <row r="61" spans="1:4" x14ac:dyDescent="0.2">
      <c r="A61" s="131" t="s">
        <v>515</v>
      </c>
      <c r="B61" s="59">
        <v>4090</v>
      </c>
      <c r="C61" s="263">
        <f>'11取引基本表'!CS62</f>
        <v>27198</v>
      </c>
      <c r="D61" s="61">
        <f t="shared" si="0"/>
        <v>0.15037870431649386</v>
      </c>
    </row>
    <row r="62" spans="1:4" x14ac:dyDescent="0.2">
      <c r="A62" s="131" t="s">
        <v>516</v>
      </c>
      <c r="B62" s="59">
        <v>20270</v>
      </c>
      <c r="C62" s="263">
        <f>'11取引基本表'!CS63</f>
        <v>223743</v>
      </c>
      <c r="D62" s="61">
        <f t="shared" si="0"/>
        <v>9.0595013028340554E-2</v>
      </c>
    </row>
    <row r="63" spans="1:4" x14ac:dyDescent="0.2">
      <c r="A63" s="131" t="s">
        <v>517</v>
      </c>
      <c r="B63" s="59">
        <v>6431</v>
      </c>
      <c r="C63" s="263">
        <f>'11取引基本表'!CS64</f>
        <v>40263</v>
      </c>
      <c r="D63" s="61">
        <f t="shared" si="0"/>
        <v>0.15972480937833744</v>
      </c>
    </row>
    <row r="64" spans="1:4" x14ac:dyDescent="0.2">
      <c r="A64" s="131" t="s">
        <v>518</v>
      </c>
      <c r="B64" s="59">
        <v>15558</v>
      </c>
      <c r="C64" s="263">
        <f>'11取引基本表'!CS65</f>
        <v>71812</v>
      </c>
      <c r="D64" s="61">
        <f t="shared" si="0"/>
        <v>0.21664902801760152</v>
      </c>
    </row>
    <row r="65" spans="1:4" x14ac:dyDescent="0.2">
      <c r="A65" s="131" t="s">
        <v>519</v>
      </c>
      <c r="B65" s="59">
        <v>3905</v>
      </c>
      <c r="C65" s="263">
        <f>'11取引基本表'!CS66</f>
        <v>30742</v>
      </c>
      <c r="D65" s="61">
        <f t="shared" si="0"/>
        <v>0.12702491705159066</v>
      </c>
    </row>
    <row r="66" spans="1:4" x14ac:dyDescent="0.2">
      <c r="A66" s="131" t="s">
        <v>520</v>
      </c>
      <c r="B66" s="59">
        <v>9302</v>
      </c>
      <c r="C66" s="263">
        <f>'11取引基本表'!CS67</f>
        <v>40164</v>
      </c>
      <c r="D66" s="61">
        <f t="shared" si="0"/>
        <v>0.2316004382033662</v>
      </c>
    </row>
    <row r="67" spans="1:4" x14ac:dyDescent="0.2">
      <c r="A67" s="131" t="s">
        <v>521</v>
      </c>
      <c r="B67" s="59">
        <v>0</v>
      </c>
      <c r="C67" s="263">
        <f>'11取引基本表'!CS68</f>
        <v>5962</v>
      </c>
      <c r="D67" s="61">
        <f t="shared" si="0"/>
        <v>0</v>
      </c>
    </row>
    <row r="68" spans="1:4" x14ac:dyDescent="0.2">
      <c r="A68" s="131" t="s">
        <v>421</v>
      </c>
      <c r="B68" s="59">
        <f>SUM(B5:B67)</f>
        <v>312507</v>
      </c>
      <c r="C68" s="305">
        <f>SUM(C5:C67)</f>
        <v>3571702</v>
      </c>
      <c r="D68" s="61">
        <f t="shared" si="0"/>
        <v>8.7495261362790067E-2</v>
      </c>
    </row>
    <row r="69" spans="1:4" x14ac:dyDescent="0.2">
      <c r="A69" s="132" t="s">
        <v>422</v>
      </c>
      <c r="B69" s="303">
        <v>41</v>
      </c>
      <c r="C69" s="306">
        <f>'11取引基本表'!CS69</f>
        <v>18188</v>
      </c>
      <c r="D69" s="61">
        <f t="shared" si="0"/>
        <v>2.2542335605893996E-3</v>
      </c>
    </row>
    <row r="70" spans="1:4" x14ac:dyDescent="0.2">
      <c r="A70" s="132" t="s">
        <v>423</v>
      </c>
      <c r="B70" s="303">
        <f>B68+B69</f>
        <v>312548</v>
      </c>
      <c r="C70" s="303">
        <f>C68+C69</f>
        <v>3589890</v>
      </c>
      <c r="D70" s="307">
        <f t="shared" ref="D70" si="1">IF(ISERROR(B70/C70),"0",(B70/C70))</f>
        <v>8.7063391914515481E-2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K33" sqref="K33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419</v>
      </c>
      <c r="B1" s="57"/>
      <c r="D1" s="12" t="str">
        <f>'10波及計算'!A1</f>
        <v>《 道北圏 》</v>
      </c>
    </row>
    <row r="3" spans="1:4" ht="16.5" customHeight="1" x14ac:dyDescent="0.2">
      <c r="A3" s="620" t="s">
        <v>0</v>
      </c>
      <c r="B3" s="302" t="s">
        <v>101</v>
      </c>
      <c r="C3" s="302" t="s">
        <v>101</v>
      </c>
      <c r="D3" s="620" t="s">
        <v>420</v>
      </c>
    </row>
    <row r="4" spans="1:4" ht="16.5" customHeight="1" x14ac:dyDescent="0.2">
      <c r="A4" s="621"/>
      <c r="B4" s="304" t="s">
        <v>582</v>
      </c>
      <c r="C4" s="304" t="s">
        <v>595</v>
      </c>
      <c r="D4" s="621"/>
    </row>
    <row r="5" spans="1:4" ht="16.5" customHeight="1" x14ac:dyDescent="0.2">
      <c r="A5" s="300" t="s">
        <v>460</v>
      </c>
      <c r="B5" s="59">
        <v>6305</v>
      </c>
      <c r="C5" s="60">
        <f>'20就業誘発係数'!C5</f>
        <v>108846</v>
      </c>
      <c r="D5" s="61">
        <f t="shared" ref="D5:D69" si="0">IF(ISERROR(B5/C5),"0",(B5/C5))</f>
        <v>5.7925876927034527E-2</v>
      </c>
    </row>
    <row r="6" spans="1:4" ht="16.5" customHeight="1" x14ac:dyDescent="0.2">
      <c r="A6" s="300" t="s">
        <v>461</v>
      </c>
      <c r="B6" s="59">
        <v>361</v>
      </c>
      <c r="C6" s="62">
        <f>'20就業誘発係数'!C6</f>
        <v>24581</v>
      </c>
      <c r="D6" s="61">
        <f t="shared" si="0"/>
        <v>1.4686139701395387E-2</v>
      </c>
    </row>
    <row r="7" spans="1:4" ht="16.5" customHeight="1" x14ac:dyDescent="0.2">
      <c r="A7" s="300" t="s">
        <v>462</v>
      </c>
      <c r="B7" s="59">
        <v>2024</v>
      </c>
      <c r="C7" s="62">
        <f>'20就業誘発係数'!C7</f>
        <v>84482</v>
      </c>
      <c r="D7" s="61">
        <f t="shared" si="0"/>
        <v>2.3957766151369523E-2</v>
      </c>
    </row>
    <row r="8" spans="1:4" ht="16.5" customHeight="1" x14ac:dyDescent="0.2">
      <c r="A8" s="300" t="s">
        <v>463</v>
      </c>
      <c r="B8" s="59">
        <v>3663</v>
      </c>
      <c r="C8" s="62">
        <f>'20就業誘発係数'!C8</f>
        <v>14418</v>
      </c>
      <c r="D8" s="61">
        <f t="shared" si="0"/>
        <v>0.2540574282147316</v>
      </c>
    </row>
    <row r="9" spans="1:4" ht="16.5" customHeight="1" x14ac:dyDescent="0.2">
      <c r="A9" s="300" t="s">
        <v>464</v>
      </c>
      <c r="B9" s="59">
        <v>1693</v>
      </c>
      <c r="C9" s="62">
        <f>'20就業誘発係数'!C9</f>
        <v>18087</v>
      </c>
      <c r="D9" s="61">
        <f t="shared" si="0"/>
        <v>9.3603140377066407E-2</v>
      </c>
    </row>
    <row r="10" spans="1:4" ht="16.5" customHeight="1" x14ac:dyDescent="0.2">
      <c r="A10" s="300" t="s">
        <v>465</v>
      </c>
      <c r="B10" s="59">
        <v>1556</v>
      </c>
      <c r="C10" s="62">
        <f>'20就業誘発係数'!C10</f>
        <v>50224</v>
      </c>
      <c r="D10" s="61">
        <f t="shared" si="0"/>
        <v>3.098120420516088E-2</v>
      </c>
    </row>
    <row r="11" spans="1:4" ht="16.5" customHeight="1" x14ac:dyDescent="0.2">
      <c r="A11" s="300" t="s">
        <v>466</v>
      </c>
      <c r="B11" s="59">
        <v>0</v>
      </c>
      <c r="C11" s="62">
        <f>'20就業誘発係数'!C11</f>
        <v>0</v>
      </c>
      <c r="D11" s="328" t="str">
        <f t="shared" si="0"/>
        <v>0</v>
      </c>
    </row>
    <row r="12" spans="1:4" ht="16.5" customHeight="1" x14ac:dyDescent="0.2">
      <c r="A12" s="300" t="s">
        <v>467</v>
      </c>
      <c r="B12" s="59">
        <v>307</v>
      </c>
      <c r="C12" s="62">
        <f>'20就業誘発係数'!C12</f>
        <v>4354</v>
      </c>
      <c r="D12" s="61">
        <f t="shared" si="0"/>
        <v>7.0509875976113912E-2</v>
      </c>
    </row>
    <row r="13" spans="1:4" ht="16.5" customHeight="1" x14ac:dyDescent="0.2">
      <c r="A13" s="300" t="s">
        <v>468</v>
      </c>
      <c r="B13" s="59">
        <v>1321</v>
      </c>
      <c r="C13" s="62">
        <f>'20就業誘発係数'!C13</f>
        <v>63962</v>
      </c>
      <c r="D13" s="61">
        <f t="shared" si="0"/>
        <v>2.06528876520434E-2</v>
      </c>
    </row>
    <row r="14" spans="1:4" ht="16.5" customHeight="1" x14ac:dyDescent="0.2">
      <c r="A14" s="300" t="s">
        <v>469</v>
      </c>
      <c r="B14" s="59">
        <v>5082</v>
      </c>
      <c r="C14" s="62">
        <f>'20就業誘発係数'!C14</f>
        <v>61678</v>
      </c>
      <c r="D14" s="61">
        <f t="shared" si="0"/>
        <v>8.2395667823210866E-2</v>
      </c>
    </row>
    <row r="15" spans="1:4" ht="16.5" customHeight="1" x14ac:dyDescent="0.2">
      <c r="A15" s="300" t="s">
        <v>470</v>
      </c>
      <c r="B15" s="59">
        <v>104</v>
      </c>
      <c r="C15" s="62">
        <f>'20就業誘発係数'!C15</f>
        <v>18501</v>
      </c>
      <c r="D15" s="61">
        <f t="shared" si="0"/>
        <v>5.6213177666072107E-3</v>
      </c>
    </row>
    <row r="16" spans="1:4" ht="16.5" customHeight="1" x14ac:dyDescent="0.2">
      <c r="A16" s="300" t="s">
        <v>471</v>
      </c>
      <c r="B16" s="59">
        <v>2861</v>
      </c>
      <c r="C16" s="63">
        <f>'20就業誘発係数'!C16</f>
        <v>73835</v>
      </c>
      <c r="D16" s="61">
        <f t="shared" si="0"/>
        <v>3.874856098056477E-2</v>
      </c>
    </row>
    <row r="17" spans="1:4" ht="16.5" customHeight="1" x14ac:dyDescent="0.2">
      <c r="A17" s="300" t="s">
        <v>472</v>
      </c>
      <c r="B17" s="59">
        <v>366</v>
      </c>
      <c r="C17" s="263">
        <f>'20就業誘発係数'!C17</f>
        <v>8161</v>
      </c>
      <c r="D17" s="61">
        <f t="shared" si="0"/>
        <v>4.4847445166033575E-2</v>
      </c>
    </row>
    <row r="18" spans="1:4" ht="16.5" customHeight="1" x14ac:dyDescent="0.2">
      <c r="A18" s="300" t="s">
        <v>346</v>
      </c>
      <c r="B18" s="59">
        <v>142</v>
      </c>
      <c r="C18" s="263">
        <f>'20就業誘発係数'!C18</f>
        <v>7475</v>
      </c>
      <c r="D18" s="61">
        <f t="shared" si="0"/>
        <v>1.8996655518394648E-2</v>
      </c>
    </row>
    <row r="19" spans="1:4" ht="16.5" customHeight="1" x14ac:dyDescent="0.2">
      <c r="A19" s="300" t="s">
        <v>473</v>
      </c>
      <c r="B19" s="59">
        <v>41</v>
      </c>
      <c r="C19" s="263">
        <f>'20就業誘発係数'!C19</f>
        <v>1635</v>
      </c>
      <c r="D19" s="61">
        <f t="shared" si="0"/>
        <v>2.5076452599388378E-2</v>
      </c>
    </row>
    <row r="20" spans="1:4" ht="16.5" customHeight="1" x14ac:dyDescent="0.2">
      <c r="A20" s="300" t="s">
        <v>474</v>
      </c>
      <c r="B20" s="59">
        <v>564</v>
      </c>
      <c r="C20" s="263">
        <f>'20就業誘発係数'!C20</f>
        <v>9116</v>
      </c>
      <c r="D20" s="61">
        <f t="shared" si="0"/>
        <v>6.1869240895129442E-2</v>
      </c>
    </row>
    <row r="21" spans="1:4" ht="16.5" customHeight="1" x14ac:dyDescent="0.2">
      <c r="A21" s="300" t="s">
        <v>475</v>
      </c>
      <c r="B21" s="59">
        <v>1702</v>
      </c>
      <c r="C21" s="263">
        <f>'20就業誘発係数'!C21</f>
        <v>21193</v>
      </c>
      <c r="D21" s="61">
        <f t="shared" si="0"/>
        <v>8.0309536167602516E-2</v>
      </c>
    </row>
    <row r="22" spans="1:4" ht="16.5" customHeight="1" x14ac:dyDescent="0.2">
      <c r="A22" s="300" t="s">
        <v>476</v>
      </c>
      <c r="B22" s="59">
        <v>1390</v>
      </c>
      <c r="C22" s="263">
        <f>'20就業誘発係数'!C22</f>
        <v>12377</v>
      </c>
      <c r="D22" s="61">
        <f t="shared" si="0"/>
        <v>0.11230508200694837</v>
      </c>
    </row>
    <row r="23" spans="1:4" ht="16.5" customHeight="1" x14ac:dyDescent="0.2">
      <c r="A23" s="300" t="s">
        <v>477</v>
      </c>
      <c r="B23" s="59">
        <v>299</v>
      </c>
      <c r="C23" s="263">
        <f>'20就業誘発係数'!C23</f>
        <v>46825</v>
      </c>
      <c r="D23" s="61">
        <f t="shared" si="0"/>
        <v>6.3854778430325679E-3</v>
      </c>
    </row>
    <row r="24" spans="1:4" ht="16.5" customHeight="1" x14ac:dyDescent="0.2">
      <c r="A24" s="300" t="s">
        <v>478</v>
      </c>
      <c r="B24" s="59">
        <v>267</v>
      </c>
      <c r="C24" s="263">
        <f>'20就業誘発係数'!C24</f>
        <v>8157</v>
      </c>
      <c r="D24" s="61">
        <f t="shared" si="0"/>
        <v>3.2732622287605741E-2</v>
      </c>
    </row>
    <row r="25" spans="1:4" ht="16.5" customHeight="1" x14ac:dyDescent="0.2">
      <c r="A25" s="300" t="s">
        <v>479</v>
      </c>
      <c r="B25" s="59">
        <v>913</v>
      </c>
      <c r="C25" s="263">
        <f>'20就業誘発係数'!C25</f>
        <v>9461</v>
      </c>
      <c r="D25" s="61">
        <f t="shared" si="0"/>
        <v>9.6501426910474586E-2</v>
      </c>
    </row>
    <row r="26" spans="1:4" ht="16.5" customHeight="1" x14ac:dyDescent="0.2">
      <c r="A26" s="300" t="s">
        <v>480</v>
      </c>
      <c r="B26" s="59">
        <v>11</v>
      </c>
      <c r="C26" s="263">
        <f>'20就業誘発係数'!C26</f>
        <v>1271</v>
      </c>
      <c r="D26" s="61">
        <f t="shared" si="0"/>
        <v>8.6546026750590095E-3</v>
      </c>
    </row>
    <row r="27" spans="1:4" ht="16.5" customHeight="1" x14ac:dyDescent="0.2">
      <c r="A27" s="300" t="s">
        <v>481</v>
      </c>
      <c r="B27" s="59">
        <v>41</v>
      </c>
      <c r="C27" s="263">
        <f>'20就業誘発係数'!C27</f>
        <v>2855</v>
      </c>
      <c r="D27" s="61">
        <f t="shared" si="0"/>
        <v>1.4360770577933449E-2</v>
      </c>
    </row>
    <row r="28" spans="1:4" ht="16.5" customHeight="1" x14ac:dyDescent="0.2">
      <c r="A28" s="300" t="s">
        <v>482</v>
      </c>
      <c r="B28" s="59">
        <v>80</v>
      </c>
      <c r="C28" s="263">
        <f>'20就業誘発係数'!C28</f>
        <v>2569</v>
      </c>
      <c r="D28" s="61">
        <f t="shared" si="0"/>
        <v>3.1140521603736863E-2</v>
      </c>
    </row>
    <row r="29" spans="1:4" ht="16.5" customHeight="1" x14ac:dyDescent="0.2">
      <c r="A29" s="300" t="s">
        <v>483</v>
      </c>
      <c r="B29" s="59">
        <v>50</v>
      </c>
      <c r="C29" s="263">
        <f>'20就業誘発係数'!C29</f>
        <v>1722</v>
      </c>
      <c r="D29" s="61">
        <f t="shared" si="0"/>
        <v>2.9036004645760744E-2</v>
      </c>
    </row>
    <row r="30" spans="1:4" ht="16.5" customHeight="1" x14ac:dyDescent="0.2">
      <c r="A30" s="300" t="s">
        <v>484</v>
      </c>
      <c r="B30" s="59">
        <v>486</v>
      </c>
      <c r="C30" s="263">
        <f>'20就業誘発係数'!C30</f>
        <v>9811</v>
      </c>
      <c r="D30" s="61">
        <f t="shared" si="0"/>
        <v>4.9536234838446644E-2</v>
      </c>
    </row>
    <row r="31" spans="1:4" ht="16.5" customHeight="1" x14ac:dyDescent="0.2">
      <c r="A31" s="300" t="s">
        <v>485</v>
      </c>
      <c r="B31" s="59">
        <v>0</v>
      </c>
      <c r="C31" s="263">
        <f>'20就業誘発係数'!C31</f>
        <v>0</v>
      </c>
      <c r="D31" s="328" t="str">
        <f t="shared" si="0"/>
        <v>0</v>
      </c>
    </row>
    <row r="32" spans="1:4" ht="16.5" customHeight="1" x14ac:dyDescent="0.2">
      <c r="A32" s="300" t="s">
        <v>486</v>
      </c>
      <c r="B32" s="59">
        <v>0</v>
      </c>
      <c r="C32" s="263">
        <f>'20就業誘発係数'!C32</f>
        <v>0</v>
      </c>
      <c r="D32" s="328" t="str">
        <f t="shared" si="0"/>
        <v>0</v>
      </c>
    </row>
    <row r="33" spans="1:4" ht="16.5" customHeight="1" x14ac:dyDescent="0.2">
      <c r="A33" s="300" t="s">
        <v>487</v>
      </c>
      <c r="B33" s="59">
        <v>804</v>
      </c>
      <c r="C33" s="263">
        <f>'20就業誘発係数'!C33</f>
        <v>16733</v>
      </c>
      <c r="D33" s="61">
        <f t="shared" si="0"/>
        <v>4.8048765911671544E-2</v>
      </c>
    </row>
    <row r="34" spans="1:4" ht="16.5" customHeight="1" x14ac:dyDescent="0.2">
      <c r="A34" s="300" t="s">
        <v>488</v>
      </c>
      <c r="B34" s="59">
        <v>0</v>
      </c>
      <c r="C34" s="263">
        <f>'20就業誘発係数'!C34</f>
        <v>0</v>
      </c>
      <c r="D34" s="328" t="str">
        <f t="shared" si="0"/>
        <v>0</v>
      </c>
    </row>
    <row r="35" spans="1:4" x14ac:dyDescent="0.2">
      <c r="A35" s="300" t="s">
        <v>489</v>
      </c>
      <c r="B35" s="59">
        <v>41</v>
      </c>
      <c r="C35" s="263">
        <f>'20就業誘発係数'!C35</f>
        <v>527</v>
      </c>
      <c r="D35" s="61">
        <f t="shared" si="0"/>
        <v>7.7798861480075907E-2</v>
      </c>
    </row>
    <row r="36" spans="1:4" x14ac:dyDescent="0.2">
      <c r="A36" s="300" t="s">
        <v>490</v>
      </c>
      <c r="B36" s="59">
        <v>9</v>
      </c>
      <c r="C36" s="263">
        <f>'20就業誘発係数'!C36</f>
        <v>200</v>
      </c>
      <c r="D36" s="61">
        <f t="shared" si="0"/>
        <v>4.4999999999999998E-2</v>
      </c>
    </row>
    <row r="37" spans="1:4" x14ac:dyDescent="0.2">
      <c r="A37" s="300" t="s">
        <v>491</v>
      </c>
      <c r="B37" s="59">
        <v>1000</v>
      </c>
      <c r="C37" s="263">
        <f>'20就業誘発係数'!C37</f>
        <v>15475</v>
      </c>
      <c r="D37" s="61">
        <f t="shared" si="0"/>
        <v>6.4620355411954766E-2</v>
      </c>
    </row>
    <row r="38" spans="1:4" x14ac:dyDescent="0.2">
      <c r="A38" s="300" t="s">
        <v>492</v>
      </c>
      <c r="B38" s="59">
        <v>1565</v>
      </c>
      <c r="C38" s="263">
        <f>'20就業誘発係数'!C38</f>
        <v>47186</v>
      </c>
      <c r="D38" s="61">
        <f t="shared" si="0"/>
        <v>3.3166617216971138E-2</v>
      </c>
    </row>
    <row r="39" spans="1:4" x14ac:dyDescent="0.2">
      <c r="A39" s="300" t="s">
        <v>493</v>
      </c>
      <c r="B39" s="59">
        <v>277</v>
      </c>
      <c r="C39" s="263">
        <f>'20就業誘発係数'!C39</f>
        <v>7473</v>
      </c>
      <c r="D39" s="61">
        <f t="shared" si="0"/>
        <v>3.7066773718720726E-2</v>
      </c>
    </row>
    <row r="40" spans="1:4" x14ac:dyDescent="0.2">
      <c r="A40" s="300" t="s">
        <v>494</v>
      </c>
      <c r="B40" s="59">
        <v>270</v>
      </c>
      <c r="C40" s="263">
        <f>'20就業誘発係数'!C40</f>
        <v>5245</v>
      </c>
      <c r="D40" s="61">
        <f t="shared" si="0"/>
        <v>5.1477597712106769E-2</v>
      </c>
    </row>
    <row r="41" spans="1:4" x14ac:dyDescent="0.2">
      <c r="A41" s="300" t="s">
        <v>495</v>
      </c>
      <c r="B41" s="59">
        <v>231</v>
      </c>
      <c r="C41" s="263">
        <f>'20就業誘発係数'!C41</f>
        <v>3160</v>
      </c>
      <c r="D41" s="61">
        <f t="shared" si="0"/>
        <v>7.3101265822784811E-2</v>
      </c>
    </row>
    <row r="42" spans="1:4" x14ac:dyDescent="0.2">
      <c r="A42" s="300" t="s">
        <v>496</v>
      </c>
      <c r="B42" s="59">
        <v>414</v>
      </c>
      <c r="C42" s="263">
        <f>'20就業誘発係数'!C42</f>
        <v>3464</v>
      </c>
      <c r="D42" s="61">
        <f t="shared" si="0"/>
        <v>0.1195150115473441</v>
      </c>
    </row>
    <row r="43" spans="1:4" x14ac:dyDescent="0.2">
      <c r="A43" s="300" t="s">
        <v>497</v>
      </c>
      <c r="B43" s="59">
        <v>7980</v>
      </c>
      <c r="C43" s="263">
        <f>'20就業誘発係数'!C43</f>
        <v>107128</v>
      </c>
      <c r="D43" s="61">
        <f t="shared" si="0"/>
        <v>7.4490329325666488E-2</v>
      </c>
    </row>
    <row r="44" spans="1:4" x14ac:dyDescent="0.2">
      <c r="A44" s="300" t="s">
        <v>498</v>
      </c>
      <c r="B44" s="59">
        <v>2541</v>
      </c>
      <c r="C44" s="263">
        <f>'20就業誘発係数'!C44</f>
        <v>37063</v>
      </c>
      <c r="D44" s="61">
        <f t="shared" si="0"/>
        <v>6.8558940182931766E-2</v>
      </c>
    </row>
    <row r="45" spans="1:4" x14ac:dyDescent="0.2">
      <c r="A45" s="300" t="s">
        <v>499</v>
      </c>
      <c r="B45" s="59">
        <v>9532</v>
      </c>
      <c r="C45" s="263">
        <f>'20就業誘発係数'!C45</f>
        <v>179923</v>
      </c>
      <c r="D45" s="61">
        <f t="shared" si="0"/>
        <v>5.2978218460119048E-2</v>
      </c>
    </row>
    <row r="46" spans="1:4" x14ac:dyDescent="0.2">
      <c r="A46" s="300" t="s">
        <v>500</v>
      </c>
      <c r="B46" s="59">
        <v>3755</v>
      </c>
      <c r="C46" s="263">
        <f>'20就業誘発係数'!C46</f>
        <v>46512</v>
      </c>
      <c r="D46" s="61">
        <f t="shared" si="0"/>
        <v>8.0731854145166843E-2</v>
      </c>
    </row>
    <row r="47" spans="1:4" x14ac:dyDescent="0.2">
      <c r="A47" s="300" t="s">
        <v>501</v>
      </c>
      <c r="B47" s="59">
        <v>715</v>
      </c>
      <c r="C47" s="263">
        <f>'20就業誘発係数'!C47</f>
        <v>8051</v>
      </c>
      <c r="D47" s="61">
        <f t="shared" si="0"/>
        <v>8.8808843621910327E-2</v>
      </c>
    </row>
    <row r="48" spans="1:4" x14ac:dyDescent="0.2">
      <c r="A48" s="300" t="s">
        <v>502</v>
      </c>
      <c r="B48" s="59">
        <v>826</v>
      </c>
      <c r="C48" s="263">
        <f>'20就業誘発係数'!C48</f>
        <v>35199</v>
      </c>
      <c r="D48" s="61">
        <f t="shared" si="0"/>
        <v>2.346657575499304E-2</v>
      </c>
    </row>
    <row r="49" spans="1:4" x14ac:dyDescent="0.2">
      <c r="A49" s="300" t="s">
        <v>503</v>
      </c>
      <c r="B49" s="59">
        <v>2030</v>
      </c>
      <c r="C49" s="263">
        <f>'20就業誘発係数'!C49</f>
        <v>27261</v>
      </c>
      <c r="D49" s="61">
        <f t="shared" si="0"/>
        <v>7.4465353435310522E-2</v>
      </c>
    </row>
    <row r="50" spans="1:4" x14ac:dyDescent="0.2">
      <c r="A50" s="300" t="s">
        <v>504</v>
      </c>
      <c r="B50" s="59">
        <v>47804</v>
      </c>
      <c r="C50" s="263">
        <f>'20就業誘発係数'!C50</f>
        <v>361385</v>
      </c>
      <c r="D50" s="61">
        <f t="shared" si="0"/>
        <v>0.13227997841637035</v>
      </c>
    </row>
    <row r="51" spans="1:4" x14ac:dyDescent="0.2">
      <c r="A51" s="300" t="s">
        <v>505</v>
      </c>
      <c r="B51" s="59">
        <v>5356</v>
      </c>
      <c r="C51" s="263">
        <f>'20就業誘発係数'!C51</f>
        <v>100813</v>
      </c>
      <c r="D51" s="61">
        <f t="shared" si="0"/>
        <v>5.3128068800650713E-2</v>
      </c>
    </row>
    <row r="52" spans="1:4" x14ac:dyDescent="0.2">
      <c r="A52" s="300" t="s">
        <v>506</v>
      </c>
      <c r="B52" s="59">
        <v>1714</v>
      </c>
      <c r="C52" s="263">
        <f>'20就業誘発係数'!C52</f>
        <v>265468</v>
      </c>
      <c r="D52" s="61">
        <f t="shared" si="0"/>
        <v>6.4565220666897702E-3</v>
      </c>
    </row>
    <row r="53" spans="1:4" x14ac:dyDescent="0.2">
      <c r="A53" s="300" t="s">
        <v>507</v>
      </c>
      <c r="B53" s="59">
        <v>15010</v>
      </c>
      <c r="C53" s="263">
        <f>'20就業誘発係数'!C53</f>
        <v>179708</v>
      </c>
      <c r="D53" s="61">
        <f t="shared" si="0"/>
        <v>8.3524384000712271E-2</v>
      </c>
    </row>
    <row r="54" spans="1:4" x14ac:dyDescent="0.2">
      <c r="A54" s="300" t="s">
        <v>508</v>
      </c>
      <c r="B54" s="59">
        <v>1899</v>
      </c>
      <c r="C54" s="263">
        <f>'20就業誘発係数'!C54</f>
        <v>9830</v>
      </c>
      <c r="D54" s="61">
        <f t="shared" si="0"/>
        <v>0.19318413021363173</v>
      </c>
    </row>
    <row r="55" spans="1:4" x14ac:dyDescent="0.2">
      <c r="A55" s="300" t="s">
        <v>509</v>
      </c>
      <c r="B55" s="59">
        <v>1084</v>
      </c>
      <c r="C55" s="263">
        <f>'20就業誘発係数'!C55</f>
        <v>76779</v>
      </c>
      <c r="D55" s="61">
        <f t="shared" si="0"/>
        <v>1.4118443845322289E-2</v>
      </c>
    </row>
    <row r="56" spans="1:4" x14ac:dyDescent="0.2">
      <c r="A56" s="300" t="s">
        <v>510</v>
      </c>
      <c r="B56" s="59">
        <v>1330</v>
      </c>
      <c r="C56" s="263">
        <f>'20就業誘発係数'!C56</f>
        <v>18146</v>
      </c>
      <c r="D56" s="61">
        <f t="shared" si="0"/>
        <v>7.3294389948197952E-2</v>
      </c>
    </row>
    <row r="57" spans="1:4" x14ac:dyDescent="0.2">
      <c r="A57" s="300" t="s">
        <v>511</v>
      </c>
      <c r="B57" s="59">
        <v>20129</v>
      </c>
      <c r="C57" s="263">
        <f>'20就業誘発係数'!C57</f>
        <v>423763</v>
      </c>
      <c r="D57" s="61">
        <f t="shared" si="0"/>
        <v>4.7500607650974719E-2</v>
      </c>
    </row>
    <row r="58" spans="1:4" x14ac:dyDescent="0.2">
      <c r="A58" s="300" t="s">
        <v>512</v>
      </c>
      <c r="B58" s="59">
        <v>13071</v>
      </c>
      <c r="C58" s="263">
        <f>'20就業誘発係数'!C58</f>
        <v>142461</v>
      </c>
      <c r="D58" s="61">
        <f t="shared" si="0"/>
        <v>9.1751426706256453E-2</v>
      </c>
    </row>
    <row r="59" spans="1:4" x14ac:dyDescent="0.2">
      <c r="A59" s="300" t="s">
        <v>513</v>
      </c>
      <c r="B59" s="59">
        <v>28676</v>
      </c>
      <c r="C59" s="263">
        <f>'20就業誘発係数'!C59</f>
        <v>286631</v>
      </c>
      <c r="D59" s="61">
        <f t="shared" si="0"/>
        <v>0.1000450055995339</v>
      </c>
    </row>
    <row r="60" spans="1:4" x14ac:dyDescent="0.2">
      <c r="A60" s="131" t="s">
        <v>514</v>
      </c>
      <c r="B60" s="59">
        <v>14062</v>
      </c>
      <c r="C60" s="263">
        <f>'20就業誘発係数'!C60</f>
        <v>60638</v>
      </c>
      <c r="D60" s="61">
        <f t="shared" si="0"/>
        <v>0.23190078828457403</v>
      </c>
    </row>
    <row r="61" spans="1:4" x14ac:dyDescent="0.2">
      <c r="A61" s="131" t="s">
        <v>515</v>
      </c>
      <c r="B61" s="59">
        <v>3723</v>
      </c>
      <c r="C61" s="263">
        <f>'20就業誘発係数'!C61</f>
        <v>27198</v>
      </c>
      <c r="D61" s="61">
        <f t="shared" si="0"/>
        <v>0.13688506507831458</v>
      </c>
    </row>
    <row r="62" spans="1:4" x14ac:dyDescent="0.2">
      <c r="A62" s="131" t="s">
        <v>516</v>
      </c>
      <c r="B62" s="59">
        <v>17608</v>
      </c>
      <c r="C62" s="263">
        <f>'20就業誘発係数'!C62</f>
        <v>223743</v>
      </c>
      <c r="D62" s="61">
        <f t="shared" si="0"/>
        <v>7.8697434109670464E-2</v>
      </c>
    </row>
    <row r="63" spans="1:4" x14ac:dyDescent="0.2">
      <c r="A63" s="131" t="s">
        <v>517</v>
      </c>
      <c r="B63" s="59">
        <v>5639</v>
      </c>
      <c r="C63" s="263">
        <f>'20就業誘発係数'!C63</f>
        <v>40263</v>
      </c>
      <c r="D63" s="61">
        <f t="shared" si="0"/>
        <v>0.14005414400317909</v>
      </c>
    </row>
    <row r="64" spans="1:4" x14ac:dyDescent="0.2">
      <c r="A64" s="131" t="s">
        <v>518</v>
      </c>
      <c r="B64" s="59">
        <v>12074</v>
      </c>
      <c r="C64" s="263">
        <f>'20就業誘発係数'!C64</f>
        <v>71812</v>
      </c>
      <c r="D64" s="61">
        <f t="shared" si="0"/>
        <v>0.16813345958892664</v>
      </c>
    </row>
    <row r="65" spans="1:4" x14ac:dyDescent="0.2">
      <c r="A65" s="131" t="s">
        <v>519</v>
      </c>
      <c r="B65" s="59">
        <v>3882</v>
      </c>
      <c r="C65" s="263">
        <f>'20就業誘発係数'!C65</f>
        <v>30742</v>
      </c>
      <c r="D65" s="61">
        <f t="shared" si="0"/>
        <v>0.12627675492811138</v>
      </c>
    </row>
    <row r="66" spans="1:4" x14ac:dyDescent="0.2">
      <c r="A66" s="131" t="s">
        <v>520</v>
      </c>
      <c r="B66" s="59">
        <v>5555</v>
      </c>
      <c r="C66" s="263">
        <f>'20就業誘発係数'!C66</f>
        <v>40164</v>
      </c>
      <c r="D66" s="61">
        <f t="shared" ref="D66" si="1">IF(ISERROR(B66/C66),"0",(B66/C66))</f>
        <v>0.13830793745642864</v>
      </c>
    </row>
    <row r="67" spans="1:4" x14ac:dyDescent="0.2">
      <c r="A67" s="131" t="s">
        <v>521</v>
      </c>
      <c r="B67" s="59">
        <v>0</v>
      </c>
      <c r="C67" s="263">
        <f>'20就業誘発係数'!C67</f>
        <v>5962</v>
      </c>
      <c r="D67" s="61">
        <f t="shared" si="0"/>
        <v>0</v>
      </c>
    </row>
    <row r="68" spans="1:4" x14ac:dyDescent="0.2">
      <c r="A68" s="131" t="s">
        <v>421</v>
      </c>
      <c r="B68" s="59">
        <f>SUM(B5:B67)</f>
        <v>262235</v>
      </c>
      <c r="C68" s="305">
        <f>SUM(C5:C67)</f>
        <v>3571702</v>
      </c>
      <c r="D68" s="61">
        <f t="shared" si="0"/>
        <v>7.3420178951099507E-2</v>
      </c>
    </row>
    <row r="69" spans="1:4" x14ac:dyDescent="0.2">
      <c r="A69" s="132" t="s">
        <v>422</v>
      </c>
      <c r="B69" s="303">
        <v>41</v>
      </c>
      <c r="C69" s="306">
        <f>'20就業誘発係数'!C69</f>
        <v>18188</v>
      </c>
      <c r="D69" s="61">
        <f t="shared" si="0"/>
        <v>2.2542335605893996E-3</v>
      </c>
    </row>
    <row r="70" spans="1:4" x14ac:dyDescent="0.2">
      <c r="A70" s="132" t="s">
        <v>423</v>
      </c>
      <c r="B70" s="303">
        <f>B68+B69</f>
        <v>262276</v>
      </c>
      <c r="C70" s="303">
        <f>C68+C69</f>
        <v>3589890</v>
      </c>
      <c r="D70" s="307">
        <f t="shared" ref="D70" si="2">IF(ISERROR(B70/C70),"0",(B70/C70))</f>
        <v>7.305962021120424E-2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2023-09-14T09:06:44Z</cp:lastPrinted>
  <dcterms:created xsi:type="dcterms:W3CDTF">2011-12-02T01:36:41Z</dcterms:created>
  <dcterms:modified xsi:type="dcterms:W3CDTF">2023-09-14T09:08:02Z</dcterms:modified>
</cp:coreProperties>
</file>