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60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'10波及計算'!$A$1:$AN$83</definedName>
    <definedName name="_xlnm.Print_Area" localSheetId="6">'13消費性向'!$A$1:$G$34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1" i="1" l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31" i="12" l="1"/>
  <c r="B31" i="12"/>
  <c r="D30" i="12"/>
  <c r="D29" i="12" l="1"/>
  <c r="D28" i="12"/>
  <c r="H70" i="1" l="1"/>
  <c r="D27" i="12"/>
  <c r="W70" i="1" l="1"/>
  <c r="P71" i="1"/>
  <c r="P70" i="1"/>
  <c r="Y70" i="1" s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8" i="1" l="1" a="1"/>
  <c r="M9" i="1" s="1"/>
  <c r="K8" i="1" a="1"/>
  <c r="K10" i="1" s="1"/>
  <c r="M70" i="1" l="1"/>
  <c r="M54" i="1"/>
  <c r="M38" i="1"/>
  <c r="M22" i="1"/>
  <c r="M69" i="1"/>
  <c r="M61" i="1"/>
  <c r="M53" i="1"/>
  <c r="M45" i="1"/>
  <c r="M37" i="1"/>
  <c r="M29" i="1"/>
  <c r="M21" i="1"/>
  <c r="M13" i="1"/>
  <c r="M56" i="1"/>
  <c r="M31" i="1"/>
  <c r="M64" i="1"/>
  <c r="M48" i="1"/>
  <c r="M40" i="1"/>
  <c r="M32" i="1"/>
  <c r="M24" i="1"/>
  <c r="M16" i="1"/>
  <c r="M8" i="1"/>
  <c r="M71" i="1"/>
  <c r="M63" i="1"/>
  <c r="M55" i="1"/>
  <c r="M47" i="1"/>
  <c r="M39" i="1"/>
  <c r="M23" i="1"/>
  <c r="M15" i="1"/>
  <c r="M62" i="1"/>
  <c r="M46" i="1"/>
  <c r="M30" i="1"/>
  <c r="M14" i="1"/>
  <c r="M68" i="1"/>
  <c r="M60" i="1"/>
  <c r="M52" i="1"/>
  <c r="M44" i="1"/>
  <c r="M36" i="1"/>
  <c r="M28" i="1"/>
  <c r="M20" i="1"/>
  <c r="M12" i="1"/>
  <c r="M67" i="1"/>
  <c r="M59" i="1"/>
  <c r="M51" i="1"/>
  <c r="M43" i="1"/>
  <c r="M35" i="1"/>
  <c r="M27" i="1"/>
  <c r="M19" i="1"/>
  <c r="M11" i="1"/>
  <c r="M66" i="1"/>
  <c r="M58" i="1"/>
  <c r="M50" i="1"/>
  <c r="M42" i="1"/>
  <c r="M34" i="1"/>
  <c r="M26" i="1"/>
  <c r="M18" i="1"/>
  <c r="M10" i="1"/>
  <c r="M65" i="1"/>
  <c r="M57" i="1"/>
  <c r="M49" i="1"/>
  <c r="M41" i="1"/>
  <c r="M33" i="1"/>
  <c r="M25" i="1"/>
  <c r="M17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8" i="1"/>
  <c r="K71" i="1"/>
  <c r="K63" i="1"/>
  <c r="K55" i="1"/>
  <c r="K47" i="1"/>
  <c r="K39" i="1"/>
  <c r="K31" i="1"/>
  <c r="K23" i="1"/>
  <c r="K15" i="1"/>
  <c r="K16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I71" i="1"/>
  <c r="I70" i="1"/>
  <c r="J70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N70" i="1" l="1"/>
  <c r="L70" i="1"/>
  <c r="B68" i="13"/>
  <c r="C67" i="7"/>
  <c r="C66" i="7"/>
  <c r="C66" i="13" s="1"/>
  <c r="D66" i="13" s="1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9" i="7"/>
  <c r="D66" i="7" l="1"/>
  <c r="D31" i="12"/>
  <c r="D26" i="12"/>
  <c r="D69" i="7" l="1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B68" i="7"/>
  <c r="C69" i="13" l="1"/>
  <c r="D69" i="13" s="1"/>
  <c r="C19" i="13"/>
  <c r="D19" i="13" s="1"/>
  <c r="C35" i="13"/>
  <c r="D35" i="13" s="1"/>
  <c r="C51" i="13"/>
  <c r="D51" i="13" s="1"/>
  <c r="C68" i="7"/>
  <c r="C70" i="7" s="1"/>
  <c r="D6" i="7"/>
  <c r="C14" i="13"/>
  <c r="D14" i="13" s="1"/>
  <c r="C30" i="13"/>
  <c r="D30" i="13" s="1"/>
  <c r="C46" i="13"/>
  <c r="D46" i="13" s="1"/>
  <c r="C54" i="13"/>
  <c r="D54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1" i="13"/>
  <c r="D11" i="13" s="1"/>
  <c r="C27" i="13"/>
  <c r="D27" i="13" s="1"/>
  <c r="C59" i="13"/>
  <c r="D59" i="13" s="1"/>
  <c r="C6" i="13"/>
  <c r="D6" i="13" s="1"/>
  <c r="C22" i="13"/>
  <c r="D22" i="13" s="1"/>
  <c r="C38" i="13"/>
  <c r="D38" i="13" s="1"/>
  <c r="C62" i="13"/>
  <c r="D62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0" i="13"/>
  <c r="D10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7" i="13"/>
  <c r="D67" i="13" s="1"/>
  <c r="B70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43" i="13"/>
  <c r="D43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B70" i="7"/>
  <c r="D70" i="7" l="1"/>
  <c r="C71" i="7"/>
  <c r="D68" i="7"/>
  <c r="AG70" i="1" s="1"/>
  <c r="B71" i="13"/>
  <c r="C68" i="13"/>
  <c r="B71" i="7"/>
  <c r="C70" i="13" l="1"/>
  <c r="D68" i="13"/>
  <c r="AK70" i="1" s="1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71" i="13" l="1"/>
  <c r="D70" i="13"/>
  <c r="C103" i="1"/>
  <c r="Y71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H55" i="1" l="1"/>
  <c r="H52" i="1"/>
  <c r="C72" i="1"/>
  <c r="H57" i="1" l="1"/>
  <c r="H61" i="1"/>
  <c r="H65" i="1"/>
  <c r="H69" i="1"/>
  <c r="H13" i="1"/>
  <c r="H17" i="1"/>
  <c r="H21" i="1"/>
  <c r="H29" i="1"/>
  <c r="H33" i="1"/>
  <c r="H41" i="1"/>
  <c r="H58" i="1"/>
  <c r="H71" i="1"/>
  <c r="H20" i="1"/>
  <c r="H10" i="1"/>
  <c r="H26" i="1"/>
  <c r="H42" i="1"/>
  <c r="H63" i="1"/>
  <c r="H67" i="1"/>
  <c r="H51" i="1"/>
  <c r="F72" i="1"/>
  <c r="H53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90" i="1" s="1"/>
  <c r="E60" i="9" s="1"/>
  <c r="H24" i="1"/>
  <c r="H40" i="1"/>
  <c r="H14" i="1"/>
  <c r="H23" i="1"/>
  <c r="H30" i="1"/>
  <c r="H39" i="1"/>
  <c r="H46" i="1"/>
  <c r="H62" i="1"/>
  <c r="H47" i="1"/>
  <c r="H95" i="1" s="1"/>
  <c r="E65" i="9" s="1"/>
  <c r="G72" i="1"/>
  <c r="H56" i="1" s="1"/>
  <c r="A4" i="10" l="1"/>
  <c r="A1" i="1" s="1"/>
  <c r="D1" i="7" l="1"/>
  <c r="D1" i="13"/>
  <c r="W14" i="1"/>
  <c r="W71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2" i="1" s="1"/>
  <c r="H72" i="1" l="1"/>
  <c r="T3" i="1" l="1"/>
  <c r="H102" i="1"/>
  <c r="E72" i="9" s="1"/>
  <c r="H91" i="1"/>
  <c r="E61" i="9" s="1"/>
  <c r="H92" i="1"/>
  <c r="E62" i="9" s="1"/>
  <c r="H93" i="1"/>
  <c r="E63" i="9" s="1"/>
  <c r="H94" i="1"/>
  <c r="E64" i="9" s="1"/>
  <c r="H96" i="1"/>
  <c r="E66" i="9" s="1"/>
  <c r="H97" i="1"/>
  <c r="E67" i="9" s="1"/>
  <c r="H98" i="1"/>
  <c r="E68" i="9" s="1"/>
  <c r="H99" i="1"/>
  <c r="E69" i="9" s="1"/>
  <c r="H100" i="1"/>
  <c r="E70" i="9" s="1"/>
  <c r="H101" i="1"/>
  <c r="E71" i="9" s="1"/>
  <c r="H103" i="1" l="1"/>
  <c r="E73" i="9"/>
  <c r="L46" i="10" l="1"/>
  <c r="J71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8" i="1" s="1" a="1"/>
  <c r="O8" i="1" l="1"/>
  <c r="O15" i="1"/>
  <c r="O70" i="1"/>
  <c r="Q70" i="1" s="1"/>
  <c r="O28" i="1"/>
  <c r="O34" i="1"/>
  <c r="O25" i="1"/>
  <c r="O38" i="1"/>
  <c r="O52" i="1"/>
  <c r="O74" i="1"/>
  <c r="O56" i="1"/>
  <c r="O18" i="1"/>
  <c r="O14" i="1"/>
  <c r="O58" i="1"/>
  <c r="O48" i="1"/>
  <c r="O51" i="1"/>
  <c r="O63" i="1"/>
  <c r="O75" i="1"/>
  <c r="O32" i="1"/>
  <c r="O37" i="1"/>
  <c r="O55" i="1"/>
  <c r="O10" i="1"/>
  <c r="O49" i="1"/>
  <c r="O43" i="1"/>
  <c r="O41" i="1"/>
  <c r="O72" i="1"/>
  <c r="O23" i="1"/>
  <c r="O68" i="1"/>
  <c r="O62" i="1"/>
  <c r="O46" i="1"/>
  <c r="O20" i="1"/>
  <c r="O17" i="1"/>
  <c r="O36" i="1"/>
  <c r="O69" i="1"/>
  <c r="O61" i="1"/>
  <c r="O57" i="1"/>
  <c r="O31" i="1"/>
  <c r="O71" i="1"/>
  <c r="O78" i="1"/>
  <c r="O33" i="1"/>
  <c r="O22" i="1"/>
  <c r="O30" i="1"/>
  <c r="O67" i="1"/>
  <c r="O73" i="1"/>
  <c r="O9" i="1"/>
  <c r="O77" i="1"/>
  <c r="O12" i="1"/>
  <c r="O42" i="1"/>
  <c r="O40" i="1"/>
  <c r="O53" i="1"/>
  <c r="O65" i="1"/>
  <c r="O26" i="1"/>
  <c r="O35" i="1"/>
  <c r="O45" i="1"/>
  <c r="O24" i="1"/>
  <c r="O19" i="1"/>
  <c r="O80" i="1"/>
  <c r="O76" i="1"/>
  <c r="O27" i="1"/>
  <c r="O39" i="1"/>
  <c r="O54" i="1"/>
  <c r="O44" i="1"/>
  <c r="O59" i="1"/>
  <c r="O21" i="1"/>
  <c r="O29" i="1"/>
  <c r="O16" i="1"/>
  <c r="O66" i="1"/>
  <c r="O13" i="1"/>
  <c r="O60" i="1"/>
  <c r="O11" i="1"/>
  <c r="O79" i="1"/>
  <c r="O47" i="1"/>
  <c r="O50" i="1"/>
  <c r="O64" i="1"/>
  <c r="AG15" i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AG59" i="1"/>
  <c r="AK67" i="1"/>
  <c r="AG67" i="1"/>
  <c r="AG63" i="1"/>
  <c r="AK63" i="1"/>
  <c r="AG56" i="1"/>
  <c r="AK56" i="1"/>
  <c r="AK10" i="1"/>
  <c r="AG10" i="1"/>
  <c r="AG11" i="1"/>
  <c r="AK11" i="1"/>
  <c r="AG12" i="1"/>
  <c r="U91" i="1" s="1"/>
  <c r="G123" i="9" s="1"/>
  <c r="AK12" i="1"/>
  <c r="Y91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U93" i="1" s="1"/>
  <c r="G125" i="9" s="1"/>
  <c r="AK14" i="1"/>
  <c r="Y93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1" i="1"/>
  <c r="Y102" i="1" s="1"/>
  <c r="S134" i="9" s="1"/>
  <c r="AG71" i="1"/>
  <c r="U102" i="1" s="1"/>
  <c r="G134" i="9" s="1"/>
  <c r="AK8" i="1"/>
  <c r="AG8" i="1"/>
  <c r="AG55" i="1"/>
  <c r="AK55" i="1"/>
  <c r="AG52" i="1"/>
  <c r="AK52" i="1"/>
  <c r="AG13" i="1"/>
  <c r="U92" i="1" s="1"/>
  <c r="AK13" i="1"/>
  <c r="Y92" i="1" s="1"/>
  <c r="I92" i="1"/>
  <c r="I62" i="9" s="1"/>
  <c r="I91" i="1"/>
  <c r="I61" i="9" s="1"/>
  <c r="I102" i="1"/>
  <c r="I72" i="9" s="1"/>
  <c r="I97" i="1"/>
  <c r="I67" i="9" s="1"/>
  <c r="I100" i="1"/>
  <c r="I70" i="9" s="1"/>
  <c r="J72" i="1"/>
  <c r="I98" i="1"/>
  <c r="I68" i="9" s="1"/>
  <c r="H104" i="1"/>
  <c r="K8" i="10"/>
  <c r="L74" i="10" s="1"/>
  <c r="I93" i="1"/>
  <c r="I63" i="9" s="1"/>
  <c r="I95" i="1"/>
  <c r="I65" i="9" s="1"/>
  <c r="I96" i="1"/>
  <c r="I66" i="9" s="1"/>
  <c r="I101" i="1"/>
  <c r="I71" i="9" s="1"/>
  <c r="I94" i="1"/>
  <c r="I64" i="9" s="1"/>
  <c r="I99" i="1"/>
  <c r="I69" i="9" s="1"/>
  <c r="I90" i="1"/>
  <c r="I60" i="9" s="1"/>
  <c r="N9" i="1"/>
  <c r="L9" i="1"/>
  <c r="N11" i="1"/>
  <c r="L11" i="1"/>
  <c r="N13" i="1"/>
  <c r="Q92" i="1" s="1"/>
  <c r="L13" i="1"/>
  <c r="M92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1" i="1" s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Q102" i="1" s="1"/>
  <c r="L71" i="1"/>
  <c r="M102" i="1" s="1"/>
  <c r="Y100" i="1" l="1"/>
  <c r="S132" i="9" s="1"/>
  <c r="Q97" i="1"/>
  <c r="U100" i="1"/>
  <c r="G132" i="9" s="1"/>
  <c r="Y97" i="1"/>
  <c r="S129" i="9" s="1"/>
  <c r="U97" i="1"/>
  <c r="G129" i="9" s="1"/>
  <c r="U90" i="1"/>
  <c r="G122" i="9" s="1"/>
  <c r="U99" i="1"/>
  <c r="G131" i="9" s="1"/>
  <c r="Y98" i="1"/>
  <c r="S130" i="9" s="1"/>
  <c r="U98" i="1"/>
  <c r="G130" i="9" s="1"/>
  <c r="Y96" i="1"/>
  <c r="S128" i="9" s="1"/>
  <c r="Y95" i="1"/>
  <c r="S127" i="9" s="1"/>
  <c r="U95" i="1"/>
  <c r="G127" i="9" s="1"/>
  <c r="Y90" i="1"/>
  <c r="S122" i="9" s="1"/>
  <c r="U96" i="1"/>
  <c r="G128" i="9" s="1"/>
  <c r="U101" i="1"/>
  <c r="G133" i="9" s="1"/>
  <c r="U94" i="1"/>
  <c r="G126" i="9" s="1"/>
  <c r="Y101" i="1"/>
  <c r="S133" i="9" s="1"/>
  <c r="Y94" i="1"/>
  <c r="S126" i="9" s="1"/>
  <c r="Y99" i="1"/>
  <c r="S131" i="9" s="1"/>
  <c r="M97" i="1"/>
  <c r="S124" i="9"/>
  <c r="G124" i="9"/>
  <c r="AK72" i="1"/>
  <c r="AG72" i="1"/>
  <c r="Q37" i="1"/>
  <c r="Q44" i="1"/>
  <c r="Q38" i="1"/>
  <c r="Q43" i="1"/>
  <c r="Q63" i="1"/>
  <c r="Q11" i="1"/>
  <c r="Q21" i="1"/>
  <c r="Q31" i="1"/>
  <c r="Q42" i="1"/>
  <c r="Q69" i="1"/>
  <c r="Q12" i="1"/>
  <c r="Q71" i="1"/>
  <c r="Q53" i="1"/>
  <c r="Q60" i="1"/>
  <c r="Q55" i="1"/>
  <c r="Q23" i="1"/>
  <c r="Q62" i="1"/>
  <c r="Q30" i="1"/>
  <c r="Q66" i="1"/>
  <c r="Q34" i="1"/>
  <c r="Q67" i="1"/>
  <c r="Q35" i="1"/>
  <c r="Q10" i="1"/>
  <c r="Q65" i="1"/>
  <c r="Q49" i="1"/>
  <c r="Q33" i="1"/>
  <c r="Q17" i="1"/>
  <c r="AA13" i="10"/>
  <c r="Q56" i="1"/>
  <c r="Q40" i="1"/>
  <c r="Q24" i="1"/>
  <c r="Q8" i="1"/>
  <c r="M100" i="1"/>
  <c r="Q47" i="1"/>
  <c r="Q15" i="1"/>
  <c r="Q54" i="1"/>
  <c r="Q22" i="1"/>
  <c r="Q58" i="1"/>
  <c r="Q26" i="1"/>
  <c r="Q59" i="1"/>
  <c r="Q27" i="1"/>
  <c r="Q61" i="1"/>
  <c r="Q45" i="1"/>
  <c r="Q29" i="1"/>
  <c r="Q13" i="1"/>
  <c r="Q68" i="1"/>
  <c r="Q52" i="1"/>
  <c r="Q36" i="1"/>
  <c r="K23" i="10"/>
  <c r="Q39" i="1"/>
  <c r="Q46" i="1"/>
  <c r="Q14" i="1"/>
  <c r="Q50" i="1"/>
  <c r="Q18" i="1"/>
  <c r="Q51" i="1"/>
  <c r="Q19" i="1"/>
  <c r="Q57" i="1"/>
  <c r="Q41" i="1"/>
  <c r="Q25" i="1"/>
  <c r="Q9" i="1"/>
  <c r="Q64" i="1"/>
  <c r="Q48" i="1"/>
  <c r="Q32" i="1"/>
  <c r="Q100" i="1"/>
  <c r="N72" i="1"/>
  <c r="L72" i="1"/>
  <c r="I104" i="1"/>
  <c r="K13" i="10"/>
  <c r="P74" i="10" s="1"/>
  <c r="M90" i="1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Q16" i="1"/>
  <c r="Q20" i="1"/>
  <c r="Q28" i="1"/>
  <c r="R8" i="1" l="1" a="1"/>
  <c r="R8" i="1" s="1"/>
  <c r="U103" i="1"/>
  <c r="G135" i="9"/>
  <c r="Y103" i="1"/>
  <c r="N73" i="1"/>
  <c r="Q72" i="1"/>
  <c r="C30" i="10" s="1"/>
  <c r="K30" i="10" s="1"/>
  <c r="Q103" i="1"/>
  <c r="AA15" i="10"/>
  <c r="M104" i="1"/>
  <c r="U12" i="10"/>
  <c r="P75" i="10" s="1"/>
  <c r="I73" i="9"/>
  <c r="Q104" i="1"/>
  <c r="M103" i="1"/>
  <c r="R67" i="1" l="1"/>
  <c r="R31" i="1"/>
  <c r="R64" i="1"/>
  <c r="R24" i="1"/>
  <c r="R17" i="1"/>
  <c r="R38" i="1"/>
  <c r="R39" i="1"/>
  <c r="R69" i="1"/>
  <c r="R14" i="1"/>
  <c r="R20" i="1"/>
  <c r="R30" i="1"/>
  <c r="R36" i="1"/>
  <c r="R52" i="1"/>
  <c r="R68" i="1"/>
  <c r="R58" i="1"/>
  <c r="R32" i="1"/>
  <c r="R12" i="1"/>
  <c r="AL12" i="1" s="1"/>
  <c r="Z91" i="1" s="1"/>
  <c r="V123" i="9" s="1"/>
  <c r="R44" i="1"/>
  <c r="R40" i="1"/>
  <c r="R27" i="1"/>
  <c r="R18" i="1"/>
  <c r="R51" i="1"/>
  <c r="R60" i="1"/>
  <c r="R43" i="1"/>
  <c r="R11" i="1"/>
  <c r="R61" i="1"/>
  <c r="R22" i="1"/>
  <c r="R41" i="1"/>
  <c r="R57" i="1"/>
  <c r="R37" i="1"/>
  <c r="R29" i="1"/>
  <c r="R16" i="1"/>
  <c r="R25" i="1"/>
  <c r="R62" i="1"/>
  <c r="R63" i="1"/>
  <c r="R10" i="1"/>
  <c r="R46" i="1"/>
  <c r="R13" i="1"/>
  <c r="R42" i="1"/>
  <c r="R45" i="1"/>
  <c r="R28" i="1"/>
  <c r="R19" i="1"/>
  <c r="R15" i="1"/>
  <c r="R55" i="1"/>
  <c r="R21" i="1"/>
  <c r="R47" i="1"/>
  <c r="R65" i="1"/>
  <c r="R71" i="1"/>
  <c r="R53" i="1"/>
  <c r="R59" i="1"/>
  <c r="R66" i="1"/>
  <c r="R9" i="1"/>
  <c r="R34" i="1"/>
  <c r="R26" i="1"/>
  <c r="R49" i="1"/>
  <c r="R50" i="1"/>
  <c r="R35" i="1"/>
  <c r="R70" i="1"/>
  <c r="AH70" i="1" s="1"/>
  <c r="R54" i="1"/>
  <c r="R23" i="1"/>
  <c r="R48" i="1"/>
  <c r="R33" i="1"/>
  <c r="R56" i="1"/>
  <c r="K43" i="10"/>
  <c r="P76" i="10"/>
  <c r="J91" i="1"/>
  <c r="M61" i="9" s="1"/>
  <c r="AA14" i="10"/>
  <c r="H35" i="9"/>
  <c r="W77" i="9"/>
  <c r="T12" i="1" l="1"/>
  <c r="AL70" i="1"/>
  <c r="AH12" i="1"/>
  <c r="V91" i="1" s="1"/>
  <c r="J123" i="9" s="1"/>
  <c r="S70" i="1"/>
  <c r="T70" i="1"/>
  <c r="V70" i="1" s="1"/>
  <c r="AH69" i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AL52" i="1"/>
  <c r="AL54" i="1"/>
  <c r="AH54" i="1"/>
  <c r="AH56" i="1"/>
  <c r="AL56" i="1"/>
  <c r="AL58" i="1"/>
  <c r="AH58" i="1"/>
  <c r="AL71" i="1"/>
  <c r="Z102" i="1" s="1"/>
  <c r="V134" i="9" s="1"/>
  <c r="AH71" i="1"/>
  <c r="V102" i="1" s="1"/>
  <c r="J134" i="9" s="1"/>
  <c r="AL10" i="1"/>
  <c r="AH10" i="1"/>
  <c r="AH9" i="1"/>
  <c r="AL9" i="1"/>
  <c r="AH13" i="1"/>
  <c r="V92" i="1" s="1"/>
  <c r="J124" i="9" s="1"/>
  <c r="AL13" i="1"/>
  <c r="Z92" i="1" s="1"/>
  <c r="V124" i="9" s="1"/>
  <c r="AH17" i="1"/>
  <c r="AL17" i="1"/>
  <c r="AH21" i="1"/>
  <c r="AL21" i="1"/>
  <c r="AH59" i="1"/>
  <c r="AL59" i="1"/>
  <c r="AH25" i="1"/>
  <c r="AL25" i="1"/>
  <c r="AH55" i="1"/>
  <c r="AL55" i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AL45" i="1"/>
  <c r="AH19" i="1"/>
  <c r="AL19" i="1"/>
  <c r="AH49" i="1"/>
  <c r="AL49" i="1"/>
  <c r="AH35" i="1"/>
  <c r="AL35" i="1"/>
  <c r="AH53" i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1" i="1"/>
  <c r="R102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100" i="1"/>
  <c r="M70" i="9" s="1"/>
  <c r="S24" i="1"/>
  <c r="T25" i="1"/>
  <c r="V25" i="1" s="1"/>
  <c r="S26" i="1"/>
  <c r="S55" i="1"/>
  <c r="S58" i="1"/>
  <c r="T19" i="1"/>
  <c r="V19" i="1" s="1"/>
  <c r="S20" i="1"/>
  <c r="S46" i="1"/>
  <c r="J97" i="1"/>
  <c r="M67" i="9" s="1"/>
  <c r="S35" i="1"/>
  <c r="T22" i="1"/>
  <c r="V22" i="1" s="1"/>
  <c r="J98" i="1"/>
  <c r="M68" i="9" s="1"/>
  <c r="T26" i="1"/>
  <c r="V26" i="1" s="1"/>
  <c r="S59" i="1"/>
  <c r="T17" i="1"/>
  <c r="V17" i="1" s="1"/>
  <c r="T16" i="1"/>
  <c r="V16" i="1" s="1"/>
  <c r="S13" i="1"/>
  <c r="N92" i="1" s="1"/>
  <c r="T36" i="1"/>
  <c r="V36" i="1" s="1"/>
  <c r="S8" i="1"/>
  <c r="T27" i="1"/>
  <c r="V27" i="1" s="1"/>
  <c r="T18" i="1"/>
  <c r="V18" i="1" s="1"/>
  <c r="T39" i="1"/>
  <c r="V39" i="1" s="1"/>
  <c r="S25" i="1"/>
  <c r="J92" i="1"/>
  <c r="M62" i="9" s="1"/>
  <c r="J93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4" i="1"/>
  <c r="M64" i="9" s="1"/>
  <c r="R72" i="1"/>
  <c r="J104" i="1" s="1"/>
  <c r="S71" i="1"/>
  <c r="N102" i="1" s="1"/>
  <c r="S47" i="1"/>
  <c r="S60" i="1"/>
  <c r="J102" i="1"/>
  <c r="M72" i="9" s="1"/>
  <c r="T32" i="1"/>
  <c r="V32" i="1" s="1"/>
  <c r="J95" i="1"/>
  <c r="M65" i="9" s="1"/>
  <c r="V71" i="1"/>
  <c r="T30" i="1"/>
  <c r="V30" i="1" s="1"/>
  <c r="T34" i="1"/>
  <c r="V34" i="1" s="1"/>
  <c r="S40" i="1"/>
  <c r="T33" i="1"/>
  <c r="V33" i="1" s="1"/>
  <c r="S29" i="1"/>
  <c r="S23" i="1"/>
  <c r="S69" i="1"/>
  <c r="J90" i="1"/>
  <c r="M60" i="9" s="1"/>
  <c r="S15" i="1"/>
  <c r="S28" i="1"/>
  <c r="R91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1" i="1" s="1"/>
  <c r="J101" i="1"/>
  <c r="M71" i="9" s="1"/>
  <c r="S57" i="1"/>
  <c r="T66" i="1"/>
  <c r="V66" i="1" s="1"/>
  <c r="S67" i="1"/>
  <c r="S44" i="1"/>
  <c r="J96" i="1"/>
  <c r="M66" i="9" s="1"/>
  <c r="J99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7" i="1" s="1"/>
  <c r="V99" i="1" l="1"/>
  <c r="J131" i="9" s="1"/>
  <c r="Z97" i="1"/>
  <c r="V129" i="9" s="1"/>
  <c r="V97" i="1"/>
  <c r="J129" i="9" s="1"/>
  <c r="Z100" i="1"/>
  <c r="V132" i="9" s="1"/>
  <c r="V100" i="1"/>
  <c r="J132" i="9" s="1"/>
  <c r="Z99" i="1"/>
  <c r="V131" i="9" s="1"/>
  <c r="V98" i="1"/>
  <c r="J130" i="9" s="1"/>
  <c r="V95" i="1"/>
  <c r="J127" i="9" s="1"/>
  <c r="Z96" i="1"/>
  <c r="V128" i="9" s="1"/>
  <c r="Z98" i="1"/>
  <c r="V130" i="9" s="1"/>
  <c r="Z95" i="1"/>
  <c r="V127" i="9" s="1"/>
  <c r="N100" i="1"/>
  <c r="V96" i="1"/>
  <c r="J128" i="9" s="1"/>
  <c r="R92" i="1"/>
  <c r="Z101" i="1"/>
  <c r="V133" i="9" s="1"/>
  <c r="V101" i="1"/>
  <c r="J133" i="9" s="1"/>
  <c r="Z94" i="1"/>
  <c r="V126" i="9" s="1"/>
  <c r="V93" i="1"/>
  <c r="J125" i="9" s="1"/>
  <c r="V94" i="1"/>
  <c r="J126" i="9" s="1"/>
  <c r="Z93" i="1"/>
  <c r="V125" i="9" s="1"/>
  <c r="Z90" i="1"/>
  <c r="V90" i="1"/>
  <c r="AH72" i="1"/>
  <c r="AL72" i="1"/>
  <c r="K34" i="10"/>
  <c r="T74" i="10" s="1"/>
  <c r="R93" i="1"/>
  <c r="N93" i="1"/>
  <c r="N90" i="1"/>
  <c r="R98" i="1"/>
  <c r="R99" i="1"/>
  <c r="N96" i="1"/>
  <c r="N98" i="1"/>
  <c r="N99" i="1"/>
  <c r="R100" i="1"/>
  <c r="V62" i="1"/>
  <c r="R90" i="1"/>
  <c r="V9" i="1"/>
  <c r="N95" i="1"/>
  <c r="R97" i="1"/>
  <c r="V56" i="1"/>
  <c r="S72" i="1"/>
  <c r="N104" i="1" s="1"/>
  <c r="N94" i="1"/>
  <c r="T72" i="1"/>
  <c r="V72" i="1" s="1"/>
  <c r="R95" i="1"/>
  <c r="R94" i="1"/>
  <c r="J103" i="1"/>
  <c r="N101" i="1"/>
  <c r="R96" i="1"/>
  <c r="R101" i="1"/>
  <c r="X8" i="1" l="1"/>
  <c r="X70" i="1"/>
  <c r="Z70" i="1" s="1"/>
  <c r="V122" i="9"/>
  <c r="Z103" i="1"/>
  <c r="J122" i="9"/>
  <c r="V103" i="1"/>
  <c r="AA33" i="10"/>
  <c r="T75" i="10" s="1"/>
  <c r="N103" i="1"/>
  <c r="R104" i="1"/>
  <c r="M73" i="9"/>
  <c r="W78" i="9" s="1"/>
  <c r="AA35" i="10"/>
  <c r="T76" i="10" s="1"/>
  <c r="X37" i="1"/>
  <c r="Z37" i="1" s="1"/>
  <c r="R103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1" i="1"/>
  <c r="Z71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2" i="1"/>
  <c r="AA8" i="1" l="1"/>
  <c r="AA16" i="1"/>
  <c r="AA24" i="1"/>
  <c r="AB24" i="1" s="1"/>
  <c r="AE24" i="1" s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23" i="1"/>
  <c r="AA63" i="1"/>
  <c r="AA10" i="1"/>
  <c r="AA18" i="1"/>
  <c r="AA26" i="1"/>
  <c r="AA34" i="1"/>
  <c r="AA42" i="1"/>
  <c r="AA50" i="1"/>
  <c r="AA58" i="1"/>
  <c r="AA66" i="1"/>
  <c r="AA12" i="1"/>
  <c r="AA20" i="1"/>
  <c r="AA28" i="1"/>
  <c r="AA36" i="1"/>
  <c r="AA44" i="1"/>
  <c r="AA52" i="1"/>
  <c r="AA68" i="1"/>
  <c r="AA22" i="1"/>
  <c r="AA46" i="1"/>
  <c r="AA62" i="1"/>
  <c r="AA15" i="1"/>
  <c r="AA31" i="1"/>
  <c r="AA39" i="1"/>
  <c r="AA55" i="1"/>
  <c r="AA71" i="1"/>
  <c r="AA11" i="1"/>
  <c r="AA19" i="1"/>
  <c r="AA27" i="1"/>
  <c r="AA35" i="1"/>
  <c r="AA43" i="1"/>
  <c r="AA51" i="1"/>
  <c r="AA59" i="1"/>
  <c r="AA67" i="1"/>
  <c r="AA60" i="1"/>
  <c r="AA14" i="1"/>
  <c r="AA38" i="1"/>
  <c r="AA54" i="1"/>
  <c r="AA70" i="1"/>
  <c r="AA13" i="1"/>
  <c r="AA21" i="1"/>
  <c r="AA29" i="1"/>
  <c r="AA37" i="1"/>
  <c r="AA45" i="1"/>
  <c r="AA53" i="1"/>
  <c r="AA61" i="1"/>
  <c r="AA69" i="1"/>
  <c r="AA30" i="1"/>
  <c r="AA47" i="1"/>
  <c r="Z72" i="1"/>
  <c r="C58" i="10" s="1"/>
  <c r="K58" i="10" s="1"/>
  <c r="AM70" i="1" l="1"/>
  <c r="AN70" i="1" s="1"/>
  <c r="AD70" i="1"/>
  <c r="AC70" i="1"/>
  <c r="AF70" i="1" s="1"/>
  <c r="AB70" i="1"/>
  <c r="AE70" i="1" s="1"/>
  <c r="AI70" i="1"/>
  <c r="AJ70" i="1" s="1"/>
  <c r="AI71" i="1"/>
  <c r="W102" i="1" s="1"/>
  <c r="AM71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AM52" i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W96" i="1" s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W93" i="1" s="1"/>
  <c r="AM14" i="1"/>
  <c r="AA93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2" i="1" s="1"/>
  <c r="AM13" i="1"/>
  <c r="AA92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1" i="1" s="1"/>
  <c r="AM12" i="1"/>
  <c r="AA91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2" i="1"/>
  <c r="Q62" i="9" s="1"/>
  <c r="U62" i="9" s="1"/>
  <c r="AD60" i="1"/>
  <c r="AB44" i="1"/>
  <c r="AE44" i="1" s="1"/>
  <c r="AB28" i="1"/>
  <c r="AE28" i="1" s="1"/>
  <c r="K91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100" i="1"/>
  <c r="Q70" i="9" s="1"/>
  <c r="U70" i="9" s="1"/>
  <c r="AC71" i="1"/>
  <c r="AF71" i="1" s="1"/>
  <c r="K102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1" i="1" s="1"/>
  <c r="P91" i="1" s="1"/>
  <c r="Y61" i="9" s="1"/>
  <c r="AC62" i="1"/>
  <c r="AF62" i="1" s="1"/>
  <c r="AC63" i="1"/>
  <c r="AF63" i="1" s="1"/>
  <c r="AC60" i="1"/>
  <c r="AF60" i="1" s="1"/>
  <c r="AC13" i="1"/>
  <c r="S92" i="1" s="1"/>
  <c r="T92" i="1" s="1"/>
  <c r="AC62" i="9" s="1"/>
  <c r="AC12" i="1"/>
  <c r="S91" i="1" s="1"/>
  <c r="T91" i="1" s="1"/>
  <c r="AC61" i="9" s="1"/>
  <c r="AB46" i="1"/>
  <c r="AE46" i="1" s="1"/>
  <c r="AD52" i="1"/>
  <c r="K99" i="1"/>
  <c r="Q69" i="9" s="1"/>
  <c r="U69" i="9" s="1"/>
  <c r="AD12" i="1"/>
  <c r="K95" i="1"/>
  <c r="Q65" i="9" s="1"/>
  <c r="U65" i="9" s="1"/>
  <c r="AC15" i="1"/>
  <c r="AF15" i="1" s="1"/>
  <c r="AB38" i="1"/>
  <c r="AE38" i="1" s="1"/>
  <c r="AD46" i="1"/>
  <c r="AB13" i="1"/>
  <c r="O92" i="1" s="1"/>
  <c r="P92" i="1" s="1"/>
  <c r="Y62" i="9" s="1"/>
  <c r="AD37" i="1"/>
  <c r="AB63" i="1"/>
  <c r="AE63" i="1" s="1"/>
  <c r="AD22" i="1"/>
  <c r="AC51" i="1"/>
  <c r="AF51" i="1" s="1"/>
  <c r="AC28" i="1"/>
  <c r="AF28" i="1" s="1"/>
  <c r="K101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1" i="1"/>
  <c r="AE71" i="1" s="1"/>
  <c r="AD21" i="1"/>
  <c r="AB23" i="1"/>
  <c r="AE23" i="1" s="1"/>
  <c r="K98" i="1"/>
  <c r="Q68" i="9" s="1"/>
  <c r="U68" i="9" s="1"/>
  <c r="K97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4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6" i="1"/>
  <c r="Q66" i="9" s="1"/>
  <c r="U66" i="9" s="1"/>
  <c r="AD34" i="1"/>
  <c r="AD35" i="1"/>
  <c r="AB64" i="1"/>
  <c r="AE64" i="1" s="1"/>
  <c r="AD71" i="1"/>
  <c r="AB41" i="1"/>
  <c r="AE41" i="1" s="1"/>
  <c r="AB22" i="1"/>
  <c r="AE22" i="1" s="1"/>
  <c r="AB37" i="1"/>
  <c r="AE37" i="1" s="1"/>
  <c r="AB59" i="1"/>
  <c r="AE59" i="1" s="1"/>
  <c r="AD43" i="1"/>
  <c r="AD54" i="1"/>
  <c r="K93" i="1"/>
  <c r="Q63" i="9" s="1"/>
  <c r="U63" i="9" s="1"/>
  <c r="AC25" i="1"/>
  <c r="AF25" i="1" s="1"/>
  <c r="AA72" i="1"/>
  <c r="K62" i="10" s="1"/>
  <c r="K90" i="1"/>
  <c r="Q60" i="9" s="1"/>
  <c r="U60" i="9" s="1"/>
  <c r="AC8" i="1"/>
  <c r="AF8" i="1" s="1"/>
  <c r="W97" i="1" l="1"/>
  <c r="M129" i="9" s="1"/>
  <c r="AA96" i="1"/>
  <c r="Y128" i="9" s="1"/>
  <c r="W100" i="1"/>
  <c r="X100" i="1" s="1"/>
  <c r="AA97" i="1"/>
  <c r="Y129" i="9" s="1"/>
  <c r="AA95" i="1"/>
  <c r="Y127" i="9" s="1"/>
  <c r="W95" i="1"/>
  <c r="X95" i="1" s="1"/>
  <c r="AA90" i="1"/>
  <c r="Y122" i="9" s="1"/>
  <c r="AA98" i="1"/>
  <c r="AB98" i="1" s="1"/>
  <c r="W98" i="1"/>
  <c r="M130" i="9" s="1"/>
  <c r="X74" i="10"/>
  <c r="AB74" i="10" s="1"/>
  <c r="C103" i="9"/>
  <c r="C101" i="9"/>
  <c r="L92" i="1"/>
  <c r="W90" i="1"/>
  <c r="M122" i="9" s="1"/>
  <c r="M124" i="9"/>
  <c r="M125" i="9"/>
  <c r="Y123" i="9"/>
  <c r="Y125" i="9"/>
  <c r="M132" i="9"/>
  <c r="M134" i="9"/>
  <c r="Y124" i="9"/>
  <c r="M123" i="9"/>
  <c r="M128" i="9"/>
  <c r="AJ53" i="1"/>
  <c r="AJ52" i="1"/>
  <c r="AB92" i="1"/>
  <c r="AB93" i="1"/>
  <c r="AB96" i="1"/>
  <c r="AJ13" i="1"/>
  <c r="AN53" i="1"/>
  <c r="AB91" i="1"/>
  <c r="AN49" i="1"/>
  <c r="AN52" i="1"/>
  <c r="AN14" i="1"/>
  <c r="AN12" i="1"/>
  <c r="AJ12" i="1"/>
  <c r="AA99" i="1"/>
  <c r="AN45" i="1"/>
  <c r="AJ60" i="1"/>
  <c r="W101" i="1"/>
  <c r="AN13" i="1"/>
  <c r="AJ45" i="1"/>
  <c r="AJ14" i="1"/>
  <c r="AJ49" i="1"/>
  <c r="AN59" i="1"/>
  <c r="AA100" i="1"/>
  <c r="AN60" i="1"/>
  <c r="AA101" i="1"/>
  <c r="AN71" i="1"/>
  <c r="AA102" i="1"/>
  <c r="X102" i="1"/>
  <c r="AJ59" i="1"/>
  <c r="AJ71" i="1"/>
  <c r="AA94" i="1"/>
  <c r="X91" i="1"/>
  <c r="X92" i="1"/>
  <c r="X93" i="1"/>
  <c r="W94" i="1"/>
  <c r="X96" i="1"/>
  <c r="W99" i="1"/>
  <c r="O102" i="1"/>
  <c r="P102" i="1" s="1"/>
  <c r="Y72" i="9" s="1"/>
  <c r="C100" i="9"/>
  <c r="L91" i="1"/>
  <c r="C99" i="9"/>
  <c r="AM72" i="1"/>
  <c r="AN8" i="1"/>
  <c r="AI72" i="1"/>
  <c r="AJ8" i="1"/>
  <c r="S102" i="1"/>
  <c r="T102" i="1" s="1"/>
  <c r="AC72" i="9" s="1"/>
  <c r="L100" i="1"/>
  <c r="C108" i="9"/>
  <c r="C110" i="9"/>
  <c r="L102" i="1"/>
  <c r="AE12" i="1"/>
  <c r="L101" i="1"/>
  <c r="C109" i="9"/>
  <c r="O93" i="1"/>
  <c r="P93" i="1" s="1"/>
  <c r="Y63" i="9" s="1"/>
  <c r="S93" i="1"/>
  <c r="T93" i="1" s="1"/>
  <c r="AC63" i="9" s="1"/>
  <c r="S100" i="1"/>
  <c r="T100" i="1" s="1"/>
  <c r="AC70" i="9" s="1"/>
  <c r="S99" i="1"/>
  <c r="T99" i="1" s="1"/>
  <c r="AC69" i="9" s="1"/>
  <c r="S98" i="1"/>
  <c r="T98" i="1" s="1"/>
  <c r="AC68" i="9" s="1"/>
  <c r="L99" i="1"/>
  <c r="S101" i="1"/>
  <c r="T101" i="1" s="1"/>
  <c r="AC71" i="9" s="1"/>
  <c r="L95" i="1"/>
  <c r="O95" i="1"/>
  <c r="P95" i="1" s="1"/>
  <c r="Y65" i="9" s="1"/>
  <c r="AF12" i="1"/>
  <c r="AF13" i="1"/>
  <c r="O101" i="1"/>
  <c r="P101" i="1" s="1"/>
  <c r="Y71" i="9" s="1"/>
  <c r="S95" i="1"/>
  <c r="T95" i="1" s="1"/>
  <c r="AC65" i="9" s="1"/>
  <c r="C107" i="9"/>
  <c r="S96" i="1"/>
  <c r="T96" i="1" s="1"/>
  <c r="AC66" i="9" s="1"/>
  <c r="AE13" i="1"/>
  <c r="L96" i="1"/>
  <c r="C104" i="9"/>
  <c r="O98" i="1"/>
  <c r="P98" i="1" s="1"/>
  <c r="Y68" i="9" s="1"/>
  <c r="AD72" i="1"/>
  <c r="L104" i="1" s="1"/>
  <c r="O90" i="1"/>
  <c r="P90" i="1" s="1"/>
  <c r="Y60" i="9" s="1"/>
  <c r="O100" i="1"/>
  <c r="P100" i="1" s="1"/>
  <c r="Y70" i="9" s="1"/>
  <c r="S97" i="1"/>
  <c r="T97" i="1" s="1"/>
  <c r="AC67" i="9" s="1"/>
  <c r="AC72" i="1"/>
  <c r="S104" i="1" s="1"/>
  <c r="C106" i="9"/>
  <c r="L98" i="1"/>
  <c r="C102" i="9"/>
  <c r="O96" i="1"/>
  <c r="P96" i="1" s="1"/>
  <c r="Y66" i="9" s="1"/>
  <c r="AB72" i="1"/>
  <c r="O104" i="1" s="1"/>
  <c r="K103" i="1"/>
  <c r="S90" i="1"/>
  <c r="T90" i="1" s="1"/>
  <c r="AC60" i="9" s="1"/>
  <c r="L93" i="1"/>
  <c r="AE56" i="1"/>
  <c r="O97" i="1"/>
  <c r="P97" i="1" s="1"/>
  <c r="Y67" i="9" s="1"/>
  <c r="S94" i="1"/>
  <c r="T94" i="1" s="1"/>
  <c r="AC64" i="9" s="1"/>
  <c r="O99" i="1"/>
  <c r="P99" i="1" s="1"/>
  <c r="Y69" i="9" s="1"/>
  <c r="O94" i="1"/>
  <c r="P94" i="1" s="1"/>
  <c r="Y64" i="9" s="1"/>
  <c r="L94" i="1"/>
  <c r="C105" i="9"/>
  <c r="L97" i="1"/>
  <c r="K104" i="1"/>
  <c r="L90" i="1"/>
  <c r="C98" i="9"/>
  <c r="X97" i="1" l="1"/>
  <c r="AB97" i="1"/>
  <c r="AB95" i="1"/>
  <c r="M127" i="9"/>
  <c r="AB90" i="1"/>
  <c r="Y130" i="9"/>
  <c r="X98" i="1"/>
  <c r="X90" i="1"/>
  <c r="P129" i="9"/>
  <c r="C148" i="9" s="1"/>
  <c r="P124" i="9"/>
  <c r="C143" i="9" s="1"/>
  <c r="P123" i="9"/>
  <c r="C142" i="9" s="1"/>
  <c r="Y134" i="9"/>
  <c r="P128" i="9"/>
  <c r="C147" i="9" s="1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8" i="9"/>
  <c r="D147" i="9" s="1"/>
  <c r="AB124" i="9"/>
  <c r="D143" i="9" s="1"/>
  <c r="AB123" i="9"/>
  <c r="D142" i="9" s="1"/>
  <c r="AB129" i="9"/>
  <c r="D148" i="9" s="1"/>
  <c r="AB127" i="9"/>
  <c r="D146" i="9" s="1"/>
  <c r="AB102" i="1"/>
  <c r="AB101" i="1"/>
  <c r="AB99" i="1"/>
  <c r="AB100" i="1"/>
  <c r="AB94" i="1"/>
  <c r="AB122" i="9"/>
  <c r="D141" i="9" s="1"/>
  <c r="P127" i="9"/>
  <c r="C146" i="9" s="1"/>
  <c r="AN72" i="1"/>
  <c r="W103" i="1"/>
  <c r="AJ72" i="1"/>
  <c r="AA103" i="1"/>
  <c r="X101" i="1"/>
  <c r="P132" i="9" s="1"/>
  <c r="C151" i="9" s="1"/>
  <c r="X94" i="1"/>
  <c r="X99" i="1"/>
  <c r="P130" i="9" s="1"/>
  <c r="C149" i="9" s="1"/>
  <c r="AE72" i="1"/>
  <c r="P104" i="1" s="1"/>
  <c r="AF72" i="1"/>
  <c r="T104" i="1" s="1"/>
  <c r="AA63" i="10"/>
  <c r="X76" i="10" s="1"/>
  <c r="AB76" i="10" s="1"/>
  <c r="AC73" i="9"/>
  <c r="C79" i="9" s="1"/>
  <c r="L103" i="1"/>
  <c r="Y73" i="9"/>
  <c r="C78" i="9" s="1"/>
  <c r="AA61" i="10"/>
  <c r="X75" i="10" s="1"/>
  <c r="AB75" i="10" s="1"/>
  <c r="S103" i="1"/>
  <c r="T103" i="1" s="1"/>
  <c r="U73" i="9"/>
  <c r="C77" i="9" s="1"/>
  <c r="Q73" i="9"/>
  <c r="H37" i="9" s="1"/>
  <c r="H38" i="9" s="1"/>
  <c r="O27" i="9" s="1"/>
  <c r="O103" i="1"/>
  <c r="P103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3" i="1"/>
  <c r="AB104" i="1"/>
  <c r="P125" i="9"/>
  <c r="C144" i="9" s="1"/>
  <c r="X104" i="1"/>
  <c r="X103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<sst xmlns="http://schemas.openxmlformats.org/spreadsheetml/2006/main" count="1781" uniqueCount="606">
  <si>
    <t>部門分類</t>
    <rPh sb="0" eb="2">
      <t>ブモン</t>
    </rPh>
    <rPh sb="2" eb="4">
      <t>ブンルイ</t>
    </rPh>
    <phoneticPr fontId="4"/>
  </si>
  <si>
    <t>精穀・製粉</t>
  </si>
  <si>
    <t>紙加工品</t>
  </si>
  <si>
    <t>化学肥料</t>
  </si>
  <si>
    <t>ゴム製品</t>
  </si>
  <si>
    <t>銑鉄・粗鋼</t>
  </si>
  <si>
    <t>建設補修</t>
  </si>
  <si>
    <t>金融・保険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</si>
  <si>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</si>
  <si>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</si>
  <si>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</si>
  <si>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</si>
  <si>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</si>
  <si>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</si>
  <si>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</si>
  <si>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</si>
  <si>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</si>
  <si>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</si>
  <si>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</si>
  <si>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</si>
  <si>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</si>
  <si>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</si>
  <si>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</si>
  <si>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</si>
  <si>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</si>
  <si>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</si>
  <si>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</si>
  <si>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</si>
  <si>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</si>
  <si>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</si>
  <si>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</si>
  <si>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</si>
  <si>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</si>
  <si>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</si>
  <si>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</si>
  <si>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</si>
  <si>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</si>
  <si>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</si>
  <si>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</si>
  <si>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</si>
  <si>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</si>
  <si>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</si>
  <si>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</si>
  <si>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</si>
  <si>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</si>
  <si>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</si>
  <si>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</si>
  <si>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</si>
  <si>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</si>
  <si>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</si>
  <si>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</si>
  <si>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</si>
  <si>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</si>
  <si>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</si>
  <si>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</si>
  <si>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</si>
  <si>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</si>
  <si>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</si>
  <si>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</si>
  <si>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</si>
  <si>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</si>
  <si>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</si>
  <si>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</si>
  <si>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</si>
  <si>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</si>
  <si>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</si>
  <si>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</si>
  <si>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</si>
  <si>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</si>
  <si>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</si>
  <si>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</si>
  <si>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</si>
  <si>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</si>
  <si>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</si>
  <si>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</si>
  <si>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</si>
  <si>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</si>
  <si>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</si>
  <si>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</si>
  <si>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</si>
  <si>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</si>
  <si>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</si>
  <si>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</si>
  <si>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</si>
  <si>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</si>
  <si>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</si>
  <si>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</si>
  <si>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</si>
  <si>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</si>
  <si>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</si>
  <si>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</si>
  <si>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</si>
  <si>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</si>
  <si>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</si>
  <si>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</si>
  <si>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</si>
  <si>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</si>
  <si>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</si>
  <si>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</si>
  <si>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</si>
  <si>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</si>
  <si>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</si>
  <si>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</si>
  <si>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</si>
  <si>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</si>
  <si>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</si>
  <si>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</si>
  <si>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</si>
  <si>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</si>
  <si>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</si>
  <si>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</si>
  <si>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</si>
  <si>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</si>
  <si>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</si>
  <si>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</si>
  <si>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</si>
  <si>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</si>
  <si>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</si>
  <si>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</si>
  <si>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</si>
  <si>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</si>
  <si>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</si>
  <si>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</si>
  <si>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</si>
  <si>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</si>
  <si>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</si>
  <si>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</si>
  <si>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</si>
  <si>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</si>
  <si>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</si>
  <si>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</si>
  <si>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</si>
  <si>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</si>
  <si>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</si>
  <si>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</si>
  <si>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</si>
  <si>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</si>
  <si>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</si>
  <si>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</si>
  <si>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</si>
  <si>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</si>
  <si>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</si>
  <si>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</si>
  <si>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</si>
  <si>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</si>
  <si>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</si>
  <si>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</si>
  <si>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</si>
  <si>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</si>
  <si>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</si>
  <si>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</si>
  <si>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</si>
  <si>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</si>
  <si>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</si>
  <si>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</si>
  <si>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</si>
  <si>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</si>
  <si>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</si>
  <si>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</si>
  <si>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</si>
  <si>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</si>
  <si>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</si>
  <si>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</si>
  <si>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</si>
  <si>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</si>
  <si>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</si>
  <si>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</si>
  <si>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</si>
  <si>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</si>
  <si>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</si>
  <si>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</si>
  <si>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</si>
  <si>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</si>
  <si>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</si>
  <si>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</si>
  <si>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</si>
  <si>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</si>
  <si>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</si>
  <si>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</si>
  <si>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</si>
  <si>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</si>
  <si>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</si>
  <si>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</si>
  <si>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</si>
  <si>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</si>
  <si>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</si>
  <si>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</si>
  <si>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</si>
  <si>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</si>
  <si>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</si>
  <si>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</si>
  <si>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</si>
  <si>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</si>
  <si>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</si>
  <si>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</si>
  <si>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</si>
  <si>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</si>
  <si>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</si>
  <si>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</si>
  <si>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</si>
  <si>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</si>
  <si>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</si>
  <si>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</si>
  <si>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</si>
  <si>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</si>
  <si>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</si>
  <si>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</si>
  <si>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</si>
  <si>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</si>
  <si>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</si>
  <si>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</si>
  <si>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</si>
  <si>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</si>
  <si>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</si>
  <si>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</si>
  <si>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</si>
  <si>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</si>
  <si>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</si>
  <si>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</si>
  <si>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</si>
  <si>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</si>
  <si>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</si>
  <si>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</si>
  <si>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</si>
  <si>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</si>
  <si>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</si>
  <si>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</si>
  <si>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</si>
  <si>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</si>
  <si>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</si>
  <si>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</si>
  <si>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</si>
  <si>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</si>
  <si>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</si>
  <si>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</si>
  <si>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</si>
  <si>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</si>
  <si>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</si>
  <si>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</si>
  <si>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</si>
  <si>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</si>
  <si>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</si>
  <si>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</si>
  <si>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</si>
  <si>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</si>
  <si>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</si>
  <si>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</si>
  <si>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</si>
  <si>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</si>
  <si>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</si>
  <si>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</si>
  <si>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</si>
  <si>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</si>
  <si>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</si>
  <si>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</si>
  <si>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</si>
  <si>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</si>
  <si>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</si>
  <si>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</si>
  <si>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</si>
  <si>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</si>
  <si>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</si>
  <si>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</si>
  <si>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</si>
  <si>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</si>
  <si>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</si>
  <si>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</si>
  <si>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</si>
  <si>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</si>
  <si>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</si>
  <si>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</si>
  <si>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</si>
  <si>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</si>
  <si>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</si>
  <si>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</si>
  <si>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</si>
  <si>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</si>
  <si>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</si>
  <si>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</si>
  <si>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</si>
  <si>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</si>
  <si>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</si>
  <si>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</si>
  <si>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</si>
  <si>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</si>
  <si>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</si>
  <si>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</si>
  <si>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不動産</t>
  </si>
  <si>
    <t>５２</t>
  </si>
  <si>
    <t>５３</t>
  </si>
  <si>
    <t>通信・放送</t>
  </si>
  <si>
    <t>５４</t>
  </si>
  <si>
    <t>５５</t>
  </si>
  <si>
    <t>５６</t>
  </si>
  <si>
    <t>教育・研究</t>
  </si>
  <si>
    <t>５７</t>
  </si>
  <si>
    <t>５８</t>
  </si>
  <si>
    <t>５９</t>
  </si>
  <si>
    <t>６０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</si>
  <si>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</si>
  <si>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</si>
  <si>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</si>
  <si>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</si>
  <si>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</si>
  <si>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水　産</t>
  </si>
  <si>
    <t>その他の</t>
  </si>
  <si>
    <t>化      学</t>
  </si>
  <si>
    <t>内生部門</t>
    <rPh sb="2" eb="4">
      <t>ブモン</t>
    </rPh>
    <phoneticPr fontId="5"/>
  </si>
  <si>
    <t>サービス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</si>
  <si>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</si>
  <si>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</si>
  <si>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</si>
  <si>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</si>
  <si>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</si>
  <si>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</si>
  <si>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</si>
  <si>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</si>
  <si>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</si>
  <si>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</si>
  <si>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</si>
  <si>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</si>
  <si>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</si>
  <si>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</si>
  <si>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</si>
  <si>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</si>
  <si>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</si>
  <si>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</si>
  <si>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</si>
  <si>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</si>
  <si>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</si>
  <si>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</si>
  <si>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</si>
  <si>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</si>
  <si>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</si>
  <si>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</si>
  <si>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</si>
  <si>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</si>
  <si>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</si>
  <si>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</si>
  <si>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</si>
  <si>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</si>
  <si>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</si>
  <si>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</si>
  <si>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</si>
  <si>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</si>
  <si>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計</t>
    <phoneticPr fontId="5"/>
  </si>
  <si>
    <t>飼料・有機質肥料（別掲を除く。）・たばこ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</si>
  <si>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</si>
  <si>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</si>
  <si>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</si>
  <si>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</si>
  <si>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</si>
  <si>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</si>
  <si>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</si>
  <si>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</si>
  <si>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</si>
  <si>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</si>
  <si>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</si>
  <si>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</si>
  <si>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</si>
  <si>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</si>
  <si>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</si>
  <si>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</si>
  <si>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</si>
  <si>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</si>
  <si>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</si>
  <si>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</si>
  <si>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</si>
  <si>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</si>
  <si>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</si>
  <si>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</si>
  <si>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</si>
  <si>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</si>
  <si>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</si>
  <si>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</si>
  <si>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</si>
  <si>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</si>
  <si>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</si>
  <si>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</si>
  <si>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</si>
  <si>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</si>
  <si>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</si>
  <si>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</si>
  <si>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</si>
  <si>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</si>
  <si>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</si>
  <si>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</si>
  <si>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</si>
  <si>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</si>
  <si>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</si>
  <si>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</si>
  <si>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</si>
  <si>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</si>
  <si>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</si>
  <si>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</si>
  <si>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</si>
  <si>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</si>
  <si>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</si>
  <si>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</si>
  <si>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</si>
  <si>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</si>
  <si>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</si>
  <si>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</si>
  <si>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</si>
  <si>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</si>
  <si>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</si>
  <si>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</si>
  <si>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</si>
  <si>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</si>
  <si>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</si>
  <si>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</si>
  <si>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</si>
  <si>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</si>
  <si>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</si>
  <si>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</si>
  <si>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</si>
  <si>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</si>
  <si>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</si>
  <si>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</si>
  <si>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</si>
  <si>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</si>
  <si>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</si>
  <si>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</si>
  <si>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</si>
  <si>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</si>
  <si>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</si>
  <si>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</si>
  <si>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</si>
  <si>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</si>
  <si>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</si>
  <si>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</si>
  <si>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</si>
  <si>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</si>
  <si>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</si>
  <si>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用いて経済波及効果を分析。</t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</si>
  <si>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</si>
  <si>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</si>
  <si>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</si>
  <si>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</si>
  <si>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</si>
  <si>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</si>
  <si>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</si>
  <si>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</si>
  <si>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</si>
  <si>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</si>
  <si>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</si>
  <si>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</si>
  <si>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</si>
  <si>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</si>
  <si>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</si>
  <si>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</si>
  <si>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</si>
  <si>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</si>
  <si>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</si>
  <si>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</si>
  <si>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</si>
  <si>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</si>
  <si>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</si>
  <si>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</si>
  <si>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６４</t>
  </si>
  <si>
    <t>食用耕種農業</t>
    <rPh sb="0" eb="2">
      <t>ショクヨウ</t>
    </rPh>
    <rPh sb="2" eb="4">
      <t>コウシュ</t>
    </rPh>
    <rPh sb="4" eb="6">
      <t>ノウギョウ</t>
    </rPh>
    <phoneticPr fontId="6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</si>
  <si>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</si>
  <si>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</si>
  <si>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</si>
  <si>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</si>
  <si>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</si>
  <si>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石炭・原油・天然ガス</t>
    <rPh sb="0" eb="2">
      <t>セキタン</t>
    </rPh>
    <phoneticPr fontId="6"/>
  </si>
  <si>
    <t>その他の鉱業</t>
    <rPh sb="2" eb="3">
      <t>タ</t>
    </rPh>
    <rPh sb="4" eb="6">
      <t>コウギョウ</t>
    </rPh>
    <phoneticPr fontId="6"/>
  </si>
  <si>
    <t>畜産食料品</t>
    <rPh sb="0" eb="2">
      <t>チクサン</t>
    </rPh>
    <rPh sb="2" eb="5">
      <t>ショクリョウヒン</t>
    </rPh>
    <phoneticPr fontId="6"/>
  </si>
  <si>
    <t>水産食料品</t>
    <rPh sb="0" eb="2">
      <t>スイサン</t>
    </rPh>
    <rPh sb="2" eb="5">
      <t>ショクリョウヒン</t>
    </rPh>
    <phoneticPr fontId="6"/>
  </si>
  <si>
    <t>精穀・製粉</t>
    <rPh sb="0" eb="2">
      <t>セイコク</t>
    </rPh>
    <phoneticPr fontId="6"/>
  </si>
  <si>
    <t>その他の食料品</t>
    <rPh sb="2" eb="3">
      <t>タ</t>
    </rPh>
    <rPh sb="4" eb="7">
      <t>ショクリョウヒン</t>
    </rPh>
    <phoneticPr fontId="6"/>
  </si>
  <si>
    <t>飲料</t>
    <rPh sb="0" eb="2">
      <t>インリョウ</t>
    </rPh>
    <phoneticPr fontId="6"/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</si>
  <si>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</si>
  <si>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</si>
  <si>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</si>
  <si>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</si>
  <si>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</si>
  <si>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</si>
  <si>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phoneticPr fontId="6"/>
  </si>
  <si>
    <t>化学肥料</t>
    <rPh sb="0" eb="2">
      <t>カガク</t>
    </rPh>
    <rPh sb="2" eb="4">
      <t>ヒリョウ</t>
    </rPh>
    <phoneticPr fontId="6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</si>
  <si>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</si>
  <si>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</si>
  <si>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0" eb="2">
      <t>セキユ</t>
    </rPh>
    <rPh sb="3" eb="5">
      <t>セキタン</t>
    </rPh>
    <rPh sb="5" eb="7">
      <t>セイヒン</t>
    </rPh>
    <phoneticPr fontId="6"/>
  </si>
  <si>
    <t>プラスチック製品</t>
  </si>
  <si>
    <t>ゴム製品</t>
    <rPh sb="2" eb="4">
      <t>セイヒン</t>
    </rPh>
    <phoneticPr fontId="6"/>
  </si>
  <si>
    <t>なめし革・毛皮・同製品</t>
    <rPh sb="5" eb="7">
      <t>ケガワ</t>
    </rPh>
    <rPh sb="8" eb="11">
      <t>ドウセイヒン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</si>
  <si>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</si>
  <si>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銑鉄・粗鋼</t>
    <rPh sb="0" eb="2">
      <t>センテツ</t>
    </rPh>
    <rPh sb="3" eb="5">
      <t>ソコウ</t>
    </rPh>
    <phoneticPr fontId="6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</si>
  <si>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6"/>
  </si>
  <si>
    <t>非鉄金属製品</t>
    <rPh sb="0" eb="2">
      <t>ヒテツ</t>
    </rPh>
    <rPh sb="2" eb="4">
      <t>キンゾク</t>
    </rPh>
    <rPh sb="4" eb="6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</si>
  <si>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</si>
  <si>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</si>
  <si>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</si>
  <si>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</si>
  <si>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タ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</si>
  <si>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</si>
  <si>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</si>
  <si>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</si>
  <si>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</si>
  <si>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</si>
  <si>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</si>
  <si>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ガス・熱供給・水道</t>
    <rPh sb="3" eb="6">
      <t>ネツキョウキュウ</t>
    </rPh>
    <rPh sb="7" eb="9">
      <t>スイドウ</t>
    </rPh>
    <phoneticPr fontId="6"/>
  </si>
  <si>
    <t>廃棄物処理</t>
    <rPh sb="0" eb="3">
      <t>ハイキブツ</t>
    </rPh>
    <rPh sb="3" eb="5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</si>
  <si>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</si>
  <si>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</si>
  <si>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</si>
  <si>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</t>
    <rPh sb="0" eb="2">
      <t>ウンユ</t>
    </rPh>
    <phoneticPr fontId="6"/>
  </si>
  <si>
    <t>郵便・信書便</t>
    <rPh sb="0" eb="2">
      <t>ユウビン</t>
    </rPh>
    <rPh sb="3" eb="6">
      <t>シンショビン</t>
    </rPh>
    <phoneticPr fontId="6"/>
  </si>
  <si>
    <t>通信・放送</t>
    <rPh sb="0" eb="2">
      <t>ツウシン</t>
    </rPh>
    <rPh sb="3" eb="5">
      <t>ホウソウ</t>
    </rPh>
    <phoneticPr fontId="6"/>
  </si>
  <si>
    <t>調査・情報サービス</t>
    <rPh sb="0" eb="2">
      <t>チョウサ</t>
    </rPh>
    <rPh sb="3" eb="5">
      <t>ジョウホウ</t>
    </rPh>
    <phoneticPr fontId="6"/>
  </si>
  <si>
    <t>公務</t>
    <rPh sb="0" eb="2">
      <t>コウム</t>
    </rPh>
    <phoneticPr fontId="6"/>
  </si>
  <si>
    <t>教育・研究</t>
    <rPh sb="0" eb="2">
      <t>キョウイク</t>
    </rPh>
    <rPh sb="3" eb="5">
      <t>ケンキュウ</t>
    </rPh>
    <phoneticPr fontId="6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</si>
  <si>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</si>
  <si>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介護</t>
    <rPh sb="0" eb="2">
      <t>カイゴ</t>
    </rPh>
    <phoneticPr fontId="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</si>
  <si>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6"/>
  </si>
  <si>
    <t>対事業所サービス</t>
    <rPh sb="0" eb="1">
      <t>タイ</t>
    </rPh>
    <rPh sb="1" eb="4">
      <t>ジギョウショ</t>
    </rPh>
    <phoneticPr fontId="6"/>
  </si>
  <si>
    <t>宿泊業</t>
    <rPh sb="0" eb="3">
      <t>シュクハクギョウ</t>
    </rPh>
    <phoneticPr fontId="6"/>
  </si>
  <si>
    <t>飲食サービス</t>
    <rPh sb="0" eb="2">
      <t>インショク</t>
    </rPh>
    <phoneticPr fontId="6"/>
  </si>
  <si>
    <t>娯楽サービス</t>
    <rPh sb="0" eb="2">
      <t>ゴラク</t>
    </rPh>
    <phoneticPr fontId="6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</si>
  <si>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</si>
  <si>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</si>
  <si>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</si>
  <si>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食　　　用</t>
    <rPh sb="0" eb="1">
      <t>ショク</t>
    </rPh>
    <rPh sb="4" eb="5">
      <t>ヨウ</t>
    </rPh>
    <phoneticPr fontId="1"/>
  </si>
  <si>
    <t>非 食 用</t>
    <rPh sb="0" eb="1">
      <t>ヒ</t>
    </rPh>
    <rPh sb="2" eb="3">
      <t>ショク</t>
    </rPh>
    <rPh sb="4" eb="5">
      <t>ヨウ</t>
    </rPh>
    <phoneticPr fontId="1"/>
  </si>
  <si>
    <t>農　　業</t>
    <rPh sb="0" eb="1">
      <t>ノウ</t>
    </rPh>
    <rPh sb="3" eb="4">
      <t>ギョウ</t>
    </rPh>
    <phoneticPr fontId="1"/>
  </si>
  <si>
    <t>石油・原油</t>
    <rPh sb="0" eb="2">
      <t>セキユ</t>
    </rPh>
    <rPh sb="3" eb="5">
      <t>ゲンユ</t>
    </rPh>
    <phoneticPr fontId="3"/>
  </si>
  <si>
    <t>その他の</t>
    <rPh sb="2" eb="3">
      <t>タ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</si>
  <si>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</si>
  <si>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</si>
  <si>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</si>
  <si>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</si>
  <si>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</si>
  <si>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パルプ・紙・</t>
  </si>
  <si>
    <t>印　刷　・</t>
    <rPh sb="0" eb="1">
      <t>イン</t>
    </rPh>
    <rPh sb="2" eb="3">
      <t>サツ</t>
    </rPh>
    <phoneticPr fontId="3"/>
  </si>
  <si>
    <t>石　油　・</t>
    <rPh sb="0" eb="1">
      <t>イシ</t>
    </rPh>
    <rPh sb="2" eb="3">
      <t>アブラ</t>
    </rPh>
    <phoneticPr fontId="3"/>
  </si>
  <si>
    <t>プラスチック</t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</si>
  <si>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</si>
  <si>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</si>
  <si>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</si>
  <si>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</si>
  <si>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</si>
  <si>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</si>
  <si>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ガス ・熱供給</t>
    <rPh sb="4" eb="7">
      <t>ネツキョウキュウ</t>
    </rPh>
    <phoneticPr fontId="1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</si>
  <si>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</si>
  <si>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</si>
  <si>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</si>
  <si>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他に分類されない</t>
    <rPh sb="0" eb="1">
      <t>タ</t>
    </rPh>
    <rPh sb="2" eb="4">
      <t>ブンルイ</t>
    </rPh>
    <phoneticPr fontId="1"/>
  </si>
  <si>
    <t>対事業所</t>
    <rPh sb="0" eb="1">
      <t>タイ</t>
    </rPh>
    <rPh sb="1" eb="4">
      <t>ジギョウショ</t>
    </rPh>
    <phoneticPr fontId="3"/>
  </si>
  <si>
    <t>飲　食</t>
  </si>
  <si>
    <t>娯　楽</t>
    <rPh sb="0" eb="1">
      <t>ゴ</t>
    </rPh>
    <rPh sb="2" eb="3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</si>
  <si>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1"/>
  </si>
  <si>
    <t>畜　産</t>
    <rPh sb="0" eb="1">
      <t>チク</t>
    </rPh>
    <rPh sb="2" eb="3">
      <t>サン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</si>
  <si>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</si>
  <si>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</si>
  <si>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・天然ガス</t>
    <rPh sb="1" eb="3">
      <t>テンネン</t>
    </rPh>
    <phoneticPr fontId="3"/>
  </si>
  <si>
    <t>鉱　業</t>
    <rPh sb="0" eb="1">
      <t>コウ</t>
    </rPh>
    <rPh sb="2" eb="3">
      <t>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</si>
  <si>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</si>
  <si>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</si>
  <si>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</si>
  <si>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</si>
  <si>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</si>
  <si>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</si>
  <si>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</si>
  <si>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</si>
  <si>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</si>
  <si>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</si>
  <si>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</si>
  <si>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製品</t>
    <rPh sb="0" eb="1">
      <t>セイ</t>
    </rPh>
    <rPh sb="1" eb="2">
      <t>ヒン</t>
    </rPh>
    <phoneticPr fontId="3"/>
  </si>
  <si>
    <t>毛皮・同製品</t>
    <rPh sb="0" eb="2">
      <t>ケガワ</t>
    </rPh>
    <rPh sb="3" eb="6">
      <t>ドウセイヒン</t>
    </rPh>
    <phoneticPr fontId="1"/>
  </si>
  <si>
    <t>製品</t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</si>
  <si>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</si>
  <si>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</si>
  <si>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</si>
  <si>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水道</t>
    <rPh sb="0" eb="2">
      <t>スイドウ</t>
    </rPh>
    <phoneticPr fontId="1"/>
  </si>
  <si>
    <t>信書便</t>
    <rPh sb="0" eb="3">
      <t>シンショビン</t>
    </rPh>
    <phoneticPr fontId="1"/>
  </si>
  <si>
    <t>会員制団体</t>
    <rPh sb="0" eb="3">
      <t>カイインセイ</t>
    </rPh>
    <rPh sb="3" eb="5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</si>
  <si>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</si>
  <si>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</si>
  <si>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</si>
  <si>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</si>
  <si>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H27従業者総数</t>
    <rPh sb="3" eb="6">
      <t>ジュウギョウシャ</t>
    </rPh>
    <rPh sb="6" eb="8">
      <t>ソウスウ</t>
    </rPh>
    <phoneticPr fontId="4"/>
  </si>
  <si>
    <t>H27雇用者総数</t>
    <rPh sb="3" eb="6">
      <t>コヨウシャ</t>
    </rPh>
    <rPh sb="6" eb="8">
      <t>ソウスウ</t>
    </rPh>
    <phoneticPr fontId="4"/>
  </si>
  <si>
    <t>(６４部門)</t>
    <rPh sb="3" eb="5">
      <t>ブモン</t>
    </rPh>
    <phoneticPr fontId="4"/>
  </si>
  <si>
    <t>Ｒ元平均</t>
    <rPh sb="1" eb="2">
      <t>ガン</t>
    </rPh>
    <rPh sb="2" eb="4">
      <t>ヘイキン</t>
    </rPh>
    <phoneticPr fontId="2"/>
  </si>
  <si>
    <t>　・　波及効果の分析には北海道開発局「平成２７年北海道内地域間産業連関表」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</si>
  <si>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○　就業誘発係数は、平成２７年北海道内地域間産業連関表の地域別雇用表及び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</si>
  <si>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平成２７年北海道内地域間産業連関表の生産額により算出。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</si>
  <si>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　平均消費性向（総務省「家計調査」による。）を乗じて得た額をもとに平成２７年北海道内</t>
    <rPh sb="38" eb="41">
      <t>ホッカイドウ</t>
    </rPh>
    <rPh sb="41" eb="42">
      <t>ナイ</t>
    </rPh>
    <phoneticPr fontId="4"/>
  </si>
  <si>
    <t>H27生産額</t>
    <rPh sb="3" eb="6">
      <t>セイサンガク</t>
    </rPh>
    <phoneticPr fontId="4"/>
  </si>
  <si>
    <t>《 オホーツク圏 》</t>
    <rPh sb="7" eb="8">
      <t>ケン</t>
    </rPh>
    <phoneticPr fontId="4"/>
  </si>
  <si>
    <t>　　（オホーツク地域、６４部門表）を使用</t>
    <rPh sb="8" eb="10">
      <t>チイキ</t>
    </rPh>
    <phoneticPr fontId="4"/>
  </si>
  <si>
    <t>○　北海道開発局「平成２７年北海道内地域間産業連関表（オホーツク地域、６４部門表）を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32" eb="34">
      <t>チイキ</t>
    </rPh>
    <rPh sb="37" eb="39">
      <t>ブモン</t>
    </rPh>
    <rPh sb="39" eb="40">
      <t>ヒョウ</t>
    </rPh>
    <phoneticPr fontId="4"/>
  </si>
  <si>
    <t>第７－４表　オホーツク地域取引基本表</t>
    <rPh sb="0" eb="1">
      <t>ダイ</t>
    </rPh>
    <rPh sb="4" eb="5">
      <t>ヒョウ</t>
    </rPh>
    <rPh sb="11" eb="13">
      <t>チイキ</t>
    </rPh>
    <rPh sb="13" eb="15">
      <t>トリヒキ</t>
    </rPh>
    <rPh sb="15" eb="18">
      <t>キホンヒョウ</t>
    </rPh>
    <phoneticPr fontId="5"/>
  </si>
  <si>
    <t>第８－４表　オホーツク地域投入係数表</t>
    <rPh sb="0" eb="1">
      <t>ダイ</t>
    </rPh>
    <rPh sb="4" eb="5">
      <t>ヒョウ</t>
    </rPh>
    <rPh sb="11" eb="13">
      <t>チイキ</t>
    </rPh>
    <phoneticPr fontId="5"/>
  </si>
  <si>
    <r>
      <t>第９－４表　オホーツク地域逆行列係数表［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11" eb="13">
      <t>チイキ</t>
    </rPh>
    <phoneticPr fontId="5"/>
  </si>
  <si>
    <t>畜　産</t>
    <rPh sb="0" eb="1">
      <t>チク</t>
    </rPh>
    <phoneticPr fontId="4"/>
  </si>
  <si>
    <t>Ｒ２平均</t>
    <rPh sb="2" eb="4">
      <t>ヘイキン</t>
    </rPh>
    <phoneticPr fontId="2"/>
  </si>
  <si>
    <t>Ｒ２平均</t>
    <phoneticPr fontId="4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</si>
  <si>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</si>
  <si>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</si>
  <si>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</si>
  <si>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</si>
  <si>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　設</t>
    <rPh sb="0" eb="1">
      <t>タツル</t>
    </rPh>
    <rPh sb="2" eb="3">
      <t>セツ</t>
    </rPh>
    <phoneticPr fontId="2"/>
  </si>
  <si>
    <t>電力・ガス・水道</t>
    <rPh sb="0" eb="2">
      <t>デンリョク</t>
    </rPh>
    <rPh sb="6" eb="8">
      <t>スイドウ</t>
    </rPh>
    <phoneticPr fontId="2"/>
  </si>
  <si>
    <t>建設</t>
    <rPh sb="0" eb="2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</si>
</sst>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2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13" fillId="0" borderId="143" xfId="0" applyNumberFormat="1" applyFont="1" applyFill="1" applyBorder="1" applyAlignment="1">
      <alignment vertical="center" shrinkToFit="1"/>
    </xf>
    <xf numFmtId="38" fontId="17" fillId="2" borderId="173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horizontal="right" vertical="center" shrinkToFit="1"/>
    </xf>
    <xf numFmtId="176" fontId="38" fillId="0" borderId="0" xfId="4" applyNumberFormat="1" applyFont="1" applyFill="1" applyAlignment="1">
      <alignment vertical="center" shrinkToFit="1"/>
    </xf>
    <xf numFmtId="38" fontId="13" fillId="0" borderId="0" xfId="1" applyFont="1" applyFill="1">
      <alignment vertical="center"/>
    </xf>
    <xf numFmtId="38" fontId="16" fillId="3" borderId="22" xfId="1" applyFont="1" applyFill="1" applyBorder="1" applyAlignment="1">
      <alignment horizontal="center" vertical="center" shrinkToFit="1"/>
    </xf>
    <xf numFmtId="38" fontId="13" fillId="0" borderId="140" xfId="1" applyFont="1" applyFill="1" applyBorder="1" applyAlignment="1">
      <alignment vertical="center" shrinkToFit="1"/>
    </xf>
    <xf numFmtId="38" fontId="13" fillId="0" borderId="141" xfId="1" applyFont="1" applyFill="1" applyBorder="1" applyAlignment="1">
      <alignment vertical="center" shrinkToFit="1"/>
    </xf>
    <xf numFmtId="38" fontId="13" fillId="0" borderId="142" xfId="1" applyFont="1" applyFill="1" applyBorder="1" applyAlignment="1">
      <alignment vertical="center" shrinkToFit="1"/>
    </xf>
    <xf numFmtId="38" fontId="13" fillId="0" borderId="144" xfId="1" applyFont="1" applyFill="1" applyBorder="1" applyAlignment="1">
      <alignment vertical="center" shrinkToFit="1"/>
    </xf>
    <xf numFmtId="38" fontId="13" fillId="0" borderId="146" xfId="1" applyFont="1" applyFill="1" applyBorder="1" applyAlignment="1">
      <alignment vertical="center" shrinkToFit="1"/>
    </xf>
    <xf numFmtId="38" fontId="13" fillId="0" borderId="148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 shrinkToFit="1"/>
    </xf>
    <xf numFmtId="38" fontId="38" fillId="0" borderId="144" xfId="1" applyFont="1" applyFill="1" applyBorder="1" applyAlignment="1">
      <alignment vertical="center" shrinkToFit="1"/>
    </xf>
    <xf numFmtId="186" fontId="32" fillId="0" borderId="127" xfId="3" applyNumberFormat="1" applyFont="1" applyFill="1" applyBorder="1" applyAlignment="1">
      <alignment horizontal="distributed" vertical="center"/>
    </xf>
    <xf numFmtId="186" fontId="25" fillId="0" borderId="0" xfId="3" applyNumberFormat="1" applyFont="1" applyFill="1" applyBorder="1" applyAlignment="1">
      <alignment horizontal="center" vertical="center"/>
    </xf>
    <xf numFmtId="186" fontId="25" fillId="0" borderId="7" xfId="3" applyNumberFormat="1" applyFont="1" applyFill="1" applyBorder="1" applyAlignment="1">
      <alignment horizontal="center" vertical="center"/>
    </xf>
    <xf numFmtId="179" fontId="32" fillId="0" borderId="127" xfId="0" applyNumberFormat="1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38" fontId="9" fillId="2" borderId="0" xfId="1" applyFont="1" applyFill="1" applyBorder="1">
      <alignment vertical="center"/>
    </xf>
    <xf numFmtId="181" fontId="38" fillId="0" borderId="0" xfId="4" applyNumberFormat="1" applyFont="1" applyFill="1" applyAlignment="1">
      <alignment vertical="center" shrinkToFit="1"/>
    </xf>
    <xf numFmtId="38" fontId="38" fillId="0" borderId="0" xfId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38" fontId="38" fillId="0" borderId="146" xfId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1" xfId="4" applyNumberFormat="1" applyFont="1" applyFill="1" applyBorder="1" applyAlignment="1">
      <alignment vertical="center" shrinkToFit="1"/>
    </xf>
    <xf numFmtId="38" fontId="38" fillId="0" borderId="148" xfId="1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181" fontId="11" fillId="0" borderId="8" xfId="0" applyNumberFormat="1" applyFont="1" applyBorder="1" applyAlignment="1">
      <alignment vertical="center" shrinkToFit="1"/>
    </xf>
    <xf numFmtId="181" fontId="11" fillId="0" borderId="5" xfId="0" applyNumberFormat="1" applyFont="1" applyBorder="1" applyAlignment="1">
      <alignment vertical="center" shrinkToFit="1"/>
    </xf>
    <xf numFmtId="181" fontId="11" fillId="0" borderId="3" xfId="0" applyNumberFormat="1" applyFont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38" fontId="12" fillId="0" borderId="0" xfId="1" applyFont="1" applyAlignment="1">
      <alignment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34" fillId="0" borderId="139" xfId="0" applyFont="1" applyBorder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9AB-8B45-1F27BD1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648"/>
        <c:axId val="559678432"/>
      </c:barChart>
      <c:catAx>
        <c:axId val="55967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6-4DD8-A245-32ECCB0043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6-4DD8-A245-32ECCB00437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6-4DD8-A245-32ECCB00437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6-4DD8-A245-32ECCB00437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E6-4DD8-A245-32ECCB00437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E6-4DD8-A245-32ECCB0043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6-4DD8-A245-32ECCB00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EA6-9284-3FDEFFFD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256"/>
        <c:axId val="559679608"/>
      </c:barChart>
      <c:catAx>
        <c:axId val="55967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9608"/>
        <c:crosses val="autoZero"/>
        <c:auto val="1"/>
        <c:lblAlgn val="ctr"/>
        <c:lblOffset val="100"/>
        <c:noMultiLvlLbl val="0"/>
      </c:catAx>
      <c:valAx>
        <c:axId val="559679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C66-870A-4F7FB9A7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8824"/>
        <c:axId val="559681960"/>
      </c:barChart>
      <c:catAx>
        <c:axId val="5596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81960"/>
        <c:crosses val="autoZero"/>
        <c:auto val="1"/>
        <c:lblAlgn val="ctr"/>
        <c:lblOffset val="100"/>
        <c:noMultiLvlLbl val="0"/>
      </c:catAx>
      <c:valAx>
        <c:axId val="55968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8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32460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53365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25792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７年北海道内地域間産業連関表（オホーツク地域、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６４部門」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32460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19978"/>
          <a:ext cx="6816587" cy="984802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9358" y="0"/>
          <a:ext cx="7077903" cy="415097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T34" sqref="AT34"/>
    </sheetView>
  </sheetViews>
  <sheetFormatPr defaultColWidth="9" defaultRowHeight="13" x14ac:dyDescent="0.2"/>
  <cols>
    <col min="1" max="28" width="2.7265625" style="12" customWidth="1"/>
    <col min="29" max="29" width="3.08984375" style="12" customWidth="1"/>
    <col min="30" max="30" width="3.7265625" style="12" customWidth="1"/>
    <col min="31" max="44" width="2.7265625" style="12" customWidth="1"/>
    <col min="45" max="16384" width="9" style="12"/>
  </cols>
  <sheetData>
    <row r="4" spans="1:33" ht="13" customHeight="1" x14ac:dyDescent="0.2">
      <c r="Z4" s="353" t="s">
        <v>590</v>
      </c>
      <c r="AA4" s="353"/>
      <c r="AB4" s="353"/>
      <c r="AC4" s="353"/>
      <c r="AD4" s="353"/>
      <c r="AE4" s="353"/>
      <c r="AF4" s="353"/>
      <c r="AG4" s="353"/>
    </row>
    <row r="5" spans="1:33" ht="13" customHeight="1" x14ac:dyDescent="0.2">
      <c r="Z5" s="353"/>
      <c r="AA5" s="353"/>
      <c r="AB5" s="353"/>
      <c r="AC5" s="353"/>
      <c r="AD5" s="353"/>
      <c r="AE5" s="353"/>
      <c r="AF5" s="353"/>
      <c r="AG5" s="353"/>
    </row>
    <row r="6" spans="1:33" ht="13.5" customHeight="1" x14ac:dyDescent="0.2">
      <c r="A6" s="11"/>
    </row>
    <row r="27" spans="2:31" ht="25.5" customHeight="1" x14ac:dyDescent="0.2">
      <c r="G27" s="16" t="s">
        <v>135</v>
      </c>
      <c r="I27" s="16"/>
      <c r="J27" s="16"/>
      <c r="K27" s="16"/>
      <c r="L27" s="16"/>
      <c r="M27" s="16"/>
      <c r="O27" s="415">
        <f ca="1">H38</f>
        <v>0</v>
      </c>
      <c r="P27" s="415"/>
      <c r="Q27" s="415"/>
      <c r="R27" s="415"/>
      <c r="S27" s="415"/>
      <c r="T27" s="16" t="s">
        <v>132</v>
      </c>
    </row>
    <row r="28" spans="2:31" ht="25.5" customHeight="1" x14ac:dyDescent="0.2">
      <c r="G28" s="16" t="s">
        <v>133</v>
      </c>
      <c r="I28" s="16"/>
      <c r="J28" s="16"/>
      <c r="K28" s="16"/>
      <c r="L28" s="16"/>
      <c r="M28" s="16"/>
      <c r="O28" s="415">
        <f ca="1">M38</f>
        <v>0</v>
      </c>
      <c r="P28" s="415"/>
      <c r="Q28" s="415"/>
      <c r="R28" s="415"/>
      <c r="S28" s="415"/>
      <c r="T28" s="16" t="s">
        <v>201</v>
      </c>
    </row>
    <row r="29" spans="2:31" ht="25.5" customHeight="1" x14ac:dyDescent="0.2">
      <c r="G29" s="16" t="s">
        <v>134</v>
      </c>
      <c r="I29" s="16"/>
      <c r="J29" s="16"/>
      <c r="K29" s="16"/>
      <c r="L29" s="16"/>
      <c r="M29" s="16"/>
      <c r="O29" s="415">
        <f ca="1">W38</f>
        <v>0</v>
      </c>
      <c r="P29" s="415"/>
      <c r="Q29" s="415"/>
      <c r="R29" s="415"/>
      <c r="S29" s="415"/>
      <c r="T29" s="16" t="s">
        <v>131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202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130</v>
      </c>
    </row>
    <row r="34" spans="2:32" ht="33" customHeight="1" thickTop="1" thickBot="1" x14ac:dyDescent="0.25">
      <c r="B34" s="410"/>
      <c r="C34" s="410"/>
      <c r="D34" s="410"/>
      <c r="E34" s="410"/>
      <c r="F34" s="410"/>
      <c r="G34" s="410"/>
      <c r="H34" s="357" t="s">
        <v>128</v>
      </c>
      <c r="I34" s="357"/>
      <c r="J34" s="357"/>
      <c r="K34" s="357"/>
      <c r="L34" s="357"/>
      <c r="M34" s="357" t="s">
        <v>82</v>
      </c>
      <c r="N34" s="357"/>
      <c r="O34" s="357"/>
      <c r="P34" s="357"/>
      <c r="Q34" s="357"/>
      <c r="R34" s="357" t="s">
        <v>129</v>
      </c>
      <c r="S34" s="357"/>
      <c r="T34" s="357"/>
      <c r="U34" s="357"/>
      <c r="V34" s="357"/>
      <c r="W34" s="357" t="s">
        <v>102</v>
      </c>
      <c r="X34" s="357"/>
      <c r="Y34" s="357"/>
      <c r="Z34" s="357"/>
      <c r="AA34" s="357"/>
      <c r="AB34" s="357" t="s">
        <v>427</v>
      </c>
      <c r="AC34" s="357"/>
      <c r="AD34" s="357"/>
      <c r="AE34" s="357"/>
      <c r="AF34" s="357"/>
    </row>
    <row r="35" spans="2:32" ht="33" customHeight="1" thickTop="1" thickBot="1" x14ac:dyDescent="0.25">
      <c r="B35" s="412" t="s">
        <v>18</v>
      </c>
      <c r="C35" s="412"/>
      <c r="D35" s="412"/>
      <c r="E35" s="412"/>
      <c r="F35" s="412"/>
      <c r="G35" s="412"/>
      <c r="H35" s="358">
        <f>I73</f>
        <v>0</v>
      </c>
      <c r="I35" s="358"/>
      <c r="J35" s="358"/>
      <c r="K35" s="358"/>
      <c r="L35" s="358"/>
      <c r="M35" s="414" t="s">
        <v>149</v>
      </c>
      <c r="N35" s="414"/>
      <c r="O35" s="414"/>
      <c r="P35" s="414"/>
      <c r="Q35" s="414"/>
      <c r="R35" s="414" t="s">
        <v>149</v>
      </c>
      <c r="S35" s="414"/>
      <c r="T35" s="414"/>
      <c r="U35" s="414"/>
      <c r="V35" s="414"/>
      <c r="W35" s="358">
        <f>G135</f>
        <v>0</v>
      </c>
      <c r="X35" s="358"/>
      <c r="Y35" s="358"/>
      <c r="Z35" s="358"/>
      <c r="AA35" s="358"/>
      <c r="AB35" s="358">
        <f>S135</f>
        <v>0</v>
      </c>
      <c r="AC35" s="358"/>
      <c r="AD35" s="358"/>
      <c r="AE35" s="358"/>
      <c r="AF35" s="358"/>
    </row>
    <row r="36" spans="2:32" ht="33" customHeight="1" thickTop="1" thickBot="1" x14ac:dyDescent="0.25">
      <c r="B36" s="411" t="s">
        <v>108</v>
      </c>
      <c r="C36" s="411"/>
      <c r="D36" s="411"/>
      <c r="E36" s="411"/>
      <c r="F36" s="411"/>
      <c r="G36" s="411"/>
      <c r="H36" s="359">
        <f>M73</f>
        <v>0</v>
      </c>
      <c r="I36" s="359"/>
      <c r="J36" s="359"/>
      <c r="K36" s="359"/>
      <c r="L36" s="359"/>
      <c r="M36" s="413" t="s">
        <v>149</v>
      </c>
      <c r="N36" s="413"/>
      <c r="O36" s="413"/>
      <c r="P36" s="413"/>
      <c r="Q36" s="413"/>
      <c r="R36" s="413" t="s">
        <v>149</v>
      </c>
      <c r="S36" s="413"/>
      <c r="T36" s="413"/>
      <c r="U36" s="413"/>
      <c r="V36" s="413"/>
      <c r="W36" s="359">
        <f>J135</f>
        <v>0</v>
      </c>
      <c r="X36" s="359"/>
      <c r="Y36" s="359"/>
      <c r="Z36" s="359"/>
      <c r="AA36" s="359"/>
      <c r="AB36" s="359">
        <f>V135</f>
        <v>0</v>
      </c>
      <c r="AC36" s="359"/>
      <c r="AD36" s="359"/>
      <c r="AE36" s="359"/>
      <c r="AF36" s="359"/>
    </row>
    <row r="37" spans="2:32" ht="33" customHeight="1" thickTop="1" thickBot="1" x14ac:dyDescent="0.25">
      <c r="B37" s="412" t="s">
        <v>109</v>
      </c>
      <c r="C37" s="412"/>
      <c r="D37" s="412"/>
      <c r="E37" s="412"/>
      <c r="F37" s="412"/>
      <c r="G37" s="412"/>
      <c r="H37" s="358">
        <f ca="1">Q73</f>
        <v>0</v>
      </c>
      <c r="I37" s="358"/>
      <c r="J37" s="358"/>
      <c r="K37" s="358"/>
      <c r="L37" s="358"/>
      <c r="M37" s="414" t="s">
        <v>149</v>
      </c>
      <c r="N37" s="414"/>
      <c r="O37" s="414"/>
      <c r="P37" s="414"/>
      <c r="Q37" s="414"/>
      <c r="R37" s="414" t="s">
        <v>149</v>
      </c>
      <c r="S37" s="414"/>
      <c r="T37" s="414"/>
      <c r="U37" s="414"/>
      <c r="V37" s="414"/>
      <c r="W37" s="358">
        <f ca="1">M135</f>
        <v>0</v>
      </c>
      <c r="X37" s="358"/>
      <c r="Y37" s="358"/>
      <c r="Z37" s="358"/>
      <c r="AA37" s="358"/>
      <c r="AB37" s="358">
        <f ca="1">Y135</f>
        <v>0</v>
      </c>
      <c r="AC37" s="358"/>
      <c r="AD37" s="358"/>
      <c r="AE37" s="358"/>
      <c r="AF37" s="358"/>
    </row>
    <row r="38" spans="2:32" ht="33" customHeight="1" thickTop="1" thickBot="1" x14ac:dyDescent="0.25">
      <c r="B38" s="411" t="s">
        <v>119</v>
      </c>
      <c r="C38" s="411"/>
      <c r="D38" s="411"/>
      <c r="E38" s="411"/>
      <c r="F38" s="411"/>
      <c r="G38" s="411"/>
      <c r="H38" s="359">
        <f ca="1">ROUND(H35+H36+H37,)</f>
        <v>0</v>
      </c>
      <c r="I38" s="359"/>
      <c r="J38" s="359"/>
      <c r="K38" s="359"/>
      <c r="L38" s="359"/>
      <c r="M38" s="359">
        <f ca="1">Y73</f>
        <v>0</v>
      </c>
      <c r="N38" s="359"/>
      <c r="O38" s="359"/>
      <c r="P38" s="359"/>
      <c r="Q38" s="359"/>
      <c r="R38" s="359">
        <f ca="1">AC73</f>
        <v>0</v>
      </c>
      <c r="S38" s="359"/>
      <c r="T38" s="359"/>
      <c r="U38" s="359"/>
      <c r="V38" s="359"/>
      <c r="W38" s="359">
        <f t="shared" ref="W38" ca="1" si="0">ROUND(W35+W36+W37,)</f>
        <v>0</v>
      </c>
      <c r="X38" s="359"/>
      <c r="Y38" s="359"/>
      <c r="Z38" s="359"/>
      <c r="AA38" s="359"/>
      <c r="AB38" s="359">
        <f t="shared" ref="AB38" ca="1" si="1">ROUND(AB35+AB36+AB37,)</f>
        <v>0</v>
      </c>
      <c r="AC38" s="359"/>
      <c r="AD38" s="359"/>
      <c r="AE38" s="359"/>
      <c r="AF38" s="359"/>
    </row>
    <row r="39" spans="2:32" ht="13.5" thickTop="1" x14ac:dyDescent="0.2"/>
    <row r="40" spans="2:32" x14ac:dyDescent="0.2">
      <c r="B40" s="17" t="s">
        <v>148</v>
      </c>
    </row>
    <row r="43" spans="2:32" x14ac:dyDescent="0.2">
      <c r="B43" s="12" t="s">
        <v>136</v>
      </c>
    </row>
    <row r="44" spans="2:32" x14ac:dyDescent="0.2">
      <c r="B44" s="12" t="s">
        <v>585</v>
      </c>
    </row>
    <row r="45" spans="2:32" x14ac:dyDescent="0.2">
      <c r="B45" s="12" t="s">
        <v>591</v>
      </c>
    </row>
    <row r="46" spans="2:32" x14ac:dyDescent="0.2">
      <c r="B46" s="12" t="s">
        <v>150</v>
      </c>
    </row>
    <row r="47" spans="2:32" x14ac:dyDescent="0.2">
      <c r="B47" s="12" t="s">
        <v>151</v>
      </c>
    </row>
    <row r="48" spans="2:32" x14ac:dyDescent="0.2">
      <c r="B48" s="12" t="s">
        <v>152</v>
      </c>
    </row>
    <row r="56" spans="1:33" x14ac:dyDescent="0.2">
      <c r="AF56" s="15" t="s">
        <v>122</v>
      </c>
    </row>
    <row r="57" spans="1:33" x14ac:dyDescent="0.2">
      <c r="A57" s="360" t="s">
        <v>0</v>
      </c>
      <c r="B57" s="360"/>
      <c r="C57" s="360"/>
      <c r="D57" s="360"/>
      <c r="E57" s="360" t="s">
        <v>107</v>
      </c>
      <c r="F57" s="360"/>
      <c r="G57" s="360"/>
      <c r="H57" s="360"/>
      <c r="I57" s="360" t="s">
        <v>78</v>
      </c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97" t="s">
        <v>120</v>
      </c>
      <c r="Z57" s="360"/>
      <c r="AA57" s="360"/>
      <c r="AB57" s="360"/>
      <c r="AC57" s="397" t="s">
        <v>121</v>
      </c>
      <c r="AD57" s="360"/>
      <c r="AE57" s="360"/>
      <c r="AF57" s="360"/>
      <c r="AG57" s="361" t="s">
        <v>123</v>
      </c>
    </row>
    <row r="58" spans="1:33" x14ac:dyDescent="0.2">
      <c r="A58" s="360"/>
      <c r="B58" s="360"/>
      <c r="C58" s="360"/>
      <c r="D58" s="360"/>
      <c r="E58" s="360" t="s">
        <v>16</v>
      </c>
      <c r="F58" s="360"/>
      <c r="G58" s="360"/>
      <c r="H58" s="360"/>
      <c r="I58" s="360" t="s">
        <v>18</v>
      </c>
      <c r="J58" s="360"/>
      <c r="K58" s="360"/>
      <c r="L58" s="360"/>
      <c r="M58" s="397" t="s">
        <v>117</v>
      </c>
      <c r="N58" s="360"/>
      <c r="O58" s="360"/>
      <c r="P58" s="360"/>
      <c r="Q58" s="397" t="s">
        <v>118</v>
      </c>
      <c r="R58" s="360"/>
      <c r="S58" s="360"/>
      <c r="T58" s="360"/>
      <c r="U58" s="360" t="s">
        <v>119</v>
      </c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1"/>
    </row>
    <row r="59" spans="1:33" x14ac:dyDescent="0.2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2"/>
    </row>
    <row r="60" spans="1:33" x14ac:dyDescent="0.2">
      <c r="A60" s="386" t="s">
        <v>110</v>
      </c>
      <c r="B60" s="386"/>
      <c r="C60" s="386"/>
      <c r="D60" s="386"/>
      <c r="E60" s="387">
        <f>ROUND('10波及計算'!H90/100,3)</f>
        <v>0</v>
      </c>
      <c r="F60" s="388"/>
      <c r="G60" s="388"/>
      <c r="H60" s="389"/>
      <c r="I60" s="367">
        <f>ROUND('10波及計算'!I90/100,3)</f>
        <v>0</v>
      </c>
      <c r="J60" s="368"/>
      <c r="K60" s="368"/>
      <c r="L60" s="369"/>
      <c r="M60" s="367">
        <f>ROUND('10波及計算'!J90/100,3)</f>
        <v>0</v>
      </c>
      <c r="N60" s="368"/>
      <c r="O60" s="368"/>
      <c r="P60" s="369"/>
      <c r="Q60" s="367">
        <f ca="1">ROUND('10波及計算'!K90/100,3)</f>
        <v>0</v>
      </c>
      <c r="R60" s="368"/>
      <c r="S60" s="368"/>
      <c r="T60" s="369"/>
      <c r="U60" s="367">
        <f t="shared" ref="U60" ca="1" si="2">SUM(I60:T60)</f>
        <v>0</v>
      </c>
      <c r="V60" s="368"/>
      <c r="W60" s="368"/>
      <c r="X60" s="369"/>
      <c r="Y60" s="367">
        <f ca="1">ROUND('10波及計算'!P90/100,3)</f>
        <v>0</v>
      </c>
      <c r="Z60" s="368"/>
      <c r="AA60" s="368"/>
      <c r="AB60" s="369"/>
      <c r="AC60" s="367">
        <f ca="1">ROUND('10波及計算'!T90/100,3)</f>
        <v>0</v>
      </c>
      <c r="AD60" s="368"/>
      <c r="AE60" s="368"/>
      <c r="AF60" s="369"/>
      <c r="AG60" s="19" t="s">
        <v>86</v>
      </c>
    </row>
    <row r="61" spans="1:33" x14ac:dyDescent="0.2">
      <c r="A61" s="385" t="s">
        <v>111</v>
      </c>
      <c r="B61" s="385"/>
      <c r="C61" s="385"/>
      <c r="D61" s="385"/>
      <c r="E61" s="390">
        <f>ROUND('10波及計算'!H91/100,3)</f>
        <v>0</v>
      </c>
      <c r="F61" s="391"/>
      <c r="G61" s="391"/>
      <c r="H61" s="392"/>
      <c r="I61" s="398">
        <f>ROUND('10波及計算'!I91/100,3)</f>
        <v>0</v>
      </c>
      <c r="J61" s="399"/>
      <c r="K61" s="399"/>
      <c r="L61" s="400"/>
      <c r="M61" s="398">
        <f>ROUND('10波及計算'!J91/100,3)</f>
        <v>0</v>
      </c>
      <c r="N61" s="399"/>
      <c r="O61" s="399"/>
      <c r="P61" s="400"/>
      <c r="Q61" s="398">
        <f ca="1">ROUND('10波及計算'!K91/100,3)</f>
        <v>0</v>
      </c>
      <c r="R61" s="399"/>
      <c r="S61" s="399"/>
      <c r="T61" s="400"/>
      <c r="U61" s="398">
        <f t="shared" ref="U61:U72" ca="1" si="3">SUM(I61:T61)</f>
        <v>0</v>
      </c>
      <c r="V61" s="399"/>
      <c r="W61" s="399"/>
      <c r="X61" s="400"/>
      <c r="Y61" s="398">
        <f ca="1">ROUND('10波及計算'!P91/100,3)</f>
        <v>0</v>
      </c>
      <c r="Z61" s="399"/>
      <c r="AA61" s="399"/>
      <c r="AB61" s="400"/>
      <c r="AC61" s="398">
        <f ca="1">ROUND('10波及計算'!T91/100,3)</f>
        <v>0</v>
      </c>
      <c r="AD61" s="399"/>
      <c r="AE61" s="399"/>
      <c r="AF61" s="400"/>
      <c r="AG61" s="18" t="s">
        <v>87</v>
      </c>
    </row>
    <row r="62" spans="1:33" x14ac:dyDescent="0.2">
      <c r="A62" s="396" t="s">
        <v>112</v>
      </c>
      <c r="B62" s="396"/>
      <c r="C62" s="396"/>
      <c r="D62" s="396"/>
      <c r="E62" s="393">
        <f>ROUND('10波及計算'!H92/100,3)</f>
        <v>0</v>
      </c>
      <c r="F62" s="394"/>
      <c r="G62" s="394"/>
      <c r="H62" s="395"/>
      <c r="I62" s="370">
        <f>ROUND('10波及計算'!I92/100,3)</f>
        <v>0</v>
      </c>
      <c r="J62" s="371"/>
      <c r="K62" s="371"/>
      <c r="L62" s="372"/>
      <c r="M62" s="370">
        <f>ROUND('10波及計算'!J92/100,3)</f>
        <v>0</v>
      </c>
      <c r="N62" s="371"/>
      <c r="O62" s="371"/>
      <c r="P62" s="372"/>
      <c r="Q62" s="370">
        <f ca="1">ROUND('10波及計算'!K92/100,3)</f>
        <v>0</v>
      </c>
      <c r="R62" s="371"/>
      <c r="S62" s="371"/>
      <c r="T62" s="372"/>
      <c r="U62" s="370">
        <f t="shared" ca="1" si="3"/>
        <v>0</v>
      </c>
      <c r="V62" s="371"/>
      <c r="W62" s="371"/>
      <c r="X62" s="372"/>
      <c r="Y62" s="370">
        <f ca="1">ROUND('10波及計算'!P92/100,3)</f>
        <v>0</v>
      </c>
      <c r="Z62" s="371"/>
      <c r="AA62" s="371"/>
      <c r="AB62" s="372"/>
      <c r="AC62" s="370">
        <f ca="1">ROUND('10波及計算'!T92/100,3)</f>
        <v>0</v>
      </c>
      <c r="AD62" s="371"/>
      <c r="AE62" s="371"/>
      <c r="AF62" s="372"/>
      <c r="AG62" s="20" t="s">
        <v>124</v>
      </c>
    </row>
    <row r="63" spans="1:33" x14ac:dyDescent="0.2">
      <c r="A63" s="386" t="s">
        <v>113</v>
      </c>
      <c r="B63" s="386"/>
      <c r="C63" s="386"/>
      <c r="D63" s="386"/>
      <c r="E63" s="387">
        <f>ROUND('10波及計算'!H93/100,3)</f>
        <v>0</v>
      </c>
      <c r="F63" s="388"/>
      <c r="G63" s="388"/>
      <c r="H63" s="389"/>
      <c r="I63" s="367">
        <f>ROUND('10波及計算'!I93/100,3)</f>
        <v>0</v>
      </c>
      <c r="J63" s="368"/>
      <c r="K63" s="368"/>
      <c r="L63" s="369"/>
      <c r="M63" s="367">
        <f>ROUND('10波及計算'!J93/100,3)</f>
        <v>0</v>
      </c>
      <c r="N63" s="368"/>
      <c r="O63" s="368"/>
      <c r="P63" s="369"/>
      <c r="Q63" s="367">
        <f ca="1">ROUND('10波及計算'!K93/100,3)</f>
        <v>0</v>
      </c>
      <c r="R63" s="368"/>
      <c r="S63" s="368"/>
      <c r="T63" s="369"/>
      <c r="U63" s="367">
        <f t="shared" ca="1" si="3"/>
        <v>0</v>
      </c>
      <c r="V63" s="368"/>
      <c r="W63" s="368"/>
      <c r="X63" s="369"/>
      <c r="Y63" s="367">
        <f ca="1">ROUND('10波及計算'!P93/100,3)</f>
        <v>0</v>
      </c>
      <c r="Z63" s="368"/>
      <c r="AA63" s="368"/>
      <c r="AB63" s="369"/>
      <c r="AC63" s="367">
        <f ca="1">ROUND('10波及計算'!T93/100,3)</f>
        <v>0</v>
      </c>
      <c r="AD63" s="368"/>
      <c r="AE63" s="368"/>
      <c r="AF63" s="369"/>
      <c r="AG63" s="19" t="s">
        <v>89</v>
      </c>
    </row>
    <row r="64" spans="1:33" x14ac:dyDescent="0.2">
      <c r="A64" s="385" t="s">
        <v>69</v>
      </c>
      <c r="B64" s="385"/>
      <c r="C64" s="385"/>
      <c r="D64" s="385"/>
      <c r="E64" s="390">
        <f>ROUND('10波及計算'!H94/100,3)</f>
        <v>0</v>
      </c>
      <c r="F64" s="391"/>
      <c r="G64" s="391"/>
      <c r="H64" s="392"/>
      <c r="I64" s="398">
        <f>ROUND('10波及計算'!I94/100,3)</f>
        <v>0</v>
      </c>
      <c r="J64" s="399"/>
      <c r="K64" s="399"/>
      <c r="L64" s="400"/>
      <c r="M64" s="398">
        <f>ROUND('10波及計算'!J94/100,3)</f>
        <v>0</v>
      </c>
      <c r="N64" s="399"/>
      <c r="O64" s="399"/>
      <c r="P64" s="400"/>
      <c r="Q64" s="398">
        <f ca="1">ROUND('10波及計算'!K94/100,3)</f>
        <v>0</v>
      </c>
      <c r="R64" s="399"/>
      <c r="S64" s="399"/>
      <c r="T64" s="400"/>
      <c r="U64" s="398">
        <f t="shared" ca="1" si="3"/>
        <v>0</v>
      </c>
      <c r="V64" s="399"/>
      <c r="W64" s="399"/>
      <c r="X64" s="400"/>
      <c r="Y64" s="398">
        <f ca="1">ROUND('10波及計算'!P94/100,3)</f>
        <v>0</v>
      </c>
      <c r="Z64" s="399"/>
      <c r="AA64" s="399"/>
      <c r="AB64" s="400"/>
      <c r="AC64" s="398">
        <f ca="1">ROUND('10波及計算'!T94/100,3)</f>
        <v>0</v>
      </c>
      <c r="AD64" s="399"/>
      <c r="AE64" s="399"/>
      <c r="AF64" s="400"/>
      <c r="AG64" s="18" t="s">
        <v>90</v>
      </c>
    </row>
    <row r="65" spans="1:33" x14ac:dyDescent="0.2">
      <c r="A65" s="396" t="s">
        <v>603</v>
      </c>
      <c r="B65" s="396"/>
      <c r="C65" s="396"/>
      <c r="D65" s="396"/>
      <c r="E65" s="393">
        <f>ROUND('10波及計算'!H95/100,3)</f>
        <v>0</v>
      </c>
      <c r="F65" s="394"/>
      <c r="G65" s="394"/>
      <c r="H65" s="395"/>
      <c r="I65" s="370">
        <f>ROUND('10波及計算'!I95/100,3)</f>
        <v>0</v>
      </c>
      <c r="J65" s="371"/>
      <c r="K65" s="371"/>
      <c r="L65" s="372"/>
      <c r="M65" s="370">
        <f>ROUND('10波及計算'!J95/100,3)</f>
        <v>0</v>
      </c>
      <c r="N65" s="371"/>
      <c r="O65" s="371"/>
      <c r="P65" s="372"/>
      <c r="Q65" s="370">
        <f ca="1">ROUND('10波及計算'!K95/100,3)</f>
        <v>0</v>
      </c>
      <c r="R65" s="371"/>
      <c r="S65" s="371"/>
      <c r="T65" s="372"/>
      <c r="U65" s="370">
        <f t="shared" ca="1" si="3"/>
        <v>0</v>
      </c>
      <c r="V65" s="371"/>
      <c r="W65" s="371"/>
      <c r="X65" s="372"/>
      <c r="Y65" s="370">
        <f ca="1">ROUND('10波及計算'!P95/100,3)</f>
        <v>0</v>
      </c>
      <c r="Z65" s="371"/>
      <c r="AA65" s="371"/>
      <c r="AB65" s="372"/>
      <c r="AC65" s="370">
        <f ca="1">ROUND('10波及計算'!T95/100,3)</f>
        <v>0</v>
      </c>
      <c r="AD65" s="371"/>
      <c r="AE65" s="371"/>
      <c r="AF65" s="372"/>
      <c r="AG65" s="20" t="s">
        <v>91</v>
      </c>
    </row>
    <row r="66" spans="1:33" x14ac:dyDescent="0.2">
      <c r="A66" s="386" t="s">
        <v>604</v>
      </c>
      <c r="B66" s="386"/>
      <c r="C66" s="386"/>
      <c r="D66" s="386"/>
      <c r="E66" s="387">
        <f>ROUND('10波及計算'!H96/100,3)</f>
        <v>0</v>
      </c>
      <c r="F66" s="388"/>
      <c r="G66" s="388"/>
      <c r="H66" s="389"/>
      <c r="I66" s="367">
        <f>ROUND('10波及計算'!I96/100,3)</f>
        <v>0</v>
      </c>
      <c r="J66" s="368"/>
      <c r="K66" s="368"/>
      <c r="L66" s="369"/>
      <c r="M66" s="367">
        <f>ROUND('10波及計算'!J96/100,3)</f>
        <v>0</v>
      </c>
      <c r="N66" s="368"/>
      <c r="O66" s="368"/>
      <c r="P66" s="369"/>
      <c r="Q66" s="367">
        <f ca="1">ROUND('10波及計算'!K96/100,3)</f>
        <v>0</v>
      </c>
      <c r="R66" s="368"/>
      <c r="S66" s="368"/>
      <c r="T66" s="369"/>
      <c r="U66" s="367">
        <f t="shared" ca="1" si="3"/>
        <v>0</v>
      </c>
      <c r="V66" s="368"/>
      <c r="W66" s="368"/>
      <c r="X66" s="369"/>
      <c r="Y66" s="367">
        <f ca="1">ROUND('10波及計算'!P96/100,3)</f>
        <v>0</v>
      </c>
      <c r="Z66" s="368"/>
      <c r="AA66" s="368"/>
      <c r="AB66" s="369"/>
      <c r="AC66" s="367">
        <f ca="1">ROUND('10波及計算'!T96/100,3)</f>
        <v>0</v>
      </c>
      <c r="AD66" s="368"/>
      <c r="AE66" s="368"/>
      <c r="AF66" s="369"/>
      <c r="AG66" s="19" t="s">
        <v>92</v>
      </c>
    </row>
    <row r="67" spans="1:33" x14ac:dyDescent="0.2">
      <c r="A67" s="385" t="s">
        <v>114</v>
      </c>
      <c r="B67" s="385"/>
      <c r="C67" s="385"/>
      <c r="D67" s="385"/>
      <c r="E67" s="390">
        <f>ROUND('10波及計算'!H97/100,3)</f>
        <v>0</v>
      </c>
      <c r="F67" s="391"/>
      <c r="G67" s="391"/>
      <c r="H67" s="392"/>
      <c r="I67" s="398">
        <f>ROUND('10波及計算'!I97/100,3)</f>
        <v>0</v>
      </c>
      <c r="J67" s="399"/>
      <c r="K67" s="399"/>
      <c r="L67" s="400"/>
      <c r="M67" s="398">
        <f>ROUND('10波及計算'!J97/100,3)</f>
        <v>0</v>
      </c>
      <c r="N67" s="399"/>
      <c r="O67" s="399"/>
      <c r="P67" s="400"/>
      <c r="Q67" s="398">
        <f ca="1">ROUND('10波及計算'!K97/100,3)</f>
        <v>0</v>
      </c>
      <c r="R67" s="399"/>
      <c r="S67" s="399"/>
      <c r="T67" s="400"/>
      <c r="U67" s="398">
        <f t="shared" ca="1" si="3"/>
        <v>0</v>
      </c>
      <c r="V67" s="399"/>
      <c r="W67" s="399"/>
      <c r="X67" s="400"/>
      <c r="Y67" s="398">
        <f ca="1">ROUND('10波及計算'!P97/100,3)</f>
        <v>0</v>
      </c>
      <c r="Z67" s="399"/>
      <c r="AA67" s="399"/>
      <c r="AB67" s="400"/>
      <c r="AC67" s="398">
        <f ca="1">ROUND('10波及計算'!T97/100,3)</f>
        <v>0</v>
      </c>
      <c r="AD67" s="399"/>
      <c r="AE67" s="399"/>
      <c r="AF67" s="400"/>
      <c r="AG67" s="18" t="s">
        <v>125</v>
      </c>
    </row>
    <row r="68" spans="1:33" x14ac:dyDescent="0.2">
      <c r="A68" s="396" t="s">
        <v>71</v>
      </c>
      <c r="B68" s="396"/>
      <c r="C68" s="396"/>
      <c r="D68" s="396"/>
      <c r="E68" s="393">
        <f>ROUND('10波及計算'!H98/100,3)</f>
        <v>0</v>
      </c>
      <c r="F68" s="394"/>
      <c r="G68" s="394"/>
      <c r="H68" s="395"/>
      <c r="I68" s="370">
        <f>ROUND('10波及計算'!I98/100,3)</f>
        <v>0</v>
      </c>
      <c r="J68" s="371"/>
      <c r="K68" s="371"/>
      <c r="L68" s="372"/>
      <c r="M68" s="370">
        <f>ROUND('10波及計算'!J98/100,3)</f>
        <v>0</v>
      </c>
      <c r="N68" s="371"/>
      <c r="O68" s="371"/>
      <c r="P68" s="372"/>
      <c r="Q68" s="370">
        <f ca="1">ROUND('10波及計算'!K98/100,3)</f>
        <v>0</v>
      </c>
      <c r="R68" s="371"/>
      <c r="S68" s="371"/>
      <c r="T68" s="372"/>
      <c r="U68" s="370">
        <f t="shared" ca="1" si="3"/>
        <v>0</v>
      </c>
      <c r="V68" s="371"/>
      <c r="W68" s="371"/>
      <c r="X68" s="372"/>
      <c r="Y68" s="370">
        <f ca="1">ROUND('10波及計算'!P98/100,3)</f>
        <v>0</v>
      </c>
      <c r="Z68" s="371"/>
      <c r="AA68" s="371"/>
      <c r="AB68" s="372"/>
      <c r="AC68" s="370">
        <f ca="1">ROUND('10波及計算'!T98/100,3)</f>
        <v>0</v>
      </c>
      <c r="AD68" s="371"/>
      <c r="AE68" s="371"/>
      <c r="AF68" s="372"/>
      <c r="AG68" s="20" t="s">
        <v>94</v>
      </c>
    </row>
    <row r="69" spans="1:33" x14ac:dyDescent="0.2">
      <c r="A69" s="386" t="s">
        <v>72</v>
      </c>
      <c r="B69" s="386"/>
      <c r="C69" s="386"/>
      <c r="D69" s="386"/>
      <c r="E69" s="387">
        <f>ROUND('10波及計算'!H99/100,3)</f>
        <v>0</v>
      </c>
      <c r="F69" s="388"/>
      <c r="G69" s="388"/>
      <c r="H69" s="389"/>
      <c r="I69" s="367">
        <f>ROUND('10波及計算'!I99/100,3)</f>
        <v>0</v>
      </c>
      <c r="J69" s="368"/>
      <c r="K69" s="368"/>
      <c r="L69" s="369"/>
      <c r="M69" s="367">
        <f>ROUND('10波及計算'!J99/100,3)</f>
        <v>0</v>
      </c>
      <c r="N69" s="368"/>
      <c r="O69" s="368"/>
      <c r="P69" s="369"/>
      <c r="Q69" s="367">
        <f ca="1">ROUND('10波及計算'!K99/100,3)</f>
        <v>0</v>
      </c>
      <c r="R69" s="368"/>
      <c r="S69" s="368"/>
      <c r="T69" s="369"/>
      <c r="U69" s="367">
        <f t="shared" ca="1" si="3"/>
        <v>0</v>
      </c>
      <c r="V69" s="368"/>
      <c r="W69" s="368"/>
      <c r="X69" s="369"/>
      <c r="Y69" s="367">
        <f ca="1">ROUND('10波及計算'!P99/100,3)</f>
        <v>0</v>
      </c>
      <c r="Z69" s="368"/>
      <c r="AA69" s="368"/>
      <c r="AB69" s="369"/>
      <c r="AC69" s="367">
        <f ca="1">ROUND('10波及計算'!T99/100,3)</f>
        <v>0</v>
      </c>
      <c r="AD69" s="368"/>
      <c r="AE69" s="368"/>
      <c r="AF69" s="369"/>
      <c r="AG69" s="19" t="s">
        <v>95</v>
      </c>
    </row>
    <row r="70" spans="1:33" x14ac:dyDescent="0.2">
      <c r="A70" s="385" t="s">
        <v>115</v>
      </c>
      <c r="B70" s="385"/>
      <c r="C70" s="385"/>
      <c r="D70" s="385"/>
      <c r="E70" s="390">
        <f>ROUND('10波及計算'!H100/100,3)</f>
        <v>0</v>
      </c>
      <c r="F70" s="391"/>
      <c r="G70" s="391"/>
      <c r="H70" s="392"/>
      <c r="I70" s="398">
        <f>ROUND('10波及計算'!I100/100,3)</f>
        <v>0</v>
      </c>
      <c r="J70" s="399"/>
      <c r="K70" s="399"/>
      <c r="L70" s="400"/>
      <c r="M70" s="398">
        <f>ROUND('10波及計算'!J100/100,3)</f>
        <v>0</v>
      </c>
      <c r="N70" s="399"/>
      <c r="O70" s="399"/>
      <c r="P70" s="400"/>
      <c r="Q70" s="398">
        <f ca="1">ROUND('10波及計算'!K100/100,3)</f>
        <v>0</v>
      </c>
      <c r="R70" s="399"/>
      <c r="S70" s="399"/>
      <c r="T70" s="400"/>
      <c r="U70" s="398">
        <f t="shared" ca="1" si="3"/>
        <v>0</v>
      </c>
      <c r="V70" s="399"/>
      <c r="W70" s="399"/>
      <c r="X70" s="400"/>
      <c r="Y70" s="398">
        <f ca="1">ROUND('10波及計算'!P100/100,3)</f>
        <v>0</v>
      </c>
      <c r="Z70" s="399"/>
      <c r="AA70" s="399"/>
      <c r="AB70" s="400"/>
      <c r="AC70" s="398">
        <f ca="1">ROUND('10波及計算'!T100/100,3)</f>
        <v>0</v>
      </c>
      <c r="AD70" s="399"/>
      <c r="AE70" s="399"/>
      <c r="AF70" s="400"/>
      <c r="AG70" s="18" t="s">
        <v>96</v>
      </c>
    </row>
    <row r="71" spans="1:33" x14ac:dyDescent="0.2">
      <c r="A71" s="385" t="s">
        <v>74</v>
      </c>
      <c r="B71" s="385"/>
      <c r="C71" s="385"/>
      <c r="D71" s="385"/>
      <c r="E71" s="390">
        <f>ROUND('10波及計算'!H101/100,3)</f>
        <v>0</v>
      </c>
      <c r="F71" s="391"/>
      <c r="G71" s="391"/>
      <c r="H71" s="392"/>
      <c r="I71" s="398">
        <f>ROUND('10波及計算'!I101/100,3)</f>
        <v>0</v>
      </c>
      <c r="J71" s="399"/>
      <c r="K71" s="399"/>
      <c r="L71" s="400"/>
      <c r="M71" s="398">
        <f>ROUND('10波及計算'!J101/100,3)</f>
        <v>0</v>
      </c>
      <c r="N71" s="399"/>
      <c r="O71" s="399"/>
      <c r="P71" s="400"/>
      <c r="Q71" s="398">
        <f ca="1">ROUND('10波及計算'!K101/100,3)</f>
        <v>0</v>
      </c>
      <c r="R71" s="399"/>
      <c r="S71" s="399"/>
      <c r="T71" s="400"/>
      <c r="U71" s="398">
        <f t="shared" ca="1" si="3"/>
        <v>0</v>
      </c>
      <c r="V71" s="399"/>
      <c r="W71" s="399"/>
      <c r="X71" s="400"/>
      <c r="Y71" s="398">
        <f ca="1">ROUND('10波及計算'!P101/100,3)</f>
        <v>0</v>
      </c>
      <c r="Z71" s="399"/>
      <c r="AA71" s="399"/>
      <c r="AB71" s="400"/>
      <c r="AC71" s="398">
        <f ca="1">ROUND('10波及計算'!T101/100,3)</f>
        <v>0</v>
      </c>
      <c r="AD71" s="399"/>
      <c r="AE71" s="399"/>
      <c r="AF71" s="400"/>
      <c r="AG71" s="18" t="s">
        <v>97</v>
      </c>
    </row>
    <row r="72" spans="1:33" x14ac:dyDescent="0.2">
      <c r="A72" s="396" t="s">
        <v>75</v>
      </c>
      <c r="B72" s="396"/>
      <c r="C72" s="396"/>
      <c r="D72" s="396"/>
      <c r="E72" s="393">
        <f>ROUND('10波及計算'!H102/100,3)</f>
        <v>0</v>
      </c>
      <c r="F72" s="394"/>
      <c r="G72" s="394"/>
      <c r="H72" s="395"/>
      <c r="I72" s="370">
        <f>ROUND('10波及計算'!I102/100,3)</f>
        <v>0</v>
      </c>
      <c r="J72" s="371"/>
      <c r="K72" s="371"/>
      <c r="L72" s="372"/>
      <c r="M72" s="370">
        <f>ROUND('10波及計算'!J102/100,3)</f>
        <v>0</v>
      </c>
      <c r="N72" s="371"/>
      <c r="O72" s="371"/>
      <c r="P72" s="372"/>
      <c r="Q72" s="370">
        <f ca="1">ROUND('10波及計算'!K102/100,3)</f>
        <v>0</v>
      </c>
      <c r="R72" s="371"/>
      <c r="S72" s="371"/>
      <c r="T72" s="372"/>
      <c r="U72" s="370">
        <f t="shared" ca="1" si="3"/>
        <v>0</v>
      </c>
      <c r="V72" s="371"/>
      <c r="W72" s="371"/>
      <c r="X72" s="372"/>
      <c r="Y72" s="370">
        <f ca="1">ROUND('10波及計算'!P102/100,3)</f>
        <v>0</v>
      </c>
      <c r="Z72" s="371"/>
      <c r="AA72" s="371"/>
      <c r="AB72" s="372"/>
      <c r="AC72" s="370">
        <f ca="1">ROUND('10波及計算'!T102/100,3)</f>
        <v>0</v>
      </c>
      <c r="AD72" s="371"/>
      <c r="AE72" s="371"/>
      <c r="AF72" s="372"/>
      <c r="AG72" s="20" t="s">
        <v>98</v>
      </c>
    </row>
    <row r="73" spans="1:33" x14ac:dyDescent="0.2">
      <c r="A73" s="396" t="s">
        <v>116</v>
      </c>
      <c r="B73" s="396"/>
      <c r="C73" s="396"/>
      <c r="D73" s="396"/>
      <c r="E73" s="366">
        <f>SUM(E60:H72)</f>
        <v>0</v>
      </c>
      <c r="F73" s="366"/>
      <c r="G73" s="366"/>
      <c r="H73" s="366"/>
      <c r="I73" s="366">
        <f>SUM(I60:L72)</f>
        <v>0</v>
      </c>
      <c r="J73" s="366"/>
      <c r="K73" s="366"/>
      <c r="L73" s="366"/>
      <c r="M73" s="366">
        <f>SUM(M60:P72)</f>
        <v>0</v>
      </c>
      <c r="N73" s="366"/>
      <c r="O73" s="366"/>
      <c r="P73" s="366"/>
      <c r="Q73" s="366">
        <f ca="1">SUM(Q60:T72)</f>
        <v>0</v>
      </c>
      <c r="R73" s="366"/>
      <c r="S73" s="366"/>
      <c r="T73" s="366"/>
      <c r="U73" s="366">
        <f ca="1">SUM(U60:X72)</f>
        <v>0</v>
      </c>
      <c r="V73" s="366"/>
      <c r="W73" s="366"/>
      <c r="X73" s="366"/>
      <c r="Y73" s="366">
        <f ca="1">SUM(Y60:AB72)</f>
        <v>0</v>
      </c>
      <c r="Z73" s="366"/>
      <c r="AA73" s="366"/>
      <c r="AB73" s="366"/>
      <c r="AC73" s="366">
        <f ca="1">SUM(AC60:AF72)</f>
        <v>0</v>
      </c>
      <c r="AD73" s="366"/>
      <c r="AE73" s="366"/>
      <c r="AF73" s="366"/>
      <c r="AG73" s="20" t="s">
        <v>126</v>
      </c>
    </row>
    <row r="74" spans="1:33" x14ac:dyDescent="0.2">
      <c r="A74" s="17" t="s">
        <v>148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203</v>
      </c>
      <c r="C77" s="122">
        <f ca="1">U73</f>
        <v>0</v>
      </c>
      <c r="V77" s="12" t="s">
        <v>206</v>
      </c>
      <c r="W77" s="122">
        <f>I73</f>
        <v>0</v>
      </c>
    </row>
    <row r="78" spans="1:33" ht="13.5" customHeight="1" x14ac:dyDescent="0.2">
      <c r="B78" s="123" t="s">
        <v>204</v>
      </c>
      <c r="C78" s="122">
        <f ca="1">Y73</f>
        <v>0</v>
      </c>
      <c r="V78" s="123" t="s">
        <v>210</v>
      </c>
      <c r="W78" s="122">
        <f>M73</f>
        <v>0</v>
      </c>
    </row>
    <row r="79" spans="1:33" ht="13.5" customHeight="1" x14ac:dyDescent="0.2">
      <c r="B79" s="123" t="s">
        <v>205</v>
      </c>
      <c r="C79" s="122">
        <f ca="1">AC73</f>
        <v>0</v>
      </c>
      <c r="V79" s="123" t="s">
        <v>211</v>
      </c>
      <c r="W79" s="122">
        <f ca="1">Q73</f>
        <v>0</v>
      </c>
    </row>
    <row r="97" spans="2:3" x14ac:dyDescent="0.2">
      <c r="C97" s="12" t="s">
        <v>203</v>
      </c>
    </row>
    <row r="98" spans="2:3" x14ac:dyDescent="0.2">
      <c r="B98" s="12" t="s">
        <v>86</v>
      </c>
      <c r="C98" s="122">
        <f t="shared" ref="C98:C110" ca="1" si="4">U60</f>
        <v>0</v>
      </c>
    </row>
    <row r="99" spans="2:3" x14ac:dyDescent="0.2">
      <c r="B99" s="12" t="s">
        <v>87</v>
      </c>
      <c r="C99" s="122">
        <f t="shared" ca="1" si="4"/>
        <v>0</v>
      </c>
    </row>
    <row r="100" spans="2:3" x14ac:dyDescent="0.2">
      <c r="B100" s="12" t="s">
        <v>124</v>
      </c>
      <c r="C100" s="122">
        <f t="shared" ca="1" si="4"/>
        <v>0</v>
      </c>
    </row>
    <row r="101" spans="2:3" x14ac:dyDescent="0.2">
      <c r="B101" s="12" t="s">
        <v>89</v>
      </c>
      <c r="C101" s="122">
        <f t="shared" ca="1" si="4"/>
        <v>0</v>
      </c>
    </row>
    <row r="102" spans="2:3" x14ac:dyDescent="0.2">
      <c r="B102" s="12" t="s">
        <v>90</v>
      </c>
      <c r="C102" s="122">
        <f t="shared" ca="1" si="4"/>
        <v>0</v>
      </c>
    </row>
    <row r="103" spans="2:3" x14ac:dyDescent="0.2">
      <c r="B103" s="12" t="s">
        <v>91</v>
      </c>
      <c r="C103" s="122">
        <f t="shared" ca="1" si="4"/>
        <v>0</v>
      </c>
    </row>
    <row r="104" spans="2:3" x14ac:dyDescent="0.2">
      <c r="B104" s="12" t="s">
        <v>92</v>
      </c>
      <c r="C104" s="122">
        <f t="shared" ca="1" si="4"/>
        <v>0</v>
      </c>
    </row>
    <row r="105" spans="2:3" x14ac:dyDescent="0.2">
      <c r="B105" s="12" t="s">
        <v>125</v>
      </c>
      <c r="C105" s="122">
        <f t="shared" ca="1" si="4"/>
        <v>0</v>
      </c>
    </row>
    <row r="106" spans="2:3" x14ac:dyDescent="0.2">
      <c r="B106" s="12" t="s">
        <v>94</v>
      </c>
      <c r="C106" s="122">
        <f t="shared" ca="1" si="4"/>
        <v>0</v>
      </c>
    </row>
    <row r="107" spans="2:3" x14ac:dyDescent="0.2">
      <c r="B107" s="12" t="s">
        <v>95</v>
      </c>
      <c r="C107" s="122">
        <f t="shared" ca="1" si="4"/>
        <v>0</v>
      </c>
    </row>
    <row r="108" spans="2:3" x14ac:dyDescent="0.2">
      <c r="B108" s="12" t="s">
        <v>96</v>
      </c>
      <c r="C108" s="122">
        <f t="shared" ca="1" si="4"/>
        <v>0</v>
      </c>
    </row>
    <row r="109" spans="2:3" x14ac:dyDescent="0.2">
      <c r="B109" s="12" t="s">
        <v>207</v>
      </c>
      <c r="C109" s="122">
        <f t="shared" ca="1" si="4"/>
        <v>0</v>
      </c>
    </row>
    <row r="110" spans="2:3" x14ac:dyDescent="0.2">
      <c r="B110" s="12" t="s">
        <v>98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127</v>
      </c>
    </row>
    <row r="119" spans="1:31" ht="13.5" customHeight="1" x14ac:dyDescent="0.2">
      <c r="A119" s="401" t="s">
        <v>0</v>
      </c>
      <c r="B119" s="402"/>
      <c r="C119" s="402"/>
      <c r="D119" s="402"/>
      <c r="E119" s="402"/>
      <c r="F119" s="403"/>
      <c r="G119" s="360" t="s">
        <v>102</v>
      </c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 t="s">
        <v>428</v>
      </c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1" t="s">
        <v>123</v>
      </c>
    </row>
    <row r="120" spans="1:31" ht="13.5" customHeight="1" x14ac:dyDescent="0.2">
      <c r="A120" s="404"/>
      <c r="B120" s="405"/>
      <c r="C120" s="405"/>
      <c r="D120" s="405"/>
      <c r="E120" s="405"/>
      <c r="F120" s="406"/>
      <c r="G120" s="360" t="s">
        <v>18</v>
      </c>
      <c r="H120" s="360"/>
      <c r="I120" s="360"/>
      <c r="J120" s="364" t="s">
        <v>117</v>
      </c>
      <c r="K120" s="364"/>
      <c r="L120" s="364"/>
      <c r="M120" s="364" t="s">
        <v>118</v>
      </c>
      <c r="N120" s="364"/>
      <c r="O120" s="364"/>
      <c r="P120" s="360" t="s">
        <v>119</v>
      </c>
      <c r="Q120" s="360"/>
      <c r="R120" s="360"/>
      <c r="S120" s="360" t="s">
        <v>18</v>
      </c>
      <c r="T120" s="360"/>
      <c r="U120" s="360"/>
      <c r="V120" s="364" t="s">
        <v>117</v>
      </c>
      <c r="W120" s="364"/>
      <c r="X120" s="364"/>
      <c r="Y120" s="364" t="s">
        <v>118</v>
      </c>
      <c r="Z120" s="364"/>
      <c r="AA120" s="364"/>
      <c r="AB120" s="360" t="s">
        <v>119</v>
      </c>
      <c r="AC120" s="360"/>
      <c r="AD120" s="360"/>
      <c r="AE120" s="361"/>
    </row>
    <row r="121" spans="1:31" x14ac:dyDescent="0.2">
      <c r="A121" s="407"/>
      <c r="B121" s="408"/>
      <c r="C121" s="408"/>
      <c r="D121" s="408"/>
      <c r="E121" s="408"/>
      <c r="F121" s="409"/>
      <c r="G121" s="363"/>
      <c r="H121" s="363"/>
      <c r="I121" s="363"/>
      <c r="J121" s="365"/>
      <c r="K121" s="365"/>
      <c r="L121" s="365"/>
      <c r="M121" s="365"/>
      <c r="N121" s="365"/>
      <c r="O121" s="365"/>
      <c r="P121" s="363"/>
      <c r="Q121" s="363"/>
      <c r="R121" s="363"/>
      <c r="S121" s="363"/>
      <c r="T121" s="363"/>
      <c r="U121" s="363"/>
      <c r="V121" s="365"/>
      <c r="W121" s="365"/>
      <c r="X121" s="365"/>
      <c r="Y121" s="365"/>
      <c r="Z121" s="365"/>
      <c r="AA121" s="365"/>
      <c r="AB121" s="363"/>
      <c r="AC121" s="363"/>
      <c r="AD121" s="363"/>
      <c r="AE121" s="362"/>
    </row>
    <row r="122" spans="1:31" x14ac:dyDescent="0.2">
      <c r="A122" s="379" t="s">
        <v>110</v>
      </c>
      <c r="B122" s="380"/>
      <c r="C122" s="380"/>
      <c r="D122" s="380"/>
      <c r="E122" s="380"/>
      <c r="F122" s="381"/>
      <c r="G122" s="356">
        <f>ROUND('10波及計算'!U90,)</f>
        <v>0</v>
      </c>
      <c r="H122" s="356"/>
      <c r="I122" s="356"/>
      <c r="J122" s="356">
        <f>ROUND('10波及計算'!V90,)</f>
        <v>0</v>
      </c>
      <c r="K122" s="356"/>
      <c r="L122" s="356"/>
      <c r="M122" s="356">
        <f ca="1">ROUND('10波及計算'!W90,)</f>
        <v>0</v>
      </c>
      <c r="N122" s="356"/>
      <c r="O122" s="356"/>
      <c r="P122" s="356">
        <f ca="1">SUM(G122:O122)</f>
        <v>0</v>
      </c>
      <c r="Q122" s="356"/>
      <c r="R122" s="356"/>
      <c r="S122" s="356">
        <f>ROUND('10波及計算'!Y90,)</f>
        <v>0</v>
      </c>
      <c r="T122" s="356"/>
      <c r="U122" s="356"/>
      <c r="V122" s="356">
        <f>ROUND('10波及計算'!Z90,)</f>
        <v>0</v>
      </c>
      <c r="W122" s="356"/>
      <c r="X122" s="356"/>
      <c r="Y122" s="356">
        <f ca="1">ROUND('10波及計算'!AA90,)</f>
        <v>0</v>
      </c>
      <c r="Z122" s="356"/>
      <c r="AA122" s="356"/>
      <c r="AB122" s="356">
        <f ca="1">SUM(S122:AA122)</f>
        <v>0</v>
      </c>
      <c r="AC122" s="356"/>
      <c r="AD122" s="356"/>
      <c r="AE122" s="300" t="s">
        <v>86</v>
      </c>
    </row>
    <row r="123" spans="1:31" x14ac:dyDescent="0.2">
      <c r="A123" s="382" t="s">
        <v>111</v>
      </c>
      <c r="B123" s="383"/>
      <c r="C123" s="383"/>
      <c r="D123" s="383"/>
      <c r="E123" s="383"/>
      <c r="F123" s="384"/>
      <c r="G123" s="355">
        <f>ROUND('10波及計算'!U91,)</f>
        <v>0</v>
      </c>
      <c r="H123" s="355"/>
      <c r="I123" s="355"/>
      <c r="J123" s="355">
        <f>ROUND('10波及計算'!V91,)</f>
        <v>0</v>
      </c>
      <c r="K123" s="355"/>
      <c r="L123" s="355"/>
      <c r="M123" s="355">
        <f ca="1">ROUND('10波及計算'!W91,)</f>
        <v>0</v>
      </c>
      <c r="N123" s="355"/>
      <c r="O123" s="355"/>
      <c r="P123" s="355">
        <f t="shared" ref="P123:P134" ca="1" si="5">SUM(G123:O123)</f>
        <v>0</v>
      </c>
      <c r="Q123" s="355"/>
      <c r="R123" s="355"/>
      <c r="S123" s="355">
        <f>ROUND('10波及計算'!Y91,)</f>
        <v>0</v>
      </c>
      <c r="T123" s="355"/>
      <c r="U123" s="355"/>
      <c r="V123" s="355">
        <f>ROUND('10波及計算'!Z91,)</f>
        <v>0</v>
      </c>
      <c r="W123" s="355"/>
      <c r="X123" s="355"/>
      <c r="Y123" s="355">
        <f ca="1">ROUND('10波及計算'!AA91,)</f>
        <v>0</v>
      </c>
      <c r="Z123" s="355"/>
      <c r="AA123" s="355"/>
      <c r="AB123" s="355">
        <f t="shared" ref="AB123:AB134" ca="1" si="6">SUM(S123:AA123)</f>
        <v>0</v>
      </c>
      <c r="AC123" s="355"/>
      <c r="AD123" s="355"/>
      <c r="AE123" s="299" t="s">
        <v>87</v>
      </c>
    </row>
    <row r="124" spans="1:31" x14ac:dyDescent="0.2">
      <c r="A124" s="373" t="s">
        <v>112</v>
      </c>
      <c r="B124" s="374"/>
      <c r="C124" s="374"/>
      <c r="D124" s="374"/>
      <c r="E124" s="374"/>
      <c r="F124" s="375"/>
      <c r="G124" s="354">
        <f>ROUND('10波及計算'!U92,)</f>
        <v>0</v>
      </c>
      <c r="H124" s="354"/>
      <c r="I124" s="354"/>
      <c r="J124" s="354">
        <f>ROUND('10波及計算'!V92,)</f>
        <v>0</v>
      </c>
      <c r="K124" s="354"/>
      <c r="L124" s="354"/>
      <c r="M124" s="354">
        <f ca="1">ROUND('10波及計算'!W92,)</f>
        <v>0</v>
      </c>
      <c r="N124" s="354"/>
      <c r="O124" s="354"/>
      <c r="P124" s="354">
        <f t="shared" ca="1" si="5"/>
        <v>0</v>
      </c>
      <c r="Q124" s="354"/>
      <c r="R124" s="354"/>
      <c r="S124" s="354">
        <f>ROUND('10波及計算'!Y92,)</f>
        <v>0</v>
      </c>
      <c r="T124" s="354"/>
      <c r="U124" s="354"/>
      <c r="V124" s="354">
        <f>ROUND('10波及計算'!Z92,)</f>
        <v>0</v>
      </c>
      <c r="W124" s="354"/>
      <c r="X124" s="354"/>
      <c r="Y124" s="354">
        <f ca="1">ROUND('10波及計算'!AA92,)</f>
        <v>0</v>
      </c>
      <c r="Z124" s="354"/>
      <c r="AA124" s="354"/>
      <c r="AB124" s="354">
        <f t="shared" ca="1" si="6"/>
        <v>0</v>
      </c>
      <c r="AC124" s="354"/>
      <c r="AD124" s="354"/>
      <c r="AE124" s="298" t="s">
        <v>124</v>
      </c>
    </row>
    <row r="125" spans="1:31" x14ac:dyDescent="0.2">
      <c r="A125" s="379" t="s">
        <v>113</v>
      </c>
      <c r="B125" s="380"/>
      <c r="C125" s="380"/>
      <c r="D125" s="380"/>
      <c r="E125" s="380"/>
      <c r="F125" s="381"/>
      <c r="G125" s="356">
        <f>ROUND('10波及計算'!U93,)</f>
        <v>0</v>
      </c>
      <c r="H125" s="356"/>
      <c r="I125" s="356"/>
      <c r="J125" s="356">
        <f>ROUND('10波及計算'!V93,)</f>
        <v>0</v>
      </c>
      <c r="K125" s="356"/>
      <c r="L125" s="356"/>
      <c r="M125" s="356">
        <f ca="1">ROUND('10波及計算'!W93,)</f>
        <v>0</v>
      </c>
      <c r="N125" s="356"/>
      <c r="O125" s="356"/>
      <c r="P125" s="356">
        <f t="shared" ca="1" si="5"/>
        <v>0</v>
      </c>
      <c r="Q125" s="356"/>
      <c r="R125" s="356"/>
      <c r="S125" s="356">
        <f>ROUND('10波及計算'!Y93,)</f>
        <v>0</v>
      </c>
      <c r="T125" s="356"/>
      <c r="U125" s="356"/>
      <c r="V125" s="356">
        <f>ROUND('10波及計算'!Z93,)</f>
        <v>0</v>
      </c>
      <c r="W125" s="356"/>
      <c r="X125" s="356"/>
      <c r="Y125" s="356">
        <f ca="1">ROUND('10波及計算'!AA93,)</f>
        <v>0</v>
      </c>
      <c r="Z125" s="356"/>
      <c r="AA125" s="356"/>
      <c r="AB125" s="356">
        <f t="shared" ca="1" si="6"/>
        <v>0</v>
      </c>
      <c r="AC125" s="356"/>
      <c r="AD125" s="356"/>
      <c r="AE125" s="300" t="s">
        <v>89</v>
      </c>
    </row>
    <row r="126" spans="1:31" x14ac:dyDescent="0.2">
      <c r="A126" s="382" t="s">
        <v>69</v>
      </c>
      <c r="B126" s="383"/>
      <c r="C126" s="383"/>
      <c r="D126" s="383"/>
      <c r="E126" s="383"/>
      <c r="F126" s="384"/>
      <c r="G126" s="355">
        <f>ROUND('10波及計算'!U94,)</f>
        <v>0</v>
      </c>
      <c r="H126" s="355"/>
      <c r="I126" s="355"/>
      <c r="J126" s="355">
        <f>ROUND('10波及計算'!V94,)</f>
        <v>0</v>
      </c>
      <c r="K126" s="355"/>
      <c r="L126" s="355"/>
      <c r="M126" s="355">
        <f ca="1">ROUND('10波及計算'!W94,)</f>
        <v>0</v>
      </c>
      <c r="N126" s="355"/>
      <c r="O126" s="355"/>
      <c r="P126" s="355">
        <f t="shared" ca="1" si="5"/>
        <v>0</v>
      </c>
      <c r="Q126" s="355"/>
      <c r="R126" s="355"/>
      <c r="S126" s="355">
        <f>ROUND('10波及計算'!Y94,)</f>
        <v>0</v>
      </c>
      <c r="T126" s="355"/>
      <c r="U126" s="355"/>
      <c r="V126" s="355">
        <f>ROUND('10波及計算'!Z94,)</f>
        <v>0</v>
      </c>
      <c r="W126" s="355"/>
      <c r="X126" s="355"/>
      <c r="Y126" s="355">
        <f ca="1">ROUND('10波及計算'!AA94,)</f>
        <v>0</v>
      </c>
      <c r="Z126" s="355"/>
      <c r="AA126" s="355"/>
      <c r="AB126" s="355">
        <f t="shared" ca="1" si="6"/>
        <v>0</v>
      </c>
      <c r="AC126" s="355"/>
      <c r="AD126" s="355"/>
      <c r="AE126" s="299" t="s">
        <v>90</v>
      </c>
    </row>
    <row r="127" spans="1:31" x14ac:dyDescent="0.2">
      <c r="A127" s="373" t="s">
        <v>603</v>
      </c>
      <c r="B127" s="374"/>
      <c r="C127" s="374"/>
      <c r="D127" s="374"/>
      <c r="E127" s="374"/>
      <c r="F127" s="375"/>
      <c r="G127" s="354">
        <f>ROUND('10波及計算'!U95,)</f>
        <v>0</v>
      </c>
      <c r="H127" s="354"/>
      <c r="I127" s="354"/>
      <c r="J127" s="354">
        <f>ROUND('10波及計算'!V95,)</f>
        <v>0</v>
      </c>
      <c r="K127" s="354"/>
      <c r="L127" s="354"/>
      <c r="M127" s="354">
        <f ca="1">ROUND('10波及計算'!W95,)</f>
        <v>0</v>
      </c>
      <c r="N127" s="354"/>
      <c r="O127" s="354"/>
      <c r="P127" s="354">
        <f t="shared" ca="1" si="5"/>
        <v>0</v>
      </c>
      <c r="Q127" s="354"/>
      <c r="R127" s="354"/>
      <c r="S127" s="354">
        <f>ROUND('10波及計算'!Y95,)</f>
        <v>0</v>
      </c>
      <c r="T127" s="354"/>
      <c r="U127" s="354"/>
      <c r="V127" s="354">
        <f>ROUND('10波及計算'!Z95,)</f>
        <v>0</v>
      </c>
      <c r="W127" s="354"/>
      <c r="X127" s="354"/>
      <c r="Y127" s="354">
        <f ca="1">ROUND('10波及計算'!AA95,)</f>
        <v>0</v>
      </c>
      <c r="Z127" s="354"/>
      <c r="AA127" s="354"/>
      <c r="AB127" s="354">
        <f t="shared" ca="1" si="6"/>
        <v>0</v>
      </c>
      <c r="AC127" s="354"/>
      <c r="AD127" s="354"/>
      <c r="AE127" s="298" t="s">
        <v>91</v>
      </c>
    </row>
    <row r="128" spans="1:31" x14ac:dyDescent="0.2">
      <c r="A128" s="379" t="s">
        <v>604</v>
      </c>
      <c r="B128" s="380"/>
      <c r="C128" s="380"/>
      <c r="D128" s="380"/>
      <c r="E128" s="380"/>
      <c r="F128" s="381"/>
      <c r="G128" s="356">
        <f>ROUND('10波及計算'!U96,)</f>
        <v>0</v>
      </c>
      <c r="H128" s="356"/>
      <c r="I128" s="356"/>
      <c r="J128" s="356">
        <f>ROUND('10波及計算'!V96,)</f>
        <v>0</v>
      </c>
      <c r="K128" s="356"/>
      <c r="L128" s="356"/>
      <c r="M128" s="356">
        <f ca="1">ROUND('10波及計算'!W96,)</f>
        <v>0</v>
      </c>
      <c r="N128" s="356"/>
      <c r="O128" s="356"/>
      <c r="P128" s="356">
        <f t="shared" ca="1" si="5"/>
        <v>0</v>
      </c>
      <c r="Q128" s="356"/>
      <c r="R128" s="356"/>
      <c r="S128" s="356">
        <f>ROUND('10波及計算'!Y96,)</f>
        <v>0</v>
      </c>
      <c r="T128" s="356"/>
      <c r="U128" s="356"/>
      <c r="V128" s="356">
        <f>ROUND('10波及計算'!Z96,)</f>
        <v>0</v>
      </c>
      <c r="W128" s="356"/>
      <c r="X128" s="356"/>
      <c r="Y128" s="356">
        <f ca="1">ROUND('10波及計算'!AA96,)</f>
        <v>0</v>
      </c>
      <c r="Z128" s="356"/>
      <c r="AA128" s="356"/>
      <c r="AB128" s="356">
        <f t="shared" ca="1" si="6"/>
        <v>0</v>
      </c>
      <c r="AC128" s="356"/>
      <c r="AD128" s="356"/>
      <c r="AE128" s="300" t="s">
        <v>92</v>
      </c>
    </row>
    <row r="129" spans="1:31" x14ac:dyDescent="0.2">
      <c r="A129" s="382" t="s">
        <v>114</v>
      </c>
      <c r="B129" s="383"/>
      <c r="C129" s="383"/>
      <c r="D129" s="383"/>
      <c r="E129" s="383"/>
      <c r="F129" s="384"/>
      <c r="G129" s="355">
        <f>ROUND('10波及計算'!U97,)</f>
        <v>0</v>
      </c>
      <c r="H129" s="355"/>
      <c r="I129" s="355"/>
      <c r="J129" s="355">
        <f>ROUND('10波及計算'!V97,)</f>
        <v>0</v>
      </c>
      <c r="K129" s="355"/>
      <c r="L129" s="355"/>
      <c r="M129" s="355">
        <f ca="1">ROUND('10波及計算'!W97,)</f>
        <v>0</v>
      </c>
      <c r="N129" s="355"/>
      <c r="O129" s="355"/>
      <c r="P129" s="355">
        <f t="shared" ca="1" si="5"/>
        <v>0</v>
      </c>
      <c r="Q129" s="355"/>
      <c r="R129" s="355"/>
      <c r="S129" s="355">
        <f>ROUND('10波及計算'!Y97,)</f>
        <v>0</v>
      </c>
      <c r="T129" s="355"/>
      <c r="U129" s="355"/>
      <c r="V129" s="355">
        <f>ROUND('10波及計算'!Z97,)</f>
        <v>0</v>
      </c>
      <c r="W129" s="355"/>
      <c r="X129" s="355"/>
      <c r="Y129" s="355">
        <f ca="1">ROUND('10波及計算'!AA97,)</f>
        <v>0</v>
      </c>
      <c r="Z129" s="355"/>
      <c r="AA129" s="355"/>
      <c r="AB129" s="355">
        <f t="shared" ca="1" si="6"/>
        <v>0</v>
      </c>
      <c r="AC129" s="355"/>
      <c r="AD129" s="355"/>
      <c r="AE129" s="299" t="s">
        <v>125</v>
      </c>
    </row>
    <row r="130" spans="1:31" x14ac:dyDescent="0.2">
      <c r="A130" s="373" t="s">
        <v>71</v>
      </c>
      <c r="B130" s="374"/>
      <c r="C130" s="374"/>
      <c r="D130" s="374"/>
      <c r="E130" s="374"/>
      <c r="F130" s="375"/>
      <c r="G130" s="354">
        <f>ROUND('10波及計算'!U98,)</f>
        <v>0</v>
      </c>
      <c r="H130" s="354"/>
      <c r="I130" s="354"/>
      <c r="J130" s="354">
        <f>ROUND('10波及計算'!V98,)</f>
        <v>0</v>
      </c>
      <c r="K130" s="354"/>
      <c r="L130" s="354"/>
      <c r="M130" s="354">
        <f ca="1">ROUND('10波及計算'!W98,)</f>
        <v>0</v>
      </c>
      <c r="N130" s="354"/>
      <c r="O130" s="354"/>
      <c r="P130" s="354">
        <f t="shared" ca="1" si="5"/>
        <v>0</v>
      </c>
      <c r="Q130" s="354"/>
      <c r="R130" s="354"/>
      <c r="S130" s="354">
        <f>ROUND('10波及計算'!Y98,)</f>
        <v>0</v>
      </c>
      <c r="T130" s="354"/>
      <c r="U130" s="354"/>
      <c r="V130" s="354">
        <f>ROUND('10波及計算'!Z98,)</f>
        <v>0</v>
      </c>
      <c r="W130" s="354"/>
      <c r="X130" s="354"/>
      <c r="Y130" s="354">
        <f ca="1">ROUND('10波及計算'!AA98,)</f>
        <v>0</v>
      </c>
      <c r="Z130" s="354"/>
      <c r="AA130" s="354"/>
      <c r="AB130" s="354">
        <f t="shared" ca="1" si="6"/>
        <v>0</v>
      </c>
      <c r="AC130" s="354"/>
      <c r="AD130" s="354"/>
      <c r="AE130" s="298" t="s">
        <v>94</v>
      </c>
    </row>
    <row r="131" spans="1:31" x14ac:dyDescent="0.2">
      <c r="A131" s="379" t="s">
        <v>72</v>
      </c>
      <c r="B131" s="380"/>
      <c r="C131" s="380"/>
      <c r="D131" s="380"/>
      <c r="E131" s="380"/>
      <c r="F131" s="381"/>
      <c r="G131" s="356">
        <f>ROUND('10波及計算'!U99,)</f>
        <v>0</v>
      </c>
      <c r="H131" s="356"/>
      <c r="I131" s="356"/>
      <c r="J131" s="356">
        <f>ROUND('10波及計算'!V99,)</f>
        <v>0</v>
      </c>
      <c r="K131" s="356"/>
      <c r="L131" s="356"/>
      <c r="M131" s="356">
        <f ca="1">ROUND('10波及計算'!W99,)</f>
        <v>0</v>
      </c>
      <c r="N131" s="356"/>
      <c r="O131" s="356"/>
      <c r="P131" s="356">
        <f t="shared" ca="1" si="5"/>
        <v>0</v>
      </c>
      <c r="Q131" s="356"/>
      <c r="R131" s="356"/>
      <c r="S131" s="356">
        <f>ROUND('10波及計算'!Y99,)</f>
        <v>0</v>
      </c>
      <c r="T131" s="356"/>
      <c r="U131" s="356"/>
      <c r="V131" s="356">
        <f>ROUND('10波及計算'!Z99,)</f>
        <v>0</v>
      </c>
      <c r="W131" s="356"/>
      <c r="X131" s="356"/>
      <c r="Y131" s="356">
        <f ca="1">ROUND('10波及計算'!AA99,)</f>
        <v>0</v>
      </c>
      <c r="Z131" s="356"/>
      <c r="AA131" s="356"/>
      <c r="AB131" s="356">
        <f t="shared" ca="1" si="6"/>
        <v>0</v>
      </c>
      <c r="AC131" s="356"/>
      <c r="AD131" s="356"/>
      <c r="AE131" s="300" t="s">
        <v>95</v>
      </c>
    </row>
    <row r="132" spans="1:31" x14ac:dyDescent="0.2">
      <c r="A132" s="382" t="s">
        <v>115</v>
      </c>
      <c r="B132" s="383"/>
      <c r="C132" s="383"/>
      <c r="D132" s="383"/>
      <c r="E132" s="383"/>
      <c r="F132" s="384"/>
      <c r="G132" s="355">
        <f>ROUND('10波及計算'!U100,)</f>
        <v>0</v>
      </c>
      <c r="H132" s="355"/>
      <c r="I132" s="355"/>
      <c r="J132" s="355">
        <f>ROUND('10波及計算'!V100,)</f>
        <v>0</v>
      </c>
      <c r="K132" s="355"/>
      <c r="L132" s="355"/>
      <c r="M132" s="355">
        <f ca="1">ROUND('10波及計算'!W100,)</f>
        <v>0</v>
      </c>
      <c r="N132" s="355"/>
      <c r="O132" s="355"/>
      <c r="P132" s="355">
        <f t="shared" ca="1" si="5"/>
        <v>0</v>
      </c>
      <c r="Q132" s="355"/>
      <c r="R132" s="355"/>
      <c r="S132" s="355">
        <f>ROUND('10波及計算'!Y100,)</f>
        <v>0</v>
      </c>
      <c r="T132" s="355"/>
      <c r="U132" s="355"/>
      <c r="V132" s="355">
        <f>ROUND('10波及計算'!Z100,)</f>
        <v>0</v>
      </c>
      <c r="W132" s="355"/>
      <c r="X132" s="355"/>
      <c r="Y132" s="355">
        <f ca="1">ROUND('10波及計算'!AA100,)</f>
        <v>0</v>
      </c>
      <c r="Z132" s="355"/>
      <c r="AA132" s="355"/>
      <c r="AB132" s="355">
        <f t="shared" ca="1" si="6"/>
        <v>0</v>
      </c>
      <c r="AC132" s="355"/>
      <c r="AD132" s="355"/>
      <c r="AE132" s="299" t="s">
        <v>96</v>
      </c>
    </row>
    <row r="133" spans="1:31" x14ac:dyDescent="0.2">
      <c r="A133" s="382" t="s">
        <v>74</v>
      </c>
      <c r="B133" s="383"/>
      <c r="C133" s="383"/>
      <c r="D133" s="383"/>
      <c r="E133" s="383"/>
      <c r="F133" s="384"/>
      <c r="G133" s="355">
        <f>ROUND('10波及計算'!U101,)</f>
        <v>0</v>
      </c>
      <c r="H133" s="355"/>
      <c r="I133" s="355"/>
      <c r="J133" s="355">
        <f>ROUND('10波及計算'!V101,)</f>
        <v>0</v>
      </c>
      <c r="K133" s="355"/>
      <c r="L133" s="355"/>
      <c r="M133" s="355">
        <f ca="1">ROUND('10波及計算'!W101,)</f>
        <v>0</v>
      </c>
      <c r="N133" s="355"/>
      <c r="O133" s="355"/>
      <c r="P133" s="355">
        <f t="shared" ca="1" si="5"/>
        <v>0</v>
      </c>
      <c r="Q133" s="355"/>
      <c r="R133" s="355"/>
      <c r="S133" s="355">
        <f>ROUND('10波及計算'!Y101,)</f>
        <v>0</v>
      </c>
      <c r="T133" s="355"/>
      <c r="U133" s="355"/>
      <c r="V133" s="355">
        <f>ROUND('10波及計算'!Z101,)</f>
        <v>0</v>
      </c>
      <c r="W133" s="355"/>
      <c r="X133" s="355"/>
      <c r="Y133" s="355">
        <f ca="1">ROUND('10波及計算'!AA101,)</f>
        <v>0</v>
      </c>
      <c r="Z133" s="355"/>
      <c r="AA133" s="355"/>
      <c r="AB133" s="355">
        <f t="shared" ca="1" si="6"/>
        <v>0</v>
      </c>
      <c r="AC133" s="355"/>
      <c r="AD133" s="355"/>
      <c r="AE133" s="299" t="s">
        <v>429</v>
      </c>
    </row>
    <row r="134" spans="1:31" x14ac:dyDescent="0.2">
      <c r="A134" s="373" t="s">
        <v>75</v>
      </c>
      <c r="B134" s="374"/>
      <c r="C134" s="374"/>
      <c r="D134" s="374"/>
      <c r="E134" s="374"/>
      <c r="F134" s="375"/>
      <c r="G134" s="354">
        <f>ROUND('10波及計算'!U102,)</f>
        <v>0</v>
      </c>
      <c r="H134" s="354"/>
      <c r="I134" s="354"/>
      <c r="J134" s="354">
        <f>ROUND('10波及計算'!V102,)</f>
        <v>0</v>
      </c>
      <c r="K134" s="354"/>
      <c r="L134" s="354"/>
      <c r="M134" s="354">
        <f ca="1">ROUND('10波及計算'!W102,)</f>
        <v>0</v>
      </c>
      <c r="N134" s="354"/>
      <c r="O134" s="354"/>
      <c r="P134" s="354">
        <f t="shared" ca="1" si="5"/>
        <v>0</v>
      </c>
      <c r="Q134" s="354"/>
      <c r="R134" s="354"/>
      <c r="S134" s="354">
        <f>ROUND('10波及計算'!Y102,)</f>
        <v>0</v>
      </c>
      <c r="T134" s="354"/>
      <c r="U134" s="354"/>
      <c r="V134" s="354">
        <f>ROUND('10波及計算'!Z102,)</f>
        <v>0</v>
      </c>
      <c r="W134" s="354"/>
      <c r="X134" s="354"/>
      <c r="Y134" s="354">
        <f ca="1">ROUND('10波及計算'!AA102,)</f>
        <v>0</v>
      </c>
      <c r="Z134" s="354"/>
      <c r="AA134" s="354"/>
      <c r="AB134" s="354">
        <f t="shared" ca="1" si="6"/>
        <v>0</v>
      </c>
      <c r="AC134" s="354"/>
      <c r="AD134" s="354"/>
      <c r="AE134" s="298" t="s">
        <v>98</v>
      </c>
    </row>
    <row r="135" spans="1:31" x14ac:dyDescent="0.2">
      <c r="A135" s="376" t="s">
        <v>116</v>
      </c>
      <c r="B135" s="377"/>
      <c r="C135" s="377"/>
      <c r="D135" s="377"/>
      <c r="E135" s="377"/>
      <c r="F135" s="378"/>
      <c r="G135" s="354">
        <f>SUM(G122:I134)</f>
        <v>0</v>
      </c>
      <c r="H135" s="354"/>
      <c r="I135" s="354"/>
      <c r="J135" s="354">
        <f>SUM(J122:L134)</f>
        <v>0</v>
      </c>
      <c r="K135" s="354"/>
      <c r="L135" s="354"/>
      <c r="M135" s="354">
        <f ca="1">SUM(M122:O134)</f>
        <v>0</v>
      </c>
      <c r="N135" s="354"/>
      <c r="O135" s="354"/>
      <c r="P135" s="354">
        <f ca="1">SUM(P122:R134)</f>
        <v>0</v>
      </c>
      <c r="Q135" s="354"/>
      <c r="R135" s="354"/>
      <c r="S135" s="354">
        <f>SUM(S122:U134)</f>
        <v>0</v>
      </c>
      <c r="T135" s="354"/>
      <c r="U135" s="354"/>
      <c r="V135" s="354">
        <f>SUM(V122:X134)</f>
        <v>0</v>
      </c>
      <c r="W135" s="354"/>
      <c r="X135" s="354"/>
      <c r="Y135" s="354">
        <f ca="1">SUM(Y122:AA134)</f>
        <v>0</v>
      </c>
      <c r="Z135" s="354"/>
      <c r="AA135" s="354"/>
      <c r="AB135" s="354">
        <f ca="1">SUM(AB122:AD134)</f>
        <v>0</v>
      </c>
      <c r="AC135" s="354"/>
      <c r="AD135" s="354"/>
      <c r="AE135" s="298" t="s">
        <v>126</v>
      </c>
    </row>
    <row r="136" spans="1:31" x14ac:dyDescent="0.2">
      <c r="A136" s="17" t="s">
        <v>148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208</v>
      </c>
      <c r="D140" s="12" t="s">
        <v>209</v>
      </c>
    </row>
    <row r="141" spans="1:31" x14ac:dyDescent="0.2">
      <c r="B141" s="12" t="s">
        <v>86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87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124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89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90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91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92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125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94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95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96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207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98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592</v>
      </c>
    </row>
    <row r="163" spans="2:3" x14ac:dyDescent="0.2">
      <c r="B163" s="12" t="s">
        <v>434</v>
      </c>
    </row>
    <row r="165" spans="2:3" x14ac:dyDescent="0.2">
      <c r="B165" s="12" t="s">
        <v>104</v>
      </c>
    </row>
    <row r="166" spans="2:3" x14ac:dyDescent="0.2">
      <c r="C166" s="133" t="s">
        <v>330</v>
      </c>
    </row>
    <row r="167" spans="2:3" x14ac:dyDescent="0.2">
      <c r="C167" s="12" t="s">
        <v>103</v>
      </c>
    </row>
    <row r="169" spans="2:3" x14ac:dyDescent="0.2">
      <c r="B169" s="12" t="s">
        <v>105</v>
      </c>
    </row>
    <row r="171" spans="2:3" x14ac:dyDescent="0.2">
      <c r="B171" s="12" t="s">
        <v>106</v>
      </c>
    </row>
    <row r="172" spans="2:3" x14ac:dyDescent="0.2">
      <c r="C172" s="12" t="s">
        <v>145</v>
      </c>
    </row>
    <row r="173" spans="2:3" x14ac:dyDescent="0.2">
      <c r="C173" s="12" t="s">
        <v>146</v>
      </c>
    </row>
    <row r="175" spans="2:3" x14ac:dyDescent="0.2">
      <c r="B175" s="12" t="s">
        <v>147</v>
      </c>
    </row>
    <row r="176" spans="2:3" x14ac:dyDescent="0.2">
      <c r="B176" s="12" t="s">
        <v>588</v>
      </c>
    </row>
    <row r="177" spans="2:3" x14ac:dyDescent="0.2">
      <c r="B177" s="12" t="s">
        <v>233</v>
      </c>
    </row>
    <row r="180" spans="2:3" x14ac:dyDescent="0.2">
      <c r="B180" s="12" t="s">
        <v>586</v>
      </c>
    </row>
    <row r="181" spans="2:3" x14ac:dyDescent="0.2">
      <c r="B181" s="12" t="s">
        <v>587</v>
      </c>
    </row>
    <row r="182" spans="2:3" x14ac:dyDescent="0.2">
      <c r="B182" s="12" t="s">
        <v>333</v>
      </c>
      <c r="C182" s="12" t="s">
        <v>430</v>
      </c>
    </row>
    <row r="185" spans="2:3" x14ac:dyDescent="0.2">
      <c r="B185" s="12" t="s">
        <v>408</v>
      </c>
    </row>
    <row r="186" spans="2:3" x14ac:dyDescent="0.2">
      <c r="C186" s="12" t="s">
        <v>431</v>
      </c>
    </row>
    <row r="194" spans="2:2" x14ac:dyDescent="0.2">
      <c r="B194" s="12" t="s">
        <v>137</v>
      </c>
    </row>
    <row r="195" spans="2:2" x14ac:dyDescent="0.2">
      <c r="B195" s="12" t="s">
        <v>138</v>
      </c>
    </row>
    <row r="197" spans="2:2" x14ac:dyDescent="0.2">
      <c r="B197" s="12" t="s">
        <v>139</v>
      </c>
    </row>
    <row r="198" spans="2:2" x14ac:dyDescent="0.2">
      <c r="B198" s="12" t="s">
        <v>140</v>
      </c>
    </row>
    <row r="199" spans="2:2" x14ac:dyDescent="0.2">
      <c r="B199" s="12" t="s">
        <v>141</v>
      </c>
    </row>
    <row r="200" spans="2:2" x14ac:dyDescent="0.2">
      <c r="B200" s="12" t="s">
        <v>142</v>
      </c>
    </row>
    <row r="201" spans="2:2" x14ac:dyDescent="0.2">
      <c r="B201" s="12" t="s">
        <v>143</v>
      </c>
    </row>
    <row r="202" spans="2:2" x14ac:dyDescent="0.2">
      <c r="B202" s="12" t="s">
        <v>144</v>
      </c>
    </row>
    <row r="203" spans="2:2" x14ac:dyDescent="0.2">
      <c r="B203" s="12" t="s">
        <v>409</v>
      </c>
    </row>
  </sheetData>
  <mergeCells count="295"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E73:H73"/>
    <mergeCell ref="Q69:T69"/>
    <mergeCell ref="U69:X69"/>
    <mergeCell ref="Y69:AB69"/>
    <mergeCell ref="Q73:T73"/>
    <mergeCell ref="U73:X73"/>
    <mergeCell ref="Y73:AB73"/>
    <mergeCell ref="Y65:AB65"/>
    <mergeCell ref="S123:U123"/>
    <mergeCell ref="V123:X123"/>
    <mergeCell ref="Y123:AA123"/>
    <mergeCell ref="AB123:AD123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S125:U125"/>
    <mergeCell ref="V125:X125"/>
    <mergeCell ref="Y125:AA125"/>
    <mergeCell ref="AB125:AD125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7:U127"/>
    <mergeCell ref="V127:X127"/>
    <mergeCell ref="Y127:AA127"/>
    <mergeCell ref="AB127:AD127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Z4:AG5"/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</mergeCells>
  <phoneticPr fontId="4"/>
  <pageMargins left="0.59055118110236227" right="0.59055118110236227" top="0.59055118110236227" bottom="0.39370078740157483" header="0" footer="0"/>
  <pageSetup paperSize="9" scale="98" orientation="portrait" r:id="rId1"/>
  <headerFooter>
    <oddFooter>&amp;C&amp;9&amp;P／&amp;N&amp;R&amp;9&amp;F／&amp;A</oddFooter>
  </headerFooter>
  <rowBreaks count="3" manualBreakCount="3">
    <brk id="52" max="32" man="1"/>
    <brk id="114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U38" sqref="U38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353" t="str">
        <f>'01総括'!Z4</f>
        <v>《 オホーツク圏 》</v>
      </c>
      <c r="B4" s="353"/>
      <c r="C4" s="353"/>
      <c r="D4" s="353"/>
      <c r="E4" s="353"/>
      <c r="F4" s="353"/>
      <c r="G4" s="353"/>
      <c r="H4" s="353"/>
    </row>
    <row r="5" spans="1:32" s="17" customFormat="1" ht="12" customHeight="1" x14ac:dyDescent="0.2">
      <c r="A5" s="353"/>
      <c r="B5" s="353"/>
      <c r="C5" s="353"/>
      <c r="D5" s="353"/>
      <c r="E5" s="353"/>
      <c r="F5" s="353"/>
      <c r="G5" s="353"/>
      <c r="H5" s="353"/>
      <c r="AF5" s="23" t="s">
        <v>33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161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565" t="s">
        <v>212</v>
      </c>
      <c r="D8" s="566"/>
      <c r="E8" s="566"/>
      <c r="F8" s="566"/>
      <c r="G8" s="566"/>
      <c r="H8" s="566"/>
      <c r="I8" s="566"/>
      <c r="J8" s="567"/>
      <c r="K8" s="571">
        <f>ROUND('10波及計算'!H72,)</f>
        <v>0</v>
      </c>
      <c r="L8" s="572"/>
      <c r="M8" s="572"/>
      <c r="N8" s="573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568"/>
      <c r="D9" s="569"/>
      <c r="E9" s="569"/>
      <c r="F9" s="569"/>
      <c r="G9" s="569"/>
      <c r="H9" s="569"/>
      <c r="I9" s="569"/>
      <c r="J9" s="570"/>
      <c r="K9" s="574"/>
      <c r="L9" s="575"/>
      <c r="M9" s="575"/>
      <c r="N9" s="57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65" t="s">
        <v>163</v>
      </c>
      <c r="D11" s="466"/>
      <c r="E11" s="466"/>
      <c r="F11" s="467"/>
      <c r="G11" s="25"/>
      <c r="H11" s="25"/>
      <c r="I11" s="25"/>
      <c r="J11" s="25"/>
      <c r="K11" s="25"/>
      <c r="L11" s="25"/>
      <c r="M11" s="25"/>
      <c r="N11" s="25"/>
      <c r="O11" s="25"/>
      <c r="P11" s="468" t="s">
        <v>218</v>
      </c>
      <c r="Q11" s="469"/>
      <c r="R11" s="469"/>
      <c r="S11" s="470"/>
      <c r="T11" s="25"/>
      <c r="U11" s="552" t="s">
        <v>220</v>
      </c>
      <c r="V11" s="553"/>
      <c r="W11" s="553"/>
      <c r="X11" s="553"/>
      <c r="Y11" s="553"/>
      <c r="Z11" s="553"/>
      <c r="AA11" s="553"/>
      <c r="AB11" s="553"/>
      <c r="AC11" s="553"/>
      <c r="AD11" s="554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71"/>
      <c r="Q12" s="472"/>
      <c r="R12" s="472"/>
      <c r="S12" s="473"/>
      <c r="U12" s="559">
        <f>ROUND('10波及計算'!L72,)</f>
        <v>0</v>
      </c>
      <c r="V12" s="560"/>
      <c r="W12" s="560"/>
      <c r="X12" s="560"/>
      <c r="Y12" s="560"/>
      <c r="Z12" s="560"/>
      <c r="AA12" s="560"/>
      <c r="AB12" s="560"/>
      <c r="AC12" s="555"/>
      <c r="AD12" s="556"/>
    </row>
    <row r="13" spans="1:32" s="17" customFormat="1" ht="12.75" customHeight="1" thickTop="1" x14ac:dyDescent="0.2">
      <c r="B13" s="25"/>
      <c r="C13" s="542" t="s">
        <v>171</v>
      </c>
      <c r="D13" s="543"/>
      <c r="E13" s="543"/>
      <c r="F13" s="543"/>
      <c r="G13" s="543"/>
      <c r="H13" s="543"/>
      <c r="I13" s="543"/>
      <c r="J13" s="543"/>
      <c r="K13" s="546">
        <f>ROUND('10波及計算'!J72,)</f>
        <v>0</v>
      </c>
      <c r="L13" s="547"/>
      <c r="M13" s="547"/>
      <c r="N13" s="548"/>
      <c r="P13" s="128"/>
      <c r="Q13" s="128"/>
      <c r="R13" s="128"/>
      <c r="S13" s="128"/>
      <c r="U13" s="126"/>
      <c r="V13" s="558" t="s">
        <v>213</v>
      </c>
      <c r="W13" s="558"/>
      <c r="X13" s="558"/>
      <c r="Y13" s="558"/>
      <c r="Z13" s="558"/>
      <c r="AA13" s="561">
        <f>ROUND('10波及計算'!O73,)</f>
        <v>0</v>
      </c>
      <c r="AB13" s="562"/>
      <c r="AC13" s="562"/>
      <c r="AD13" s="563"/>
    </row>
    <row r="14" spans="1:32" s="17" customFormat="1" ht="12.75" customHeight="1" thickBot="1" x14ac:dyDescent="0.25">
      <c r="B14" s="25"/>
      <c r="C14" s="544" t="s">
        <v>172</v>
      </c>
      <c r="D14" s="545"/>
      <c r="E14" s="545"/>
      <c r="F14" s="545"/>
      <c r="G14" s="545"/>
      <c r="H14" s="545"/>
      <c r="I14" s="545"/>
      <c r="J14" s="545"/>
      <c r="K14" s="549"/>
      <c r="L14" s="550"/>
      <c r="M14" s="550"/>
      <c r="N14" s="551"/>
      <c r="P14" s="43"/>
      <c r="Q14" s="43"/>
      <c r="R14" s="43"/>
      <c r="S14" s="43"/>
      <c r="U14" s="126"/>
      <c r="V14" s="557" t="s">
        <v>214</v>
      </c>
      <c r="W14" s="558"/>
      <c r="X14" s="558"/>
      <c r="Y14" s="558"/>
      <c r="Z14" s="558"/>
      <c r="AA14" s="561">
        <f>ROUND(U12-AA13,)</f>
        <v>0</v>
      </c>
      <c r="AB14" s="562"/>
      <c r="AC14" s="562"/>
      <c r="AD14" s="563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68" t="s">
        <v>219</v>
      </c>
      <c r="Q15" s="469"/>
      <c r="R15" s="469"/>
      <c r="S15" s="470"/>
      <c r="U15" s="125"/>
      <c r="V15" s="130"/>
      <c r="W15" s="540" t="s">
        <v>221</v>
      </c>
      <c r="X15" s="540"/>
      <c r="Y15" s="540"/>
      <c r="Z15" s="541"/>
      <c r="AA15" s="537">
        <f>ROUND('10波及計算'!N72,)</f>
        <v>0</v>
      </c>
      <c r="AB15" s="538"/>
      <c r="AC15" s="538"/>
      <c r="AD15" s="539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71"/>
      <c r="Q16" s="472"/>
      <c r="R16" s="472"/>
      <c r="S16" s="473"/>
      <c r="T16" s="25"/>
      <c r="U16" s="318"/>
      <c r="V16" s="318" t="s">
        <v>446</v>
      </c>
      <c r="W16" s="318"/>
      <c r="X16" s="318"/>
      <c r="Y16" s="318"/>
      <c r="Z16" s="318"/>
      <c r="AA16" s="318"/>
      <c r="AB16" s="318"/>
      <c r="AC16" s="318"/>
      <c r="AD16" s="318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169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65" t="s">
        <v>162</v>
      </c>
      <c r="D21" s="466"/>
      <c r="E21" s="466"/>
      <c r="F21" s="46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79" t="s">
        <v>222</v>
      </c>
      <c r="D23" s="580"/>
      <c r="E23" s="580"/>
      <c r="F23" s="580"/>
      <c r="G23" s="580"/>
      <c r="H23" s="580"/>
      <c r="I23" s="580"/>
      <c r="J23" s="580"/>
      <c r="K23" s="502">
        <f>ROUND('10波及計算'!O72,)</f>
        <v>0</v>
      </c>
      <c r="L23" s="503"/>
      <c r="M23" s="503"/>
      <c r="N23" s="504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77" t="s">
        <v>447</v>
      </c>
      <c r="D24" s="578"/>
      <c r="E24" s="578"/>
      <c r="F24" s="578"/>
      <c r="G24" s="578"/>
      <c r="H24" s="578"/>
      <c r="I24" s="578"/>
      <c r="J24" s="578"/>
      <c r="K24" s="505"/>
      <c r="L24" s="506"/>
      <c r="M24" s="506"/>
      <c r="N24" s="50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65" t="s">
        <v>223</v>
      </c>
      <c r="D26" s="466"/>
      <c r="E26" s="466"/>
      <c r="F26" s="466"/>
      <c r="G26" s="46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84" t="s">
        <v>224</v>
      </c>
      <c r="D28" s="585"/>
      <c r="E28" s="585"/>
      <c r="F28" s="585"/>
      <c r="G28" s="585"/>
      <c r="H28" s="585"/>
      <c r="I28" s="585"/>
      <c r="J28" s="586"/>
      <c r="K28" s="587" t="s">
        <v>448</v>
      </c>
      <c r="L28" s="588"/>
      <c r="M28" s="588"/>
      <c r="N28" s="58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81" t="s">
        <v>449</v>
      </c>
      <c r="D29" s="582"/>
      <c r="E29" s="582"/>
      <c r="F29" s="582"/>
      <c r="G29" s="582"/>
      <c r="H29" s="582"/>
      <c r="I29" s="582"/>
      <c r="J29" s="583"/>
      <c r="K29" s="590"/>
      <c r="L29" s="591"/>
      <c r="M29" s="591"/>
      <c r="N29" s="592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93">
        <f>ROUND('10波及計算'!Q72,)</f>
        <v>0</v>
      </c>
      <c r="D30" s="594"/>
      <c r="E30" s="594"/>
      <c r="F30" s="594"/>
      <c r="G30" s="594"/>
      <c r="H30" s="594"/>
      <c r="I30" s="594"/>
      <c r="J30" s="596"/>
      <c r="K30" s="593">
        <f>ROUND(K23-C30,)</f>
        <v>0</v>
      </c>
      <c r="L30" s="594"/>
      <c r="M30" s="594"/>
      <c r="N30" s="59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54" t="s">
        <v>168</v>
      </c>
      <c r="D32" s="455"/>
      <c r="E32" s="455"/>
      <c r="F32" s="456"/>
      <c r="G32" s="25"/>
      <c r="H32" s="25"/>
      <c r="I32" s="25"/>
      <c r="J32" s="25"/>
      <c r="K32" s="25"/>
      <c r="L32" s="25"/>
      <c r="M32" s="25"/>
      <c r="N32" s="25"/>
      <c r="O32" s="25"/>
      <c r="P32" s="468" t="s">
        <v>218</v>
      </c>
      <c r="Q32" s="469"/>
      <c r="R32" s="469"/>
      <c r="S32" s="470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71"/>
      <c r="Q33" s="472"/>
      <c r="R33" s="472"/>
      <c r="S33" s="473"/>
      <c r="T33" s="25"/>
      <c r="U33" s="535" t="s">
        <v>226</v>
      </c>
      <c r="V33" s="536"/>
      <c r="W33" s="536"/>
      <c r="X33" s="536"/>
      <c r="Y33" s="536"/>
      <c r="Z33" s="536"/>
      <c r="AA33" s="508">
        <f>ROUND('10波及計算'!S72,)</f>
        <v>0</v>
      </c>
      <c r="AB33" s="509"/>
      <c r="AC33" s="509"/>
      <c r="AD33" s="510"/>
    </row>
    <row r="34" spans="2:32" s="17" customFormat="1" ht="12.75" customHeight="1" thickTop="1" thickBot="1" x14ac:dyDescent="0.25">
      <c r="B34" s="25"/>
      <c r="C34" s="529" t="s">
        <v>225</v>
      </c>
      <c r="D34" s="530"/>
      <c r="E34" s="530"/>
      <c r="F34" s="530"/>
      <c r="G34" s="530"/>
      <c r="H34" s="530"/>
      <c r="I34" s="530"/>
      <c r="J34" s="530"/>
      <c r="K34" s="508">
        <f>ROUND('10波及計算'!R72,)</f>
        <v>0</v>
      </c>
      <c r="L34" s="509"/>
      <c r="M34" s="509"/>
      <c r="N34" s="510"/>
      <c r="P34" s="128"/>
      <c r="Q34" s="128"/>
      <c r="R34" s="128"/>
      <c r="S34" s="128"/>
      <c r="T34" s="25"/>
      <c r="U34" s="531" t="s">
        <v>450</v>
      </c>
      <c r="V34" s="532"/>
      <c r="W34" s="532"/>
      <c r="X34" s="532"/>
      <c r="Y34" s="532"/>
      <c r="Z34" s="532"/>
      <c r="AA34" s="511"/>
      <c r="AB34" s="512"/>
      <c r="AC34" s="512"/>
      <c r="AD34" s="513"/>
    </row>
    <row r="35" spans="2:32" s="17" customFormat="1" ht="12.75" customHeight="1" thickTop="1" thickBot="1" x14ac:dyDescent="0.25">
      <c r="B35" s="25"/>
      <c r="C35" s="527" t="s">
        <v>451</v>
      </c>
      <c r="D35" s="528"/>
      <c r="E35" s="528"/>
      <c r="F35" s="528"/>
      <c r="G35" s="528"/>
      <c r="H35" s="528"/>
      <c r="I35" s="528"/>
      <c r="J35" s="528"/>
      <c r="K35" s="511"/>
      <c r="L35" s="512"/>
      <c r="M35" s="512"/>
      <c r="N35" s="513"/>
      <c r="P35" s="43"/>
      <c r="Q35" s="43"/>
      <c r="R35" s="43"/>
      <c r="S35" s="43"/>
      <c r="T35" s="25"/>
      <c r="U35" s="533" t="s">
        <v>175</v>
      </c>
      <c r="V35" s="534"/>
      <c r="W35" s="534"/>
      <c r="X35" s="534"/>
      <c r="Y35" s="534"/>
      <c r="Z35" s="534"/>
      <c r="AA35" s="514">
        <f>ROUND('10波及計算'!T72,0)</f>
        <v>0</v>
      </c>
      <c r="AB35" s="515"/>
      <c r="AC35" s="515"/>
      <c r="AD35" s="516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68" t="s">
        <v>219</v>
      </c>
      <c r="Q36" s="469"/>
      <c r="R36" s="469"/>
      <c r="S36" s="470"/>
      <c r="U36" s="531" t="s">
        <v>452</v>
      </c>
      <c r="V36" s="532"/>
      <c r="W36" s="532"/>
      <c r="X36" s="532"/>
      <c r="Y36" s="532"/>
      <c r="Z36" s="532"/>
      <c r="AA36" s="511"/>
      <c r="AB36" s="512"/>
      <c r="AC36" s="512"/>
      <c r="AD36" s="513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71"/>
      <c r="Q37" s="472"/>
      <c r="R37" s="472"/>
      <c r="S37" s="473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517" t="s">
        <v>227</v>
      </c>
      <c r="D42" s="518"/>
      <c r="E42" s="518"/>
      <c r="F42" s="518"/>
      <c r="G42" s="518"/>
      <c r="H42" s="518"/>
      <c r="I42" s="518"/>
      <c r="J42" s="518"/>
      <c r="K42" s="502">
        <f>ROUND(K43+K44,)</f>
        <v>0</v>
      </c>
      <c r="L42" s="503"/>
      <c r="M42" s="503"/>
      <c r="N42" s="50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21" t="s">
        <v>228</v>
      </c>
      <c r="E43" s="522"/>
      <c r="F43" s="522"/>
      <c r="G43" s="522"/>
      <c r="H43" s="522"/>
      <c r="I43" s="522"/>
      <c r="J43" s="522"/>
      <c r="K43" s="523">
        <f>ROUND(AA15,)</f>
        <v>0</v>
      </c>
      <c r="L43" s="524"/>
      <c r="M43" s="524"/>
      <c r="N43" s="5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519" t="s">
        <v>173</v>
      </c>
      <c r="E44" s="520"/>
      <c r="F44" s="520"/>
      <c r="G44" s="520"/>
      <c r="H44" s="520"/>
      <c r="I44" s="520"/>
      <c r="J44" s="520"/>
      <c r="K44" s="526">
        <f>ROUND(AA35,)</f>
        <v>0</v>
      </c>
      <c r="L44" s="463"/>
      <c r="M44" s="463"/>
      <c r="N44" s="46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54" t="s">
        <v>164</v>
      </c>
      <c r="D46" s="455"/>
      <c r="E46" s="455"/>
      <c r="F46" s="455"/>
      <c r="G46" s="455"/>
      <c r="H46" s="456"/>
      <c r="I46" s="25"/>
      <c r="J46" s="25"/>
      <c r="K46" s="17" t="s">
        <v>453</v>
      </c>
      <c r="L46" s="501">
        <f ca="1">'10波及計算'!U72</f>
        <v>0.65816824510667427</v>
      </c>
      <c r="M46" s="501"/>
      <c r="N46" s="501"/>
      <c r="O46" s="25" t="s">
        <v>454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60" t="s">
        <v>215</v>
      </c>
      <c r="D48" s="461"/>
      <c r="E48" s="461"/>
      <c r="F48" s="461"/>
      <c r="G48" s="461"/>
      <c r="H48" s="461"/>
      <c r="I48" s="461"/>
      <c r="J48" s="461"/>
      <c r="K48" s="502">
        <f ca="1">ROUND('10波及計算'!V72,)</f>
        <v>0</v>
      </c>
      <c r="L48" s="503"/>
      <c r="M48" s="503"/>
      <c r="N48" s="504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99" t="s">
        <v>455</v>
      </c>
      <c r="D49" s="500"/>
      <c r="E49" s="500"/>
      <c r="F49" s="500"/>
      <c r="G49" s="500"/>
      <c r="H49" s="500"/>
      <c r="I49" s="500"/>
      <c r="J49" s="500"/>
      <c r="K49" s="505"/>
      <c r="L49" s="506"/>
      <c r="M49" s="506"/>
      <c r="N49" s="50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54" t="s">
        <v>165</v>
      </c>
      <c r="D51" s="455"/>
      <c r="E51" s="455"/>
      <c r="F51" s="455"/>
      <c r="G51" s="455"/>
      <c r="H51" s="45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54" t="s">
        <v>166</v>
      </c>
      <c r="D53" s="455"/>
      <c r="E53" s="455"/>
      <c r="F53" s="455"/>
      <c r="G53" s="456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54" t="s">
        <v>174</v>
      </c>
      <c r="D55" s="455"/>
      <c r="E55" s="455"/>
      <c r="F55" s="455"/>
      <c r="G55" s="456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60" t="s">
        <v>167</v>
      </c>
      <c r="D57" s="461"/>
      <c r="E57" s="461"/>
      <c r="F57" s="461"/>
      <c r="G57" s="461"/>
      <c r="H57" s="461"/>
      <c r="I57" s="461"/>
      <c r="J57" s="461"/>
      <c r="K57" s="457" t="s">
        <v>176</v>
      </c>
      <c r="L57" s="458"/>
      <c r="M57" s="458"/>
      <c r="N57" s="459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62">
        <f ca="1">ROUND('10波及計算'!Z72,)</f>
        <v>0</v>
      </c>
      <c r="D58" s="463"/>
      <c r="E58" s="463"/>
      <c r="F58" s="463"/>
      <c r="G58" s="463"/>
      <c r="H58" s="463"/>
      <c r="I58" s="463"/>
      <c r="J58" s="463"/>
      <c r="K58" s="462">
        <f ca="1">ROUND(K48-C58,)</f>
        <v>0</v>
      </c>
      <c r="L58" s="463"/>
      <c r="M58" s="463"/>
      <c r="N58" s="464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65" t="s">
        <v>168</v>
      </c>
      <c r="D60" s="466"/>
      <c r="E60" s="466"/>
      <c r="F60" s="467"/>
      <c r="G60" s="25"/>
      <c r="H60" s="25"/>
      <c r="I60" s="25"/>
      <c r="J60" s="25"/>
      <c r="K60" s="25"/>
      <c r="L60" s="25"/>
      <c r="M60" s="25"/>
      <c r="N60" s="25"/>
      <c r="O60" s="25"/>
      <c r="P60" s="468" t="s">
        <v>216</v>
      </c>
      <c r="Q60" s="469"/>
      <c r="R60" s="469"/>
      <c r="S60" s="470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71"/>
      <c r="Q61" s="472"/>
      <c r="R61" s="472"/>
      <c r="S61" s="473"/>
      <c r="T61" s="129"/>
      <c r="U61" s="474" t="s">
        <v>178</v>
      </c>
      <c r="V61" s="475"/>
      <c r="W61" s="475"/>
      <c r="X61" s="475"/>
      <c r="Y61" s="475"/>
      <c r="Z61" s="475"/>
      <c r="AA61" s="486">
        <f ca="1">ROUND('10波及計算'!AB72,)</f>
        <v>0</v>
      </c>
      <c r="AB61" s="487"/>
      <c r="AC61" s="487"/>
      <c r="AD61" s="488"/>
    </row>
    <row r="62" spans="2:32" s="17" customFormat="1" ht="12.75" customHeight="1" thickTop="1" thickBot="1" x14ac:dyDescent="0.25">
      <c r="B62" s="25"/>
      <c r="C62" s="478" t="s">
        <v>177</v>
      </c>
      <c r="D62" s="479"/>
      <c r="E62" s="479"/>
      <c r="F62" s="479"/>
      <c r="G62" s="479"/>
      <c r="H62" s="479"/>
      <c r="I62" s="479"/>
      <c r="J62" s="479"/>
      <c r="K62" s="480">
        <f ca="1">ROUND('10波及計算'!AA72,)</f>
        <v>0</v>
      </c>
      <c r="L62" s="481"/>
      <c r="M62" s="481"/>
      <c r="N62" s="482"/>
      <c r="P62" s="128"/>
      <c r="Q62" s="128"/>
      <c r="R62" s="128"/>
      <c r="S62" s="128"/>
      <c r="T62" s="25"/>
      <c r="U62" s="497" t="s">
        <v>456</v>
      </c>
      <c r="V62" s="498"/>
      <c r="W62" s="498"/>
      <c r="X62" s="498"/>
      <c r="Y62" s="498"/>
      <c r="Z62" s="498"/>
      <c r="AA62" s="492"/>
      <c r="AB62" s="493"/>
      <c r="AC62" s="493"/>
      <c r="AD62" s="494"/>
    </row>
    <row r="63" spans="2:32" s="17" customFormat="1" ht="12.75" customHeight="1" thickTop="1" thickBot="1" x14ac:dyDescent="0.25">
      <c r="B63" s="25"/>
      <c r="C63" s="476" t="s">
        <v>457</v>
      </c>
      <c r="D63" s="477"/>
      <c r="E63" s="477"/>
      <c r="F63" s="477"/>
      <c r="G63" s="477"/>
      <c r="H63" s="477"/>
      <c r="I63" s="477"/>
      <c r="J63" s="477"/>
      <c r="K63" s="483"/>
      <c r="L63" s="484"/>
      <c r="M63" s="484"/>
      <c r="N63" s="485"/>
      <c r="P63" s="43"/>
      <c r="Q63" s="43"/>
      <c r="R63" s="43"/>
      <c r="S63" s="43"/>
      <c r="T63" s="25"/>
      <c r="U63" s="474" t="s">
        <v>179</v>
      </c>
      <c r="V63" s="475"/>
      <c r="W63" s="475"/>
      <c r="X63" s="475"/>
      <c r="Y63" s="475"/>
      <c r="Z63" s="475"/>
      <c r="AA63" s="486">
        <f ca="1">ROUND('10波及計算'!AC72,)</f>
        <v>0</v>
      </c>
      <c r="AB63" s="487"/>
      <c r="AC63" s="487"/>
      <c r="AD63" s="488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68" t="s">
        <v>217</v>
      </c>
      <c r="Q64" s="469"/>
      <c r="R64" s="469"/>
      <c r="S64" s="470"/>
      <c r="T64" s="129"/>
      <c r="U64" s="495" t="s">
        <v>458</v>
      </c>
      <c r="V64" s="496"/>
      <c r="W64" s="496"/>
      <c r="X64" s="496"/>
      <c r="Y64" s="496"/>
      <c r="Z64" s="496"/>
      <c r="AA64" s="489"/>
      <c r="AB64" s="490"/>
      <c r="AC64" s="490"/>
      <c r="AD64" s="491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71"/>
      <c r="Q65" s="472"/>
      <c r="R65" s="472"/>
      <c r="S65" s="473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153</v>
      </c>
    </row>
    <row r="68" spans="1:32" ht="11.25" customHeight="1" x14ac:dyDescent="0.2">
      <c r="A68" s="22" t="s">
        <v>154</v>
      </c>
    </row>
    <row r="70" spans="1:32" x14ac:dyDescent="0.2">
      <c r="A70" s="12" t="s">
        <v>229</v>
      </c>
    </row>
    <row r="71" spans="1:32" x14ac:dyDescent="0.2">
      <c r="AB71" s="564"/>
      <c r="AC71" s="564"/>
      <c r="AD71" s="564"/>
      <c r="AE71" s="564"/>
      <c r="AF71" s="564" t="s">
        <v>232</v>
      </c>
    </row>
    <row r="72" spans="1:32" x14ac:dyDescent="0.2">
      <c r="A72" s="379" t="s">
        <v>231</v>
      </c>
      <c r="B72" s="380"/>
      <c r="C72" s="380"/>
      <c r="D72" s="380"/>
      <c r="E72" s="380"/>
      <c r="F72" s="380"/>
      <c r="G72" s="380"/>
      <c r="H72" s="380"/>
      <c r="I72" s="380"/>
      <c r="J72" s="380"/>
      <c r="K72" s="381"/>
      <c r="L72" s="439" t="s">
        <v>16</v>
      </c>
      <c r="M72" s="440"/>
      <c r="N72" s="440"/>
      <c r="O72" s="441"/>
      <c r="P72" s="319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80" t="s">
        <v>81</v>
      </c>
      <c r="AC72" s="380"/>
      <c r="AD72" s="380"/>
      <c r="AE72" s="380"/>
      <c r="AF72" s="381"/>
    </row>
    <row r="73" spans="1:32" x14ac:dyDescent="0.2">
      <c r="A73" s="373"/>
      <c r="B73" s="374"/>
      <c r="C73" s="374"/>
      <c r="D73" s="374"/>
      <c r="E73" s="374"/>
      <c r="F73" s="374"/>
      <c r="G73" s="374"/>
      <c r="H73" s="374"/>
      <c r="I73" s="374"/>
      <c r="J73" s="374"/>
      <c r="K73" s="375"/>
      <c r="L73" s="442"/>
      <c r="M73" s="443"/>
      <c r="N73" s="443"/>
      <c r="O73" s="444"/>
      <c r="P73" s="445" t="s">
        <v>18</v>
      </c>
      <c r="Q73" s="446"/>
      <c r="R73" s="446"/>
      <c r="S73" s="447"/>
      <c r="T73" s="448" t="s">
        <v>230</v>
      </c>
      <c r="U73" s="449"/>
      <c r="V73" s="449"/>
      <c r="W73" s="450"/>
      <c r="X73" s="451" t="s">
        <v>80</v>
      </c>
      <c r="Y73" s="452"/>
      <c r="Z73" s="452"/>
      <c r="AA73" s="453"/>
      <c r="AB73" s="374"/>
      <c r="AC73" s="374"/>
      <c r="AD73" s="374"/>
      <c r="AE73" s="374"/>
      <c r="AF73" s="375"/>
    </row>
    <row r="74" spans="1:32" x14ac:dyDescent="0.2">
      <c r="A74" s="433" t="s">
        <v>78</v>
      </c>
      <c r="B74" s="434"/>
      <c r="C74" s="434"/>
      <c r="D74" s="434"/>
      <c r="E74" s="434"/>
      <c r="F74" s="434"/>
      <c r="G74" s="434"/>
      <c r="H74" s="434"/>
      <c r="I74" s="434"/>
      <c r="J74" s="434"/>
      <c r="K74" s="435"/>
      <c r="L74" s="436">
        <f>K8</f>
        <v>0</v>
      </c>
      <c r="M74" s="437"/>
      <c r="N74" s="437"/>
      <c r="O74" s="438"/>
      <c r="P74" s="424">
        <f>K13</f>
        <v>0</v>
      </c>
      <c r="Q74" s="425"/>
      <c r="R74" s="425"/>
      <c r="S74" s="426"/>
      <c r="T74" s="427">
        <f>K34</f>
        <v>0</v>
      </c>
      <c r="U74" s="428"/>
      <c r="V74" s="428"/>
      <c r="W74" s="429"/>
      <c r="X74" s="430">
        <f ca="1">K62</f>
        <v>0</v>
      </c>
      <c r="Y74" s="431"/>
      <c r="Z74" s="431"/>
      <c r="AA74" s="432"/>
      <c r="AB74" s="416">
        <f ca="1">SUM(P74:AA74)</f>
        <v>0</v>
      </c>
      <c r="AC74" s="417"/>
      <c r="AD74" s="417"/>
      <c r="AE74" s="417"/>
      <c r="AF74" s="418"/>
    </row>
    <row r="75" spans="1:32" x14ac:dyDescent="0.2">
      <c r="A75" s="317"/>
      <c r="B75" s="433" t="s">
        <v>82</v>
      </c>
      <c r="C75" s="434"/>
      <c r="D75" s="434"/>
      <c r="E75" s="434"/>
      <c r="F75" s="434"/>
      <c r="G75" s="434"/>
      <c r="H75" s="434"/>
      <c r="I75" s="321"/>
      <c r="J75" s="321"/>
      <c r="K75" s="322"/>
      <c r="L75" s="421"/>
      <c r="M75" s="422"/>
      <c r="N75" s="422"/>
      <c r="O75" s="423"/>
      <c r="P75" s="424">
        <f>U12</f>
        <v>0</v>
      </c>
      <c r="Q75" s="425"/>
      <c r="R75" s="425"/>
      <c r="S75" s="426"/>
      <c r="T75" s="427">
        <f>AA33</f>
        <v>0</v>
      </c>
      <c r="U75" s="428"/>
      <c r="V75" s="428"/>
      <c r="W75" s="429"/>
      <c r="X75" s="430">
        <f ca="1">AA61</f>
        <v>0</v>
      </c>
      <c r="Y75" s="431"/>
      <c r="Z75" s="431"/>
      <c r="AA75" s="432"/>
      <c r="AB75" s="416">
        <f ca="1">SUM(P75:AA75)</f>
        <v>0</v>
      </c>
      <c r="AC75" s="417"/>
      <c r="AD75" s="417"/>
      <c r="AE75" s="417"/>
      <c r="AF75" s="418"/>
    </row>
    <row r="76" spans="1:32" x14ac:dyDescent="0.2">
      <c r="A76" s="316"/>
      <c r="B76" s="316"/>
      <c r="C76" s="419" t="s">
        <v>129</v>
      </c>
      <c r="D76" s="420"/>
      <c r="E76" s="420"/>
      <c r="F76" s="420"/>
      <c r="G76" s="420"/>
      <c r="H76" s="420"/>
      <c r="I76" s="420"/>
      <c r="J76" s="320"/>
      <c r="K76" s="323"/>
      <c r="L76" s="421"/>
      <c r="M76" s="422"/>
      <c r="N76" s="422"/>
      <c r="O76" s="423"/>
      <c r="P76" s="424">
        <f>AA15</f>
        <v>0</v>
      </c>
      <c r="Q76" s="425"/>
      <c r="R76" s="425"/>
      <c r="S76" s="426"/>
      <c r="T76" s="427">
        <f>AA35</f>
        <v>0</v>
      </c>
      <c r="U76" s="428"/>
      <c r="V76" s="428"/>
      <c r="W76" s="429"/>
      <c r="X76" s="430">
        <f ca="1">AA63</f>
        <v>0</v>
      </c>
      <c r="Y76" s="431"/>
      <c r="Z76" s="431"/>
      <c r="AA76" s="432"/>
      <c r="AB76" s="416">
        <f ca="1">SUM(P76:AA76)</f>
        <v>0</v>
      </c>
      <c r="AC76" s="417"/>
      <c r="AD76" s="417"/>
      <c r="AE76" s="417"/>
      <c r="AF76" s="418"/>
    </row>
    <row r="77" spans="1:32" x14ac:dyDescent="0.2">
      <c r="B77" s="22" t="s">
        <v>153</v>
      </c>
    </row>
    <row r="78" spans="1:32" x14ac:dyDescent="0.2">
      <c r="B78" s="22" t="s">
        <v>154</v>
      </c>
    </row>
  </sheetData>
  <mergeCells count="95"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49:J49"/>
    <mergeCell ref="C48:J48"/>
    <mergeCell ref="L46:N46"/>
    <mergeCell ref="K48:N49"/>
    <mergeCell ref="C46:H46"/>
    <mergeCell ref="AA61:AD62"/>
    <mergeCell ref="U64:Z64"/>
    <mergeCell ref="U63:Z63"/>
    <mergeCell ref="U62:Z62"/>
    <mergeCell ref="P60:S61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X74:AA74"/>
    <mergeCell ref="L72:O73"/>
    <mergeCell ref="AB72:AF73"/>
    <mergeCell ref="P73:S73"/>
    <mergeCell ref="T73:W73"/>
    <mergeCell ref="X73:AA73"/>
    <mergeCell ref="AB74:AF74"/>
    <mergeCell ref="A4:H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="115" zoomScaleNormal="10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52" sqref="C52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6" width="9.26953125" style="25" hidden="1" customWidth="1"/>
    <col min="7" max="7" width="9.26953125" style="329" hidden="1" customWidth="1"/>
    <col min="8" max="40" width="9.26953125" style="25" customWidth="1"/>
    <col min="41" max="16384" width="9" style="25"/>
  </cols>
  <sheetData>
    <row r="1" spans="1:41" ht="15" customHeight="1" x14ac:dyDescent="0.2">
      <c r="A1" s="616" t="str">
        <f>'02フロー図'!A4</f>
        <v>《 オホーツク圏 》</v>
      </c>
      <c r="B1" s="616"/>
    </row>
    <row r="2" spans="1:41" ht="15" customHeight="1" x14ac:dyDescent="0.2">
      <c r="A2" s="616"/>
      <c r="B2" s="616"/>
    </row>
    <row r="3" spans="1:41" ht="12.5" thickBot="1" x14ac:dyDescent="0.25">
      <c r="A3" s="617"/>
      <c r="B3" s="617"/>
      <c r="S3" s="26"/>
      <c r="T3" s="26" t="str">
        <f>$AF$3</f>
        <v>（単位：百万円）</v>
      </c>
      <c r="AC3" s="26"/>
      <c r="AF3" s="26" t="s">
        <v>32</v>
      </c>
      <c r="AJ3" s="26"/>
      <c r="AN3" s="26" t="s">
        <v>424</v>
      </c>
    </row>
    <row r="4" spans="1:41" ht="17.25" customHeight="1" thickTop="1" thickBot="1" x14ac:dyDescent="0.25">
      <c r="A4" s="615" t="s">
        <v>0</v>
      </c>
      <c r="B4" s="614"/>
      <c r="C4" s="263" t="s">
        <v>16</v>
      </c>
      <c r="D4" s="263"/>
      <c r="E4" s="263"/>
      <c r="F4" s="263"/>
      <c r="G4" s="330"/>
      <c r="H4" s="600" t="s">
        <v>55</v>
      </c>
      <c r="I4" s="601"/>
      <c r="J4" s="601"/>
      <c r="K4" s="601"/>
      <c r="L4" s="601"/>
      <c r="M4" s="601"/>
      <c r="N4" s="602"/>
      <c r="O4" s="600" t="s">
        <v>157</v>
      </c>
      <c r="P4" s="601"/>
      <c r="Q4" s="601"/>
      <c r="R4" s="601"/>
      <c r="S4" s="601"/>
      <c r="T4" s="602"/>
      <c r="U4" s="600" t="s">
        <v>196</v>
      </c>
      <c r="V4" s="601"/>
      <c r="W4" s="601"/>
      <c r="X4" s="601"/>
      <c r="Y4" s="601"/>
      <c r="Z4" s="601"/>
      <c r="AA4" s="601"/>
      <c r="AB4" s="601"/>
      <c r="AC4" s="602"/>
      <c r="AD4" s="613" t="s">
        <v>56</v>
      </c>
      <c r="AE4" s="613"/>
      <c r="AF4" s="614"/>
      <c r="AG4" s="609" t="s">
        <v>102</v>
      </c>
      <c r="AH4" s="610"/>
      <c r="AI4" s="610"/>
      <c r="AJ4" s="611"/>
      <c r="AK4" s="609" t="s">
        <v>209</v>
      </c>
      <c r="AL4" s="610"/>
      <c r="AM4" s="610"/>
      <c r="AN4" s="612"/>
    </row>
    <row r="5" spans="1:41" ht="15.75" customHeight="1" thickTop="1" x14ac:dyDescent="0.2">
      <c r="A5" s="607" t="s">
        <v>583</v>
      </c>
      <c r="B5" s="608"/>
      <c r="C5" s="263" t="s">
        <v>160</v>
      </c>
      <c r="D5" s="263" t="s">
        <v>410</v>
      </c>
      <c r="E5" s="263" t="s">
        <v>411</v>
      </c>
      <c r="F5" s="263" t="s">
        <v>412</v>
      </c>
      <c r="G5" s="330" t="s">
        <v>413</v>
      </c>
      <c r="H5" s="27" t="s">
        <v>16</v>
      </c>
      <c r="I5" s="27" t="s">
        <v>17</v>
      </c>
      <c r="J5" s="27" t="s">
        <v>38</v>
      </c>
      <c r="K5" s="27" t="s">
        <v>28</v>
      </c>
      <c r="L5" s="27" t="s">
        <v>18</v>
      </c>
      <c r="M5" s="27" t="s">
        <v>21</v>
      </c>
      <c r="N5" s="27" t="s">
        <v>18</v>
      </c>
      <c r="O5" s="27" t="s">
        <v>155</v>
      </c>
      <c r="P5" s="27" t="s">
        <v>17</v>
      </c>
      <c r="Q5" s="27" t="s">
        <v>38</v>
      </c>
      <c r="R5" s="27" t="s">
        <v>20</v>
      </c>
      <c r="S5" s="27" t="s">
        <v>20</v>
      </c>
      <c r="T5" s="27" t="s">
        <v>20</v>
      </c>
      <c r="U5" s="27" t="s">
        <v>53</v>
      </c>
      <c r="V5" s="27" t="s">
        <v>158</v>
      </c>
      <c r="W5" s="27" t="s">
        <v>24</v>
      </c>
      <c r="X5" s="27" t="s">
        <v>23</v>
      </c>
      <c r="Y5" s="27" t="s">
        <v>17</v>
      </c>
      <c r="Z5" s="27" t="s">
        <v>38</v>
      </c>
      <c r="AA5" s="27" t="s">
        <v>27</v>
      </c>
      <c r="AB5" s="27" t="s">
        <v>27</v>
      </c>
      <c r="AC5" s="27" t="s">
        <v>27</v>
      </c>
      <c r="AD5" s="27" t="s">
        <v>29</v>
      </c>
      <c r="AE5" s="27" t="s">
        <v>30</v>
      </c>
      <c r="AF5" s="308" t="s">
        <v>57</v>
      </c>
      <c r="AG5" s="307" t="s">
        <v>18</v>
      </c>
      <c r="AH5" s="27" t="s">
        <v>442</v>
      </c>
      <c r="AI5" s="27" t="s">
        <v>443</v>
      </c>
      <c r="AJ5" s="308" t="s">
        <v>81</v>
      </c>
      <c r="AK5" s="307" t="s">
        <v>18</v>
      </c>
      <c r="AL5" s="27" t="s">
        <v>442</v>
      </c>
      <c r="AM5" s="27" t="s">
        <v>443</v>
      </c>
      <c r="AN5" s="28" t="s">
        <v>81</v>
      </c>
    </row>
    <row r="6" spans="1:41" ht="15.75" customHeight="1" x14ac:dyDescent="0.2">
      <c r="A6" s="607" t="s">
        <v>33</v>
      </c>
      <c r="B6" s="608"/>
      <c r="C6" s="263" t="s">
        <v>414</v>
      </c>
      <c r="D6" s="263"/>
      <c r="E6" s="263"/>
      <c r="F6" s="263"/>
      <c r="G6" s="330"/>
      <c r="H6" s="297" t="s">
        <v>418</v>
      </c>
      <c r="I6" s="29"/>
      <c r="J6" s="29" t="s">
        <v>18</v>
      </c>
      <c r="K6" s="29" t="s">
        <v>59</v>
      </c>
      <c r="L6" s="29" t="s">
        <v>19</v>
      </c>
      <c r="M6" s="29" t="s">
        <v>60</v>
      </c>
      <c r="N6" s="29" t="s">
        <v>58</v>
      </c>
      <c r="O6" s="29" t="s">
        <v>156</v>
      </c>
      <c r="P6" s="29"/>
      <c r="Q6" s="29" t="s">
        <v>39</v>
      </c>
      <c r="R6" s="29" t="s">
        <v>26</v>
      </c>
      <c r="S6" s="29" t="s">
        <v>19</v>
      </c>
      <c r="T6" s="29" t="s">
        <v>58</v>
      </c>
      <c r="U6" s="29" t="s">
        <v>22</v>
      </c>
      <c r="V6" s="29" t="s">
        <v>159</v>
      </c>
      <c r="W6" s="29" t="s">
        <v>61</v>
      </c>
      <c r="X6" s="29"/>
      <c r="Y6" s="29"/>
      <c r="Z6" s="29" t="s">
        <v>23</v>
      </c>
      <c r="AA6" s="29" t="s">
        <v>26</v>
      </c>
      <c r="AB6" s="29" t="s">
        <v>19</v>
      </c>
      <c r="AC6" s="29" t="s">
        <v>58</v>
      </c>
      <c r="AD6" s="29" t="s">
        <v>25</v>
      </c>
      <c r="AE6" s="29" t="s">
        <v>31</v>
      </c>
      <c r="AF6" s="310" t="s">
        <v>58</v>
      </c>
      <c r="AG6" s="309"/>
      <c r="AH6" s="29" t="s">
        <v>444</v>
      </c>
      <c r="AI6" s="29" t="s">
        <v>444</v>
      </c>
      <c r="AJ6" s="310" t="s">
        <v>444</v>
      </c>
      <c r="AK6" s="309"/>
      <c r="AL6" s="29" t="s">
        <v>445</v>
      </c>
      <c r="AM6" s="29" t="s">
        <v>445</v>
      </c>
      <c r="AN6" s="30" t="s">
        <v>445</v>
      </c>
    </row>
    <row r="7" spans="1:41" ht="12.75" customHeight="1" thickBot="1" x14ac:dyDescent="0.25">
      <c r="A7" s="607"/>
      <c r="B7" s="608"/>
      <c r="C7" s="263"/>
      <c r="D7" s="263"/>
      <c r="E7" s="263"/>
      <c r="F7" s="263"/>
      <c r="G7" s="330"/>
      <c r="H7" s="31" t="s">
        <v>34</v>
      </c>
      <c r="I7" s="31" t="s">
        <v>35</v>
      </c>
      <c r="J7" s="31" t="s">
        <v>62</v>
      </c>
      <c r="K7" s="31" t="s">
        <v>180</v>
      </c>
      <c r="L7" s="31" t="s">
        <v>181</v>
      </c>
      <c r="M7" s="31" t="s">
        <v>182</v>
      </c>
      <c r="N7" s="31" t="s">
        <v>185</v>
      </c>
      <c r="O7" s="31" t="s">
        <v>183</v>
      </c>
      <c r="P7" s="31" t="s">
        <v>184</v>
      </c>
      <c r="Q7" s="31" t="s">
        <v>186</v>
      </c>
      <c r="R7" s="31" t="s">
        <v>187</v>
      </c>
      <c r="S7" s="31" t="s">
        <v>188</v>
      </c>
      <c r="T7" s="31" t="s">
        <v>189</v>
      </c>
      <c r="U7" s="31" t="s">
        <v>63</v>
      </c>
      <c r="V7" s="31" t="s">
        <v>190</v>
      </c>
      <c r="W7" s="31" t="s">
        <v>64</v>
      </c>
      <c r="X7" s="31" t="s">
        <v>54</v>
      </c>
      <c r="Y7" s="31" t="s">
        <v>50</v>
      </c>
      <c r="Z7" s="31" t="s">
        <v>51</v>
      </c>
      <c r="AA7" s="31" t="s">
        <v>52</v>
      </c>
      <c r="AB7" s="31" t="s">
        <v>191</v>
      </c>
      <c r="AC7" s="31" t="s">
        <v>192</v>
      </c>
      <c r="AD7" s="31" t="s">
        <v>193</v>
      </c>
      <c r="AE7" s="31" t="s">
        <v>194</v>
      </c>
      <c r="AF7" s="315" t="s">
        <v>195</v>
      </c>
      <c r="AG7" s="311" t="s">
        <v>425</v>
      </c>
      <c r="AH7" s="312" t="s">
        <v>435</v>
      </c>
      <c r="AI7" s="312" t="s">
        <v>436</v>
      </c>
      <c r="AJ7" s="324" t="s">
        <v>437</v>
      </c>
      <c r="AK7" s="311" t="s">
        <v>438</v>
      </c>
      <c r="AL7" s="312" t="s">
        <v>439</v>
      </c>
      <c r="AM7" s="312" t="s">
        <v>440</v>
      </c>
      <c r="AN7" s="313" t="s">
        <v>441</v>
      </c>
    </row>
    <row r="8" spans="1:41" ht="12.5" thickTop="1" x14ac:dyDescent="0.2">
      <c r="A8" s="32" t="s">
        <v>234</v>
      </c>
      <c r="B8" s="33" t="s">
        <v>460</v>
      </c>
      <c r="C8" s="287"/>
      <c r="D8" s="267">
        <v>0.40112453108231227</v>
      </c>
      <c r="E8" s="267">
        <v>6.4205044695110292E-2</v>
      </c>
      <c r="F8" s="272">
        <f t="shared" ref="F8" si="0">ROUND(IF(C8*D8&lt;0,0,C8*D8),)</f>
        <v>0</v>
      </c>
      <c r="G8" s="331">
        <f t="shared" ref="G8" si="1">ROUND(IF(C8*E8&lt;0,0,C8*E8),)</f>
        <v>0</v>
      </c>
      <c r="H8" s="281">
        <f t="shared" ref="H8:H52" si="2">C8-F8-G8</f>
        <v>0</v>
      </c>
      <c r="I8" s="277">
        <f>1-(-'11取引基本表'!CQ6/('11取引基本表'!BW6))</f>
        <v>0.71154824918566772</v>
      </c>
      <c r="J8" s="66">
        <f>H8*I8</f>
        <v>0</v>
      </c>
      <c r="K8" s="67">
        <f t="array" ref="K8:K71">TRANSPOSE('12投入係数表'!C77:BN77)</f>
        <v>0.48674270310677192</v>
      </c>
      <c r="L8" s="66">
        <f t="shared" ref="L8:L39" si="3">J8*K8</f>
        <v>0</v>
      </c>
      <c r="M8" s="67">
        <f t="array" ref="M8:M71">TRANSPOSE('12投入係数表'!C72:BN72)</f>
        <v>5.5045248100032848E-2</v>
      </c>
      <c r="N8" s="68">
        <f t="shared" ref="N8:N39" si="4">J8*M8</f>
        <v>0</v>
      </c>
      <c r="O8" s="69">
        <f t="array" ref="O8:O80">MMULT('12投入係数表'!C6:BN78,J8:J71)</f>
        <v>0</v>
      </c>
      <c r="P8" s="70">
        <f>1-(-'11取引基本表'!CQ6/('11取引基本表'!BW6))</f>
        <v>0.71154824918566772</v>
      </c>
      <c r="Q8" s="68">
        <f>O8*P8</f>
        <v>0</v>
      </c>
      <c r="R8" s="68">
        <f t="array" ref="R8:R71">MMULT('13逆行列係数表'!C6:BN69,Q8:Q71)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t="shared" ref="V8:V39" ca="1" si="7">(N8+T8)*$U$72</f>
        <v>0</v>
      </c>
      <c r="W8" s="67">
        <f>'11取引基本表'!BQ6/'11取引基本表'!$BQ$70</f>
        <v>8.4059413277999505E-3</v>
      </c>
      <c r="X8" s="68">
        <f t="shared" ref="X8:X39" ca="1" si="8">V$72*W8</f>
        <v>0</v>
      </c>
      <c r="Y8" s="70">
        <f>P8</f>
        <v>0.71154824918566772</v>
      </c>
      <c r="Z8" s="68">
        <f ca="1">X8*Y8</f>
        <v>0</v>
      </c>
      <c r="AA8" s="68">
        <f t="array" aca="1" ref="AA8:AA71" ca="1">MMULT('13逆行列係数表'!C6:BN69,Z8:Z71)</f>
        <v>0</v>
      </c>
      <c r="AB8" s="68">
        <f t="shared" ref="AB8:AB39" ca="1" si="9">K8*AA8</f>
        <v>0</v>
      </c>
      <c r="AC8" s="71">
        <f t="shared" ref="AC8:AC39" ca="1" si="10">M8*AA8</f>
        <v>0</v>
      </c>
      <c r="AD8" s="69">
        <f t="shared" ref="AD8:AD39" ca="1" si="11">J8+R8+AA8</f>
        <v>0</v>
      </c>
      <c r="AE8" s="68">
        <f t="shared" ref="AE8:AE39" ca="1" si="12">L8+S8+AB8</f>
        <v>0</v>
      </c>
      <c r="AF8" s="71">
        <f t="shared" ref="AF8:AF39" ca="1" si="13">N8+T8+AC8</f>
        <v>0</v>
      </c>
      <c r="AG8" s="76">
        <f>J8*'20就業誘発係数'!$D5</f>
        <v>0</v>
      </c>
      <c r="AH8" s="314">
        <f>R8*'20就業誘発係数'!$D5</f>
        <v>0</v>
      </c>
      <c r="AI8" s="314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14">
        <f>R8*'30雇用誘発係数'!$D5</f>
        <v>0</v>
      </c>
      <c r="AM8" s="314">
        <f ca="1">AA8*'30雇用誘発係数'!$D5</f>
        <v>0</v>
      </c>
      <c r="AN8" s="78">
        <f ca="1">SUM(AK8:AM8)</f>
        <v>0</v>
      </c>
      <c r="AO8" s="25" t="s">
        <v>86</v>
      </c>
    </row>
    <row r="9" spans="1:41" x14ac:dyDescent="0.2">
      <c r="A9" s="34" t="s">
        <v>235</v>
      </c>
      <c r="B9" s="35" t="s">
        <v>461</v>
      </c>
      <c r="C9" s="288"/>
      <c r="D9" s="268">
        <v>0.43129177735403396</v>
      </c>
      <c r="E9" s="268">
        <v>3.3174974788566056E-2</v>
      </c>
      <c r="F9" s="273">
        <f t="shared" ref="F9:F71" si="14">ROUND(IF(C9*D9&lt;0,0,C9*D9),)</f>
        <v>0</v>
      </c>
      <c r="G9" s="106">
        <f t="shared" ref="G9:G71" si="15">ROUND(IF(C9*E9&lt;0,0,C9*E9),)</f>
        <v>0</v>
      </c>
      <c r="H9" s="282">
        <f t="shared" si="2"/>
        <v>0</v>
      </c>
      <c r="I9" s="278">
        <f>1-(-'11取引基本表'!CQ7/('11取引基本表'!BW7))</f>
        <v>0.52597562476917403</v>
      </c>
      <c r="J9" s="73">
        <f t="shared" ref="J9:J71" si="16">H9*I9</f>
        <v>0</v>
      </c>
      <c r="K9" s="74">
        <v>0.47038538326577528</v>
      </c>
      <c r="L9" s="73">
        <f t="shared" si="3"/>
        <v>0</v>
      </c>
      <c r="M9" s="74">
        <v>3.0310363603363786E-2</v>
      </c>
      <c r="N9" s="75">
        <f t="shared" si="4"/>
        <v>0</v>
      </c>
      <c r="O9" s="76">
        <v>0</v>
      </c>
      <c r="P9" s="77">
        <f>1-(-'11取引基本表'!CQ7/('11取引基本表'!BW7))</f>
        <v>0.52597562476917403</v>
      </c>
      <c r="Q9" s="75">
        <f t="shared" ref="Q9:Q71" si="17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ca="1" si="7"/>
        <v>0</v>
      </c>
      <c r="W9" s="74">
        <f>'11取引基本表'!BQ7/'11取引基本表'!$BQ$70</f>
        <v>1.0496083629890547E-3</v>
      </c>
      <c r="X9" s="75">
        <f t="shared" ca="1" si="8"/>
        <v>0</v>
      </c>
      <c r="Y9" s="77">
        <f t="shared" ref="Y9:Y71" si="18">P9</f>
        <v>0.52597562476917403</v>
      </c>
      <c r="Z9" s="75">
        <f t="shared" ref="Z9:Z71" ca="1" si="19">X9*Y9</f>
        <v>0</v>
      </c>
      <c r="AA9" s="75">
        <f ca="1"/>
        <v>0</v>
      </c>
      <c r="AB9" s="75">
        <f t="shared" ca="1" si="9"/>
        <v>0</v>
      </c>
      <c r="AC9" s="78">
        <f t="shared" ca="1" si="10"/>
        <v>0</v>
      </c>
      <c r="AD9" s="76">
        <f t="shared" ca="1" si="11"/>
        <v>0</v>
      </c>
      <c r="AE9" s="75">
        <f t="shared" ca="1" si="12"/>
        <v>0</v>
      </c>
      <c r="AF9" s="78">
        <f t="shared" ca="1" si="13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1" ca="1" si="20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1" ca="1" si="21">SUM(AK9:AM9)</f>
        <v>0</v>
      </c>
      <c r="AO9" s="25" t="s">
        <v>86</v>
      </c>
    </row>
    <row r="10" spans="1:41" x14ac:dyDescent="0.2">
      <c r="A10" s="34" t="s">
        <v>236</v>
      </c>
      <c r="B10" s="35" t="s">
        <v>462</v>
      </c>
      <c r="C10" s="288"/>
      <c r="D10" s="268">
        <v>7.1033031022172649E-2</v>
      </c>
      <c r="E10" s="268">
        <v>1.931456914553677E-2</v>
      </c>
      <c r="F10" s="273">
        <f t="shared" si="14"/>
        <v>0</v>
      </c>
      <c r="G10" s="106">
        <f t="shared" si="15"/>
        <v>0</v>
      </c>
      <c r="H10" s="282">
        <f t="shared" si="2"/>
        <v>0</v>
      </c>
      <c r="I10" s="278">
        <f>1-(-'11取引基本表'!CQ8/('11取引基本表'!BW8))</f>
        <v>0.80591933998157717</v>
      </c>
      <c r="J10" s="73">
        <f t="shared" si="16"/>
        <v>0</v>
      </c>
      <c r="K10" s="74">
        <v>0.33244997548390109</v>
      </c>
      <c r="L10" s="73">
        <f t="shared" si="3"/>
        <v>0</v>
      </c>
      <c r="M10" s="74">
        <v>2.2811646314413132E-2</v>
      </c>
      <c r="N10" s="75">
        <f t="shared" si="4"/>
        <v>0</v>
      </c>
      <c r="O10" s="76">
        <v>0</v>
      </c>
      <c r="P10" s="77">
        <f>1-(-'11取引基本表'!CQ8/('11取引基本表'!BW8))</f>
        <v>0.80591933998157717</v>
      </c>
      <c r="Q10" s="75">
        <f t="shared" si="17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7"/>
        <v>0</v>
      </c>
      <c r="W10" s="74">
        <f>'11取引基本表'!BQ8/'11取引基本表'!$BQ$70</f>
        <v>7.5922679858862459E-4</v>
      </c>
      <c r="X10" s="75">
        <f t="shared" ca="1" si="8"/>
        <v>0</v>
      </c>
      <c r="Y10" s="77">
        <f t="shared" si="18"/>
        <v>0.80591933998157717</v>
      </c>
      <c r="Z10" s="75">
        <f t="shared" ca="1" si="19"/>
        <v>0</v>
      </c>
      <c r="AA10" s="75">
        <f ca="1"/>
        <v>0</v>
      </c>
      <c r="AB10" s="75">
        <f t="shared" ca="1" si="9"/>
        <v>0</v>
      </c>
      <c r="AC10" s="78">
        <f t="shared" ca="1" si="10"/>
        <v>0</v>
      </c>
      <c r="AD10" s="76">
        <f t="shared" ca="1" si="11"/>
        <v>0</v>
      </c>
      <c r="AE10" s="75">
        <f t="shared" ca="1" si="12"/>
        <v>0</v>
      </c>
      <c r="AF10" s="78">
        <f t="shared" ca="1" si="13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20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21"/>
        <v>0</v>
      </c>
      <c r="AO10" s="25" t="s">
        <v>86</v>
      </c>
    </row>
    <row r="11" spans="1:41" x14ac:dyDescent="0.2">
      <c r="A11" s="34" t="s">
        <v>237</v>
      </c>
      <c r="B11" s="35" t="s">
        <v>463</v>
      </c>
      <c r="C11" s="288"/>
      <c r="D11" s="268">
        <v>0</v>
      </c>
      <c r="E11" s="268">
        <v>0</v>
      </c>
      <c r="F11" s="273">
        <f t="shared" si="14"/>
        <v>0</v>
      </c>
      <c r="G11" s="106">
        <f t="shared" si="15"/>
        <v>0</v>
      </c>
      <c r="H11" s="282">
        <f t="shared" si="2"/>
        <v>0</v>
      </c>
      <c r="I11" s="278">
        <f>1-(-'11取引基本表'!CQ9/('11取引基本表'!BW9))</f>
        <v>1</v>
      </c>
      <c r="J11" s="73">
        <f t="shared" si="16"/>
        <v>0</v>
      </c>
      <c r="K11" s="74">
        <v>0.62776249223395753</v>
      </c>
      <c r="L11" s="73">
        <f t="shared" si="3"/>
        <v>0</v>
      </c>
      <c r="M11" s="74">
        <v>0.34774119108902102</v>
      </c>
      <c r="N11" s="75">
        <f t="shared" si="4"/>
        <v>0</v>
      </c>
      <c r="O11" s="76">
        <v>0</v>
      </c>
      <c r="P11" s="77">
        <f>1-(-'11取引基本表'!CQ9/('11取引基本表'!BW9))</f>
        <v>1</v>
      </c>
      <c r="Q11" s="75">
        <f t="shared" si="17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7"/>
        <v>0</v>
      </c>
      <c r="W11" s="74">
        <f>'11取引基本表'!BQ9/'11取引基本表'!$BQ$70</f>
        <v>5.656390889883378E-4</v>
      </c>
      <c r="X11" s="75">
        <f t="shared" ca="1" si="8"/>
        <v>0</v>
      </c>
      <c r="Y11" s="77">
        <f t="shared" si="18"/>
        <v>1</v>
      </c>
      <c r="Z11" s="75">
        <f t="shared" ca="1" si="19"/>
        <v>0</v>
      </c>
      <c r="AA11" s="75">
        <f ca="1"/>
        <v>0</v>
      </c>
      <c r="AB11" s="75">
        <f t="shared" ca="1" si="9"/>
        <v>0</v>
      </c>
      <c r="AC11" s="78">
        <f t="shared" ca="1" si="10"/>
        <v>0</v>
      </c>
      <c r="AD11" s="76">
        <f t="shared" ca="1" si="11"/>
        <v>0</v>
      </c>
      <c r="AE11" s="75">
        <f t="shared" ca="1" si="12"/>
        <v>0</v>
      </c>
      <c r="AF11" s="78">
        <f t="shared" ca="1" si="13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20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21"/>
        <v>0</v>
      </c>
      <c r="AO11" s="25" t="s">
        <v>86</v>
      </c>
    </row>
    <row r="12" spans="1:41" x14ac:dyDescent="0.2">
      <c r="A12" s="36" t="s">
        <v>238</v>
      </c>
      <c r="B12" s="37" t="s">
        <v>464</v>
      </c>
      <c r="C12" s="289"/>
      <c r="D12" s="269">
        <v>0.24721385717535904</v>
      </c>
      <c r="E12" s="269">
        <v>3.6070719031760505E-2</v>
      </c>
      <c r="F12" s="274">
        <f t="shared" si="14"/>
        <v>0</v>
      </c>
      <c r="G12" s="332">
        <f t="shared" si="15"/>
        <v>0</v>
      </c>
      <c r="H12" s="283">
        <f t="shared" si="2"/>
        <v>0</v>
      </c>
      <c r="I12" s="279">
        <f>1-(-'11取引基本表'!CQ10/('11取引基本表'!BW10))</f>
        <v>0.69603734044579912</v>
      </c>
      <c r="J12" s="80">
        <f t="shared" si="16"/>
        <v>0</v>
      </c>
      <c r="K12" s="81">
        <v>0.63464758078017747</v>
      </c>
      <c r="L12" s="80">
        <f t="shared" si="3"/>
        <v>0</v>
      </c>
      <c r="M12" s="81">
        <v>0.25334840113845641</v>
      </c>
      <c r="N12" s="82">
        <f t="shared" si="4"/>
        <v>0</v>
      </c>
      <c r="O12" s="83">
        <v>0</v>
      </c>
      <c r="P12" s="84">
        <f>1-(-'11取引基本表'!CQ10/('11取引基本表'!BW10))</f>
        <v>0.69603734044579912</v>
      </c>
      <c r="Q12" s="82">
        <f t="shared" si="17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7"/>
        <v>0</v>
      </c>
      <c r="W12" s="81">
        <f>'11取引基本表'!BQ10/'11取引基本表'!$BQ$70</f>
        <v>6.0647399648214838E-4</v>
      </c>
      <c r="X12" s="82">
        <f t="shared" ca="1" si="8"/>
        <v>0</v>
      </c>
      <c r="Y12" s="84">
        <f t="shared" si="18"/>
        <v>0.69603734044579912</v>
      </c>
      <c r="Z12" s="82">
        <f t="shared" ca="1" si="19"/>
        <v>0</v>
      </c>
      <c r="AA12" s="82">
        <f ca="1"/>
        <v>0</v>
      </c>
      <c r="AB12" s="82">
        <f t="shared" ca="1" si="9"/>
        <v>0</v>
      </c>
      <c r="AC12" s="85">
        <f t="shared" ca="1" si="10"/>
        <v>0</v>
      </c>
      <c r="AD12" s="83">
        <f t="shared" ca="1" si="11"/>
        <v>0</v>
      </c>
      <c r="AE12" s="82">
        <f t="shared" ca="1" si="12"/>
        <v>0</v>
      </c>
      <c r="AF12" s="85">
        <f t="shared" ca="1" si="13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20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21"/>
        <v>0</v>
      </c>
      <c r="AO12" s="25" t="s">
        <v>87</v>
      </c>
    </row>
    <row r="13" spans="1:41" x14ac:dyDescent="0.2">
      <c r="A13" s="38" t="s">
        <v>239</v>
      </c>
      <c r="B13" s="39" t="s">
        <v>465</v>
      </c>
      <c r="C13" s="290"/>
      <c r="D13" s="270">
        <v>0.27591440070340501</v>
      </c>
      <c r="E13" s="270">
        <v>3.6864238359318138E-2</v>
      </c>
      <c r="F13" s="275">
        <f t="shared" si="14"/>
        <v>0</v>
      </c>
      <c r="G13" s="333">
        <f t="shared" si="15"/>
        <v>0</v>
      </c>
      <c r="H13" s="284">
        <f t="shared" si="2"/>
        <v>0</v>
      </c>
      <c r="I13" s="280">
        <f>1-(-'11取引基本表'!CQ11/('11取引基本表'!BW11))</f>
        <v>0.72792971092719205</v>
      </c>
      <c r="J13" s="87">
        <f t="shared" si="16"/>
        <v>0</v>
      </c>
      <c r="K13" s="88">
        <v>0.60623802755978495</v>
      </c>
      <c r="L13" s="87">
        <f t="shared" si="3"/>
        <v>0</v>
      </c>
      <c r="M13" s="88">
        <v>0.18925724525736884</v>
      </c>
      <c r="N13" s="89">
        <f t="shared" si="4"/>
        <v>0</v>
      </c>
      <c r="O13" s="90">
        <v>0</v>
      </c>
      <c r="P13" s="91">
        <f>1-(-'11取引基本表'!CQ11/('11取引基本表'!BW11))</f>
        <v>0.72792971092719205</v>
      </c>
      <c r="Q13" s="89">
        <f t="shared" si="17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7"/>
        <v>0</v>
      </c>
      <c r="W13" s="88">
        <f>'11取引基本表'!BQ11/'11取引基本表'!$BQ$70</f>
        <v>1.2431960725893415E-3</v>
      </c>
      <c r="X13" s="89">
        <f t="shared" ca="1" si="8"/>
        <v>0</v>
      </c>
      <c r="Y13" s="91">
        <f t="shared" si="18"/>
        <v>0.72792971092719205</v>
      </c>
      <c r="Z13" s="89">
        <f t="shared" ca="1" si="19"/>
        <v>0</v>
      </c>
      <c r="AA13" s="89">
        <f ca="1"/>
        <v>0</v>
      </c>
      <c r="AB13" s="89">
        <f t="shared" ca="1" si="9"/>
        <v>0</v>
      </c>
      <c r="AC13" s="92">
        <f t="shared" ca="1" si="10"/>
        <v>0</v>
      </c>
      <c r="AD13" s="90">
        <f t="shared" ca="1" si="11"/>
        <v>0</v>
      </c>
      <c r="AE13" s="89">
        <f t="shared" ca="1" si="12"/>
        <v>0</v>
      </c>
      <c r="AF13" s="92">
        <f t="shared" ca="1" si="13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20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21"/>
        <v>0</v>
      </c>
      <c r="AO13" s="25" t="s">
        <v>88</v>
      </c>
    </row>
    <row r="14" spans="1:41" x14ac:dyDescent="0.2">
      <c r="A14" s="34" t="s">
        <v>240</v>
      </c>
      <c r="B14" s="35" t="s">
        <v>466</v>
      </c>
      <c r="C14" s="288"/>
      <c r="D14" s="268">
        <v>0.24746724160226116</v>
      </c>
      <c r="E14" s="268">
        <v>0.63674443945311665</v>
      </c>
      <c r="F14" s="273">
        <f t="shared" si="14"/>
        <v>0</v>
      </c>
      <c r="G14" s="106">
        <f t="shared" si="15"/>
        <v>0</v>
      </c>
      <c r="H14" s="282">
        <f t="shared" si="2"/>
        <v>0</v>
      </c>
      <c r="I14" s="278">
        <f>1-(-'11取引基本表'!CQ12/('11取引基本表'!BW12))</f>
        <v>0</v>
      </c>
      <c r="J14" s="73">
        <f t="shared" si="16"/>
        <v>0</v>
      </c>
      <c r="K14" s="74">
        <v>0</v>
      </c>
      <c r="L14" s="73">
        <f t="shared" si="3"/>
        <v>0</v>
      </c>
      <c r="M14" s="74">
        <v>0</v>
      </c>
      <c r="N14" s="75">
        <f t="shared" si="4"/>
        <v>0</v>
      </c>
      <c r="O14" s="76">
        <v>0</v>
      </c>
      <c r="P14" s="77">
        <f>1-(-'11取引基本表'!CQ12/('11取引基本表'!BW12))</f>
        <v>0</v>
      </c>
      <c r="Q14" s="75">
        <f t="shared" si="17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7"/>
        <v>0</v>
      </c>
      <c r="W14" s="74">
        <f>'11取引基本表'!BQ12/'11取引基本表'!$BQ$70</f>
        <v>0</v>
      </c>
      <c r="X14" s="75">
        <f t="shared" ca="1" si="8"/>
        <v>0</v>
      </c>
      <c r="Y14" s="77">
        <f t="shared" si="18"/>
        <v>0</v>
      </c>
      <c r="Z14" s="75">
        <f t="shared" ca="1" si="19"/>
        <v>0</v>
      </c>
      <c r="AA14" s="75">
        <f ca="1"/>
        <v>0</v>
      </c>
      <c r="AB14" s="75">
        <f t="shared" ca="1" si="9"/>
        <v>0</v>
      </c>
      <c r="AC14" s="78">
        <f t="shared" ca="1" si="10"/>
        <v>0</v>
      </c>
      <c r="AD14" s="76">
        <f t="shared" ca="1" si="11"/>
        <v>0</v>
      </c>
      <c r="AE14" s="75">
        <f t="shared" ca="1" si="12"/>
        <v>0</v>
      </c>
      <c r="AF14" s="78">
        <f t="shared" ca="1" si="13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20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21"/>
        <v>0</v>
      </c>
      <c r="AO14" s="25" t="s">
        <v>89</v>
      </c>
    </row>
    <row r="15" spans="1:41" x14ac:dyDescent="0.2">
      <c r="A15" s="34" t="s">
        <v>241</v>
      </c>
      <c r="B15" s="35" t="s">
        <v>467</v>
      </c>
      <c r="C15" s="288"/>
      <c r="D15" s="268">
        <v>9.2954878593819831E-2</v>
      </c>
      <c r="E15" s="268">
        <v>0.39215024425004452</v>
      </c>
      <c r="F15" s="273">
        <f t="shared" si="14"/>
        <v>0</v>
      </c>
      <c r="G15" s="106">
        <f t="shared" si="15"/>
        <v>0</v>
      </c>
      <c r="H15" s="282">
        <f t="shared" si="2"/>
        <v>0</v>
      </c>
      <c r="I15" s="278">
        <f>1-(-'11取引基本表'!CQ13/('11取引基本表'!BW13))</f>
        <v>0.59185859667916452</v>
      </c>
      <c r="J15" s="73">
        <f t="shared" si="16"/>
        <v>0</v>
      </c>
      <c r="K15" s="74">
        <v>0.56648603584827006</v>
      </c>
      <c r="L15" s="73">
        <f t="shared" si="3"/>
        <v>0</v>
      </c>
      <c r="M15" s="74">
        <v>0.29178824510212586</v>
      </c>
      <c r="N15" s="75">
        <f t="shared" si="4"/>
        <v>0</v>
      </c>
      <c r="O15" s="76">
        <v>0</v>
      </c>
      <c r="P15" s="77">
        <f>1-(-'11取引基本表'!CQ13/('11取引基本表'!BW13))</f>
        <v>0.59185859667916452</v>
      </c>
      <c r="Q15" s="75">
        <f t="shared" si="17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7"/>
        <v>0</v>
      </c>
      <c r="W15" s="74">
        <f>'11取引基本表'!BQ13/'11取引基本表'!$BQ$70</f>
        <v>-2.2686059718783605E-5</v>
      </c>
      <c r="X15" s="75">
        <f t="shared" ca="1" si="8"/>
        <v>0</v>
      </c>
      <c r="Y15" s="77">
        <f t="shared" si="18"/>
        <v>0.59185859667916452</v>
      </c>
      <c r="Z15" s="75">
        <f t="shared" ca="1" si="19"/>
        <v>0</v>
      </c>
      <c r="AA15" s="75">
        <f ca="1"/>
        <v>0</v>
      </c>
      <c r="AB15" s="75">
        <f t="shared" ca="1" si="9"/>
        <v>0</v>
      </c>
      <c r="AC15" s="78">
        <f t="shared" ca="1" si="10"/>
        <v>0</v>
      </c>
      <c r="AD15" s="76">
        <f t="shared" ca="1" si="11"/>
        <v>0</v>
      </c>
      <c r="AE15" s="75">
        <f t="shared" ca="1" si="12"/>
        <v>0</v>
      </c>
      <c r="AF15" s="78">
        <f t="shared" ca="1" si="13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20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21"/>
        <v>0</v>
      </c>
      <c r="AO15" s="25" t="s">
        <v>89</v>
      </c>
    </row>
    <row r="16" spans="1:41" x14ac:dyDescent="0.2">
      <c r="A16" s="34" t="s">
        <v>242</v>
      </c>
      <c r="B16" s="35" t="s">
        <v>468</v>
      </c>
      <c r="C16" s="288"/>
      <c r="D16" s="268">
        <v>0.37262805087748851</v>
      </c>
      <c r="E16" s="268">
        <v>3.008762076125928E-2</v>
      </c>
      <c r="F16" s="273">
        <f t="shared" si="14"/>
        <v>0</v>
      </c>
      <c r="G16" s="106">
        <f t="shared" si="15"/>
        <v>0</v>
      </c>
      <c r="H16" s="282">
        <f t="shared" si="2"/>
        <v>0</v>
      </c>
      <c r="I16" s="278">
        <f>1-(-'11取引基本表'!CQ14/('11取引基本表'!BW14))</f>
        <v>0.54607292238793359</v>
      </c>
      <c r="J16" s="73">
        <f t="shared" si="16"/>
        <v>0</v>
      </c>
      <c r="K16" s="74">
        <v>0.24266904829564676</v>
      </c>
      <c r="L16" s="73">
        <f t="shared" si="3"/>
        <v>0</v>
      </c>
      <c r="M16" s="74">
        <v>0.11462942664988701</v>
      </c>
      <c r="N16" s="75">
        <f t="shared" si="4"/>
        <v>0</v>
      </c>
      <c r="O16" s="76">
        <v>0</v>
      </c>
      <c r="P16" s="77">
        <f>1-(-'11取引基本表'!CQ14/('11取引基本表'!BW14))</f>
        <v>0.54607292238793359</v>
      </c>
      <c r="Q16" s="75">
        <f t="shared" si="17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7"/>
        <v>0</v>
      </c>
      <c r="W16" s="74">
        <f>'11取引基本表'!BQ14/'11取引基本表'!$BQ$70</f>
        <v>1.4364813013933778E-2</v>
      </c>
      <c r="X16" s="75">
        <f t="shared" ca="1" si="8"/>
        <v>0</v>
      </c>
      <c r="Y16" s="77">
        <f t="shared" si="18"/>
        <v>0.54607292238793359</v>
      </c>
      <c r="Z16" s="75">
        <f t="shared" ca="1" si="19"/>
        <v>0</v>
      </c>
      <c r="AA16" s="75">
        <f ca="1"/>
        <v>0</v>
      </c>
      <c r="AB16" s="75">
        <f t="shared" ca="1" si="9"/>
        <v>0</v>
      </c>
      <c r="AC16" s="78">
        <f t="shared" ca="1" si="10"/>
        <v>0</v>
      </c>
      <c r="AD16" s="76">
        <f t="shared" ca="1" si="11"/>
        <v>0</v>
      </c>
      <c r="AE16" s="75">
        <f t="shared" ca="1" si="12"/>
        <v>0</v>
      </c>
      <c r="AF16" s="78">
        <f t="shared" ca="1" si="13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20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21"/>
        <v>0</v>
      </c>
      <c r="AO16" s="25" t="s">
        <v>90</v>
      </c>
    </row>
    <row r="17" spans="1:41" x14ac:dyDescent="0.2">
      <c r="A17" s="36" t="s">
        <v>243</v>
      </c>
      <c r="B17" s="37" t="s">
        <v>469</v>
      </c>
      <c r="C17" s="289"/>
      <c r="D17" s="269">
        <v>0.41171362206674139</v>
      </c>
      <c r="E17" s="269">
        <v>4.014042871105062E-2</v>
      </c>
      <c r="F17" s="274">
        <f t="shared" si="14"/>
        <v>0</v>
      </c>
      <c r="G17" s="332">
        <f t="shared" si="15"/>
        <v>0</v>
      </c>
      <c r="H17" s="283">
        <f t="shared" si="2"/>
        <v>0</v>
      </c>
      <c r="I17" s="279">
        <f>1-(-'11取引基本表'!CQ15/('11取引基本表'!BW15))</f>
        <v>0.20083179693864428</v>
      </c>
      <c r="J17" s="80">
        <f t="shared" si="16"/>
        <v>0</v>
      </c>
      <c r="K17" s="81">
        <v>0.39027316639256937</v>
      </c>
      <c r="L17" s="80">
        <f t="shared" si="3"/>
        <v>0</v>
      </c>
      <c r="M17" s="81">
        <v>9.417569119061657E-2</v>
      </c>
      <c r="N17" s="82">
        <f t="shared" si="4"/>
        <v>0</v>
      </c>
      <c r="O17" s="83">
        <v>0</v>
      </c>
      <c r="P17" s="84">
        <f>1-(-'11取引基本表'!CQ15/('11取引基本表'!BW15))</f>
        <v>0.20083179693864428</v>
      </c>
      <c r="Q17" s="82">
        <f t="shared" si="17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7"/>
        <v>0</v>
      </c>
      <c r="W17" s="81">
        <f>'11取引基本表'!BQ15/'11取引基本表'!$BQ$70</f>
        <v>1.1568378052598386E-2</v>
      </c>
      <c r="X17" s="82">
        <f t="shared" ca="1" si="8"/>
        <v>0</v>
      </c>
      <c r="Y17" s="84">
        <f t="shared" si="18"/>
        <v>0.20083179693864428</v>
      </c>
      <c r="Z17" s="82">
        <f t="shared" ca="1" si="19"/>
        <v>0</v>
      </c>
      <c r="AA17" s="82">
        <f ca="1"/>
        <v>0</v>
      </c>
      <c r="AB17" s="82">
        <f t="shared" ca="1" si="9"/>
        <v>0</v>
      </c>
      <c r="AC17" s="85">
        <f t="shared" ca="1" si="10"/>
        <v>0</v>
      </c>
      <c r="AD17" s="83">
        <f t="shared" ca="1" si="11"/>
        <v>0</v>
      </c>
      <c r="AE17" s="82">
        <f t="shared" ca="1" si="12"/>
        <v>0</v>
      </c>
      <c r="AF17" s="85">
        <f t="shared" ca="1" si="13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20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21"/>
        <v>0</v>
      </c>
      <c r="AO17" s="25" t="s">
        <v>90</v>
      </c>
    </row>
    <row r="18" spans="1:41" x14ac:dyDescent="0.2">
      <c r="A18" s="38" t="s">
        <v>244</v>
      </c>
      <c r="B18" s="39" t="s">
        <v>470</v>
      </c>
      <c r="C18" s="290"/>
      <c r="D18" s="270">
        <v>0.21810783523868771</v>
      </c>
      <c r="E18" s="270">
        <v>3.1168662671258101E-2</v>
      </c>
      <c r="F18" s="275">
        <f t="shared" si="14"/>
        <v>0</v>
      </c>
      <c r="G18" s="333">
        <f t="shared" si="15"/>
        <v>0</v>
      </c>
      <c r="H18" s="284">
        <f t="shared" si="2"/>
        <v>0</v>
      </c>
      <c r="I18" s="280">
        <f>1-(-'11取引基本表'!CQ16/('11取引基本表'!BW16))</f>
        <v>0.73669565217391297</v>
      </c>
      <c r="J18" s="87">
        <f t="shared" si="16"/>
        <v>0</v>
      </c>
      <c r="K18" s="88">
        <v>0.13639341194085719</v>
      </c>
      <c r="L18" s="87">
        <f t="shared" si="3"/>
        <v>0</v>
      </c>
      <c r="M18" s="88">
        <v>2.8916339135317236E-2</v>
      </c>
      <c r="N18" s="89">
        <f t="shared" si="4"/>
        <v>0</v>
      </c>
      <c r="O18" s="90">
        <v>0</v>
      </c>
      <c r="P18" s="91">
        <f>1-(-'11取引基本表'!CQ16/('11取引基本表'!BW16))</f>
        <v>0.73669565217391297</v>
      </c>
      <c r="Q18" s="89">
        <f t="shared" si="17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7"/>
        <v>0</v>
      </c>
      <c r="W18" s="88">
        <f>'11取引基本表'!BQ16/'11取引基本表'!$BQ$70</f>
        <v>6.8315287833163691E-3</v>
      </c>
      <c r="X18" s="89">
        <f t="shared" ca="1" si="8"/>
        <v>0</v>
      </c>
      <c r="Y18" s="91">
        <f t="shared" si="18"/>
        <v>0.73669565217391297</v>
      </c>
      <c r="Z18" s="89">
        <f t="shared" ca="1" si="19"/>
        <v>0</v>
      </c>
      <c r="AA18" s="89">
        <f ca="1"/>
        <v>0</v>
      </c>
      <c r="AB18" s="89">
        <f t="shared" ca="1" si="9"/>
        <v>0</v>
      </c>
      <c r="AC18" s="92">
        <f t="shared" ca="1" si="10"/>
        <v>0</v>
      </c>
      <c r="AD18" s="90">
        <f t="shared" ca="1" si="11"/>
        <v>0</v>
      </c>
      <c r="AE18" s="89">
        <f t="shared" ca="1" si="12"/>
        <v>0</v>
      </c>
      <c r="AF18" s="92">
        <f t="shared" ca="1" si="13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20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21"/>
        <v>0</v>
      </c>
      <c r="AO18" s="25" t="s">
        <v>90</v>
      </c>
    </row>
    <row r="19" spans="1:41" x14ac:dyDescent="0.2">
      <c r="A19" s="34" t="s">
        <v>245</v>
      </c>
      <c r="B19" s="35" t="s">
        <v>471</v>
      </c>
      <c r="C19" s="288"/>
      <c r="D19" s="268">
        <v>0.3789755751213868</v>
      </c>
      <c r="E19" s="268">
        <v>3.0860528053175358E-2</v>
      </c>
      <c r="F19" s="273">
        <f t="shared" si="14"/>
        <v>0</v>
      </c>
      <c r="G19" s="106">
        <f t="shared" si="15"/>
        <v>0</v>
      </c>
      <c r="H19" s="282">
        <f t="shared" si="2"/>
        <v>0</v>
      </c>
      <c r="I19" s="278">
        <f>1-(-'11取引基本表'!CQ17/('11取引基本表'!BW17))</f>
        <v>0.45967276623804809</v>
      </c>
      <c r="J19" s="73">
        <f t="shared" si="16"/>
        <v>0</v>
      </c>
      <c r="K19" s="74">
        <v>0.33749853475559721</v>
      </c>
      <c r="L19" s="73">
        <f t="shared" si="3"/>
        <v>0</v>
      </c>
      <c r="M19" s="74">
        <v>0.17939280271949362</v>
      </c>
      <c r="N19" s="75">
        <f t="shared" si="4"/>
        <v>0</v>
      </c>
      <c r="O19" s="76">
        <v>0</v>
      </c>
      <c r="P19" s="77">
        <f>1-(-'11取引基本表'!CQ17/('11取引基本表'!BW17))</f>
        <v>0.45967276623804809</v>
      </c>
      <c r="Q19" s="75">
        <f t="shared" si="17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7"/>
        <v>0</v>
      </c>
      <c r="W19" s="74">
        <f>'11取引基本表'!BQ17/'11取引基本表'!$BQ$70</f>
        <v>3.8235085050037886E-2</v>
      </c>
      <c r="X19" s="75">
        <f t="shared" ca="1" si="8"/>
        <v>0</v>
      </c>
      <c r="Y19" s="77">
        <f t="shared" si="18"/>
        <v>0.45967276623804809</v>
      </c>
      <c r="Z19" s="75">
        <f t="shared" ca="1" si="19"/>
        <v>0</v>
      </c>
      <c r="AA19" s="75">
        <f ca="1"/>
        <v>0</v>
      </c>
      <c r="AB19" s="75">
        <f t="shared" ca="1" si="9"/>
        <v>0</v>
      </c>
      <c r="AC19" s="78">
        <f t="shared" ca="1" si="10"/>
        <v>0</v>
      </c>
      <c r="AD19" s="76">
        <f t="shared" ca="1" si="11"/>
        <v>0</v>
      </c>
      <c r="AE19" s="75">
        <f t="shared" ca="1" si="12"/>
        <v>0</v>
      </c>
      <c r="AF19" s="78">
        <f t="shared" ca="1" si="13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20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21"/>
        <v>0</v>
      </c>
      <c r="AO19" s="25" t="s">
        <v>90</v>
      </c>
    </row>
    <row r="20" spans="1:41" x14ac:dyDescent="0.2">
      <c r="A20" s="34" t="s">
        <v>246</v>
      </c>
      <c r="B20" s="35" t="s">
        <v>472</v>
      </c>
      <c r="C20" s="288"/>
      <c r="D20" s="268">
        <v>0.33391352806133662</v>
      </c>
      <c r="E20" s="268">
        <v>4.5420296133279831E-2</v>
      </c>
      <c r="F20" s="273">
        <f t="shared" si="14"/>
        <v>0</v>
      </c>
      <c r="G20" s="106">
        <f t="shared" si="15"/>
        <v>0</v>
      </c>
      <c r="H20" s="282">
        <f t="shared" si="2"/>
        <v>0</v>
      </c>
      <c r="I20" s="278">
        <f>1-(-'11取引基本表'!CQ18/('11取引基本表'!BW18))</f>
        <v>0.12042946614971672</v>
      </c>
      <c r="J20" s="73">
        <f t="shared" si="16"/>
        <v>0</v>
      </c>
      <c r="K20" s="74">
        <v>0.57115117891816924</v>
      </c>
      <c r="L20" s="73">
        <f t="shared" si="3"/>
        <v>0</v>
      </c>
      <c r="M20" s="74">
        <v>7.8502080443828018E-2</v>
      </c>
      <c r="N20" s="75">
        <f t="shared" si="4"/>
        <v>0</v>
      </c>
      <c r="O20" s="76">
        <v>0</v>
      </c>
      <c r="P20" s="77">
        <f>1-(-'11取引基本表'!CQ18/('11取引基本表'!BW18))</f>
        <v>0.12042946614971672</v>
      </c>
      <c r="Q20" s="75">
        <f t="shared" si="17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7"/>
        <v>0</v>
      </c>
      <c r="W20" s="74">
        <f>'11取引基本表'!BQ18/'11取引基本表'!$BQ$70</f>
        <v>1.7200570478781728E-2</v>
      </c>
      <c r="X20" s="75">
        <f t="shared" ca="1" si="8"/>
        <v>0</v>
      </c>
      <c r="Y20" s="77">
        <f t="shared" si="18"/>
        <v>0.12042946614971672</v>
      </c>
      <c r="Z20" s="75">
        <f t="shared" ca="1" si="19"/>
        <v>0</v>
      </c>
      <c r="AA20" s="75">
        <f ca="1"/>
        <v>0</v>
      </c>
      <c r="AB20" s="75">
        <f t="shared" ca="1" si="9"/>
        <v>0</v>
      </c>
      <c r="AC20" s="78">
        <f t="shared" ca="1" si="10"/>
        <v>0</v>
      </c>
      <c r="AD20" s="76">
        <f t="shared" ca="1" si="11"/>
        <v>0</v>
      </c>
      <c r="AE20" s="75">
        <f t="shared" ca="1" si="12"/>
        <v>0</v>
      </c>
      <c r="AF20" s="78">
        <f t="shared" ca="1" si="13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20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21"/>
        <v>0</v>
      </c>
      <c r="AO20" s="25" t="s">
        <v>90</v>
      </c>
    </row>
    <row r="21" spans="1:41" x14ac:dyDescent="0.2">
      <c r="A21" s="34" t="s">
        <v>247</v>
      </c>
      <c r="B21" s="35" t="s">
        <v>346</v>
      </c>
      <c r="C21" s="288"/>
      <c r="D21" s="268">
        <v>0.3591980887923269</v>
      </c>
      <c r="E21" s="268">
        <v>5.0837583997911585E-2</v>
      </c>
      <c r="F21" s="273">
        <f t="shared" si="14"/>
        <v>0</v>
      </c>
      <c r="G21" s="106">
        <f t="shared" si="15"/>
        <v>0</v>
      </c>
      <c r="H21" s="282">
        <f t="shared" si="2"/>
        <v>0</v>
      </c>
      <c r="I21" s="278">
        <f>1-(-'11取引基本表'!CQ19/('11取引基本表'!BW19))</f>
        <v>9.9851362510322006E-2</v>
      </c>
      <c r="J21" s="73">
        <f t="shared" si="16"/>
        <v>0</v>
      </c>
      <c r="K21" s="74">
        <v>0.19993932038834952</v>
      </c>
      <c r="L21" s="73">
        <f t="shared" si="3"/>
        <v>0</v>
      </c>
      <c r="M21" s="74">
        <v>5.8859223300970875E-2</v>
      </c>
      <c r="N21" s="75">
        <f t="shared" si="4"/>
        <v>0</v>
      </c>
      <c r="O21" s="76">
        <v>0</v>
      </c>
      <c r="P21" s="77">
        <f>1-(-'11取引基本表'!CQ19/('11取引基本表'!BW19))</f>
        <v>9.9851362510322006E-2</v>
      </c>
      <c r="Q21" s="75">
        <f t="shared" si="17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7"/>
        <v>0</v>
      </c>
      <c r="W21" s="74">
        <f>'11取引基本表'!BQ19/'11取引基本表'!$BQ$70</f>
        <v>1.3003649430806761E-2</v>
      </c>
      <c r="X21" s="75">
        <f t="shared" ca="1" si="8"/>
        <v>0</v>
      </c>
      <c r="Y21" s="77">
        <f t="shared" si="18"/>
        <v>9.9851362510322006E-2</v>
      </c>
      <c r="Z21" s="75">
        <f t="shared" ca="1" si="19"/>
        <v>0</v>
      </c>
      <c r="AA21" s="75">
        <f ca="1"/>
        <v>0</v>
      </c>
      <c r="AB21" s="75">
        <f t="shared" ca="1" si="9"/>
        <v>0</v>
      </c>
      <c r="AC21" s="78">
        <f t="shared" ca="1" si="10"/>
        <v>0</v>
      </c>
      <c r="AD21" s="76">
        <f t="shared" ca="1" si="11"/>
        <v>0</v>
      </c>
      <c r="AE21" s="75">
        <f t="shared" ca="1" si="12"/>
        <v>0</v>
      </c>
      <c r="AF21" s="78">
        <f t="shared" ca="1" si="13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20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21"/>
        <v>0</v>
      </c>
      <c r="AO21" s="25" t="s">
        <v>90</v>
      </c>
    </row>
    <row r="22" spans="1:41" x14ac:dyDescent="0.2">
      <c r="A22" s="36" t="s">
        <v>248</v>
      </c>
      <c r="B22" s="37" t="s">
        <v>473</v>
      </c>
      <c r="C22" s="289"/>
      <c r="D22" s="269">
        <v>0.21897658600110856</v>
      </c>
      <c r="E22" s="269">
        <v>2.2144014120508641E-2</v>
      </c>
      <c r="F22" s="274">
        <f t="shared" si="14"/>
        <v>0</v>
      </c>
      <c r="G22" s="332">
        <f t="shared" si="15"/>
        <v>0</v>
      </c>
      <c r="H22" s="283">
        <f t="shared" si="2"/>
        <v>0</v>
      </c>
      <c r="I22" s="279">
        <f>1-(-'11取引基本表'!CQ20/('11取引基本表'!BW20))</f>
        <v>2.4067388688326918E-3</v>
      </c>
      <c r="J22" s="80">
        <f t="shared" si="16"/>
        <v>0</v>
      </c>
      <c r="K22" s="81">
        <v>0.44262295081967212</v>
      </c>
      <c r="L22" s="80">
        <f t="shared" si="3"/>
        <v>0</v>
      </c>
      <c r="M22" s="81">
        <v>0.22950819672131148</v>
      </c>
      <c r="N22" s="82">
        <f t="shared" si="4"/>
        <v>0</v>
      </c>
      <c r="O22" s="83">
        <v>0</v>
      </c>
      <c r="P22" s="84">
        <f>1-(-'11取引基本表'!CQ20/('11取引基本表'!BW20))</f>
        <v>2.4067388688326918E-3</v>
      </c>
      <c r="Q22" s="82">
        <f t="shared" si="17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7"/>
        <v>0</v>
      </c>
      <c r="W22" s="81">
        <f>'11取引基本表'!BQ20/'11取引基本表'!$BQ$70</f>
        <v>3.0248079625044805E-4</v>
      </c>
      <c r="X22" s="82">
        <f t="shared" ca="1" si="8"/>
        <v>0</v>
      </c>
      <c r="Y22" s="84">
        <f t="shared" si="18"/>
        <v>2.4067388688326918E-3</v>
      </c>
      <c r="Z22" s="82">
        <f t="shared" ca="1" si="19"/>
        <v>0</v>
      </c>
      <c r="AA22" s="82">
        <f ca="1"/>
        <v>0</v>
      </c>
      <c r="AB22" s="82">
        <f t="shared" ca="1" si="9"/>
        <v>0</v>
      </c>
      <c r="AC22" s="85">
        <f t="shared" ca="1" si="10"/>
        <v>0</v>
      </c>
      <c r="AD22" s="83">
        <f t="shared" ca="1" si="11"/>
        <v>0</v>
      </c>
      <c r="AE22" s="82">
        <f t="shared" ca="1" si="12"/>
        <v>0</v>
      </c>
      <c r="AF22" s="85">
        <f t="shared" ca="1" si="13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20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21"/>
        <v>0</v>
      </c>
      <c r="AO22" s="25" t="s">
        <v>90</v>
      </c>
    </row>
    <row r="23" spans="1:41" x14ac:dyDescent="0.2">
      <c r="A23" s="38" t="s">
        <v>249</v>
      </c>
      <c r="B23" s="39" t="s">
        <v>474</v>
      </c>
      <c r="C23" s="290"/>
      <c r="D23" s="270">
        <v>0.72725141356399536</v>
      </c>
      <c r="E23" s="270">
        <v>3.8644033001289747E-2</v>
      </c>
      <c r="F23" s="275">
        <f t="shared" si="14"/>
        <v>0</v>
      </c>
      <c r="G23" s="333">
        <f t="shared" si="15"/>
        <v>0</v>
      </c>
      <c r="H23" s="284">
        <f t="shared" si="2"/>
        <v>0</v>
      </c>
      <c r="I23" s="280">
        <f>1-(-'11取引基本表'!CQ21/('11取引基本表'!BW21))</f>
        <v>7.9824900218874451E-3</v>
      </c>
      <c r="J23" s="87">
        <f t="shared" si="16"/>
        <v>0</v>
      </c>
      <c r="K23" s="88">
        <v>0.46407185628742514</v>
      </c>
      <c r="L23" s="87">
        <f t="shared" si="3"/>
        <v>0</v>
      </c>
      <c r="M23" s="88">
        <v>0.29041916167664672</v>
      </c>
      <c r="N23" s="89">
        <f t="shared" si="4"/>
        <v>0</v>
      </c>
      <c r="O23" s="90">
        <v>0</v>
      </c>
      <c r="P23" s="91">
        <f>1-(-'11取引基本表'!CQ21/('11取引基本表'!BW21))</f>
        <v>7.9824900218874451E-3</v>
      </c>
      <c r="Q23" s="89">
        <f t="shared" si="17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7"/>
        <v>0</v>
      </c>
      <c r="W23" s="88">
        <f>'11取引基本表'!BQ21/'11取引基本表'!$BQ$70</f>
        <v>1.5384173297297788E-2</v>
      </c>
      <c r="X23" s="89">
        <f t="shared" ca="1" si="8"/>
        <v>0</v>
      </c>
      <c r="Y23" s="91">
        <f t="shared" si="18"/>
        <v>7.9824900218874451E-3</v>
      </c>
      <c r="Z23" s="89">
        <f t="shared" ca="1" si="19"/>
        <v>0</v>
      </c>
      <c r="AA23" s="89">
        <f ca="1"/>
        <v>0</v>
      </c>
      <c r="AB23" s="89">
        <f t="shared" ca="1" si="9"/>
        <v>0</v>
      </c>
      <c r="AC23" s="92">
        <f t="shared" ca="1" si="10"/>
        <v>0</v>
      </c>
      <c r="AD23" s="90">
        <f t="shared" ca="1" si="11"/>
        <v>0</v>
      </c>
      <c r="AE23" s="89">
        <f t="shared" ca="1" si="12"/>
        <v>0</v>
      </c>
      <c r="AF23" s="92">
        <f t="shared" ca="1" si="13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20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21"/>
        <v>0</v>
      </c>
      <c r="AO23" s="25" t="s">
        <v>90</v>
      </c>
    </row>
    <row r="24" spans="1:41" x14ac:dyDescent="0.2">
      <c r="A24" s="34" t="s">
        <v>250</v>
      </c>
      <c r="B24" s="35" t="s">
        <v>475</v>
      </c>
      <c r="C24" s="288"/>
      <c r="D24" s="268">
        <v>0.1864861027932801</v>
      </c>
      <c r="E24" s="268">
        <v>9.5663043141109919E-2</v>
      </c>
      <c r="F24" s="273">
        <f t="shared" si="14"/>
        <v>0</v>
      </c>
      <c r="G24" s="106">
        <f t="shared" si="15"/>
        <v>0</v>
      </c>
      <c r="H24" s="282">
        <f t="shared" si="2"/>
        <v>0</v>
      </c>
      <c r="I24" s="278">
        <f>1-(-'11取引基本表'!CQ22/('11取引基本表'!BW22))</f>
        <v>0.74881097223758442</v>
      </c>
      <c r="J24" s="73">
        <f t="shared" si="16"/>
        <v>0</v>
      </c>
      <c r="K24" s="74">
        <v>0.36946012537816175</v>
      </c>
      <c r="L24" s="73">
        <f t="shared" si="3"/>
        <v>0</v>
      </c>
      <c r="M24" s="74">
        <v>0.15410285999438605</v>
      </c>
      <c r="N24" s="75">
        <f t="shared" si="4"/>
        <v>0</v>
      </c>
      <c r="O24" s="76">
        <v>0</v>
      </c>
      <c r="P24" s="77">
        <f>1-(-'11取引基本表'!CQ22/('11取引基本表'!BW22))</f>
        <v>0.74881097223758442</v>
      </c>
      <c r="Q24" s="75">
        <f t="shared" si="17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7"/>
        <v>0</v>
      </c>
      <c r="W24" s="74">
        <f>'11取引基本表'!BQ22/'11取引基本表'!$BQ$70</f>
        <v>1.7846366978776436E-4</v>
      </c>
      <c r="X24" s="75">
        <f t="shared" ca="1" si="8"/>
        <v>0</v>
      </c>
      <c r="Y24" s="77">
        <f t="shared" si="18"/>
        <v>0.74881097223758442</v>
      </c>
      <c r="Z24" s="75">
        <f t="shared" ca="1" si="19"/>
        <v>0</v>
      </c>
      <c r="AA24" s="75">
        <f ca="1"/>
        <v>0</v>
      </c>
      <c r="AB24" s="75">
        <f t="shared" ca="1" si="9"/>
        <v>0</v>
      </c>
      <c r="AC24" s="78">
        <f t="shared" ca="1" si="10"/>
        <v>0</v>
      </c>
      <c r="AD24" s="76">
        <f t="shared" ca="1" si="11"/>
        <v>0</v>
      </c>
      <c r="AE24" s="75">
        <f t="shared" ca="1" si="12"/>
        <v>0</v>
      </c>
      <c r="AF24" s="78">
        <f t="shared" ca="1" si="13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20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21"/>
        <v>0</v>
      </c>
      <c r="AO24" s="25" t="s">
        <v>90</v>
      </c>
    </row>
    <row r="25" spans="1:41" x14ac:dyDescent="0.2">
      <c r="A25" s="34" t="s">
        <v>251</v>
      </c>
      <c r="B25" s="35" t="s">
        <v>476</v>
      </c>
      <c r="C25" s="288"/>
      <c r="D25" s="268">
        <v>0.48997932009255396</v>
      </c>
      <c r="E25" s="268">
        <v>2.5880747880854524E-2</v>
      </c>
      <c r="F25" s="273">
        <f t="shared" si="14"/>
        <v>0</v>
      </c>
      <c r="G25" s="106">
        <f t="shared" si="15"/>
        <v>0</v>
      </c>
      <c r="H25" s="282">
        <f t="shared" si="2"/>
        <v>0</v>
      </c>
      <c r="I25" s="278">
        <f>1-(-'11取引基本表'!CQ23/('11取引基本表'!BW23))</f>
        <v>0.23289315726290516</v>
      </c>
      <c r="J25" s="73">
        <f t="shared" si="16"/>
        <v>0</v>
      </c>
      <c r="K25" s="74">
        <v>0.44025157232704404</v>
      </c>
      <c r="L25" s="73">
        <f t="shared" si="3"/>
        <v>0</v>
      </c>
      <c r="M25" s="74">
        <v>0.3168238993710692</v>
      </c>
      <c r="N25" s="75">
        <f t="shared" si="4"/>
        <v>0</v>
      </c>
      <c r="O25" s="76">
        <v>0</v>
      </c>
      <c r="P25" s="77">
        <f>1-(-'11取引基本表'!CQ23/('11取引基本表'!BW23))</f>
        <v>0.23289315726290516</v>
      </c>
      <c r="Q25" s="75">
        <f t="shared" si="17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7"/>
        <v>0</v>
      </c>
      <c r="W25" s="74">
        <f>'11取引基本表'!BQ23/'11取引基本表'!$BQ$70</f>
        <v>5.1421735362576168E-4</v>
      </c>
      <c r="X25" s="75">
        <f t="shared" ca="1" si="8"/>
        <v>0</v>
      </c>
      <c r="Y25" s="77">
        <f t="shared" si="18"/>
        <v>0.23289315726290516</v>
      </c>
      <c r="Z25" s="75">
        <f t="shared" ca="1" si="19"/>
        <v>0</v>
      </c>
      <c r="AA25" s="75">
        <f ca="1"/>
        <v>0</v>
      </c>
      <c r="AB25" s="75">
        <f t="shared" ca="1" si="9"/>
        <v>0</v>
      </c>
      <c r="AC25" s="78">
        <f t="shared" ca="1" si="10"/>
        <v>0</v>
      </c>
      <c r="AD25" s="76">
        <f t="shared" ca="1" si="11"/>
        <v>0</v>
      </c>
      <c r="AE25" s="75">
        <f t="shared" ca="1" si="12"/>
        <v>0</v>
      </c>
      <c r="AF25" s="78">
        <f t="shared" ca="1" si="13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20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21"/>
        <v>0</v>
      </c>
      <c r="AO25" s="25" t="s">
        <v>90</v>
      </c>
    </row>
    <row r="26" spans="1:41" x14ac:dyDescent="0.2">
      <c r="A26" s="34" t="s">
        <v>252</v>
      </c>
      <c r="B26" s="35" t="s">
        <v>477</v>
      </c>
      <c r="C26" s="288"/>
      <c r="D26" s="268">
        <v>0.22483810792760545</v>
      </c>
      <c r="E26" s="268">
        <v>6.9898950918780484E-2</v>
      </c>
      <c r="F26" s="273">
        <f t="shared" si="14"/>
        <v>0</v>
      </c>
      <c r="G26" s="106">
        <f t="shared" si="15"/>
        <v>0</v>
      </c>
      <c r="H26" s="282">
        <f t="shared" si="2"/>
        <v>0</v>
      </c>
      <c r="I26" s="278">
        <f>1-(-'11取引基本表'!CQ24/('11取引基本表'!BW24))</f>
        <v>0.13322091062394603</v>
      </c>
      <c r="J26" s="73">
        <f t="shared" si="16"/>
        <v>0</v>
      </c>
      <c r="K26" s="74">
        <v>0.31583880037488282</v>
      </c>
      <c r="L26" s="73">
        <f t="shared" si="3"/>
        <v>0</v>
      </c>
      <c r="M26" s="74">
        <v>9.6532333645735713E-2</v>
      </c>
      <c r="N26" s="75">
        <f t="shared" si="4"/>
        <v>0</v>
      </c>
      <c r="O26" s="76">
        <v>0</v>
      </c>
      <c r="P26" s="77">
        <f>1-(-'11取引基本表'!CQ24/('11取引基本表'!BW24))</f>
        <v>0.13322091062394603</v>
      </c>
      <c r="Q26" s="75">
        <f t="shared" si="17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7"/>
        <v>0</v>
      </c>
      <c r="W26" s="74">
        <f>'11取引基本表'!BQ24/'11取引基本表'!$BQ$70</f>
        <v>-3.750761873505556E-4</v>
      </c>
      <c r="X26" s="75">
        <f t="shared" ca="1" si="8"/>
        <v>0</v>
      </c>
      <c r="Y26" s="77">
        <f t="shared" si="18"/>
        <v>0.13322091062394603</v>
      </c>
      <c r="Z26" s="75">
        <f t="shared" ca="1" si="19"/>
        <v>0</v>
      </c>
      <c r="AA26" s="75">
        <f ca="1"/>
        <v>0</v>
      </c>
      <c r="AB26" s="75">
        <f t="shared" ca="1" si="9"/>
        <v>0</v>
      </c>
      <c r="AC26" s="78">
        <f t="shared" ca="1" si="10"/>
        <v>0</v>
      </c>
      <c r="AD26" s="76">
        <f t="shared" ca="1" si="11"/>
        <v>0</v>
      </c>
      <c r="AE26" s="75">
        <f t="shared" ca="1" si="12"/>
        <v>0</v>
      </c>
      <c r="AF26" s="78">
        <f t="shared" ca="1" si="13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20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21"/>
        <v>0</v>
      </c>
      <c r="AO26" s="25" t="s">
        <v>90</v>
      </c>
    </row>
    <row r="27" spans="1:41" x14ac:dyDescent="0.2">
      <c r="A27" s="36" t="s">
        <v>253</v>
      </c>
      <c r="B27" s="37" t="s">
        <v>478</v>
      </c>
      <c r="C27" s="289"/>
      <c r="D27" s="269">
        <v>0.19821598658091488</v>
      </c>
      <c r="E27" s="269">
        <v>7.3441253571819923E-2</v>
      </c>
      <c r="F27" s="274">
        <f t="shared" si="14"/>
        <v>0</v>
      </c>
      <c r="G27" s="332">
        <f t="shared" si="15"/>
        <v>0</v>
      </c>
      <c r="H27" s="283">
        <f t="shared" si="2"/>
        <v>0</v>
      </c>
      <c r="I27" s="279">
        <f>1-(-'11取引基本表'!CQ25/('11取引基本表'!BW25))</f>
        <v>1.6731279330748805E-2</v>
      </c>
      <c r="J27" s="80">
        <f t="shared" si="16"/>
        <v>0</v>
      </c>
      <c r="K27" s="81">
        <v>0.49456521739130432</v>
      </c>
      <c r="L27" s="80">
        <f t="shared" si="3"/>
        <v>0</v>
      </c>
      <c r="M27" s="81">
        <v>0.24456521739130435</v>
      </c>
      <c r="N27" s="82">
        <f t="shared" si="4"/>
        <v>0</v>
      </c>
      <c r="O27" s="83">
        <v>0</v>
      </c>
      <c r="P27" s="84">
        <f>1-(-'11取引基本表'!CQ25/('11取引基本表'!BW25))</f>
        <v>1.6731279330748805E-2</v>
      </c>
      <c r="Q27" s="82">
        <f t="shared" si="17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7"/>
        <v>0</v>
      </c>
      <c r="W27" s="81">
        <f>'11取引基本表'!BQ25/'11取引基本表'!$BQ$70</f>
        <v>9.7550056790769496E-4</v>
      </c>
      <c r="X27" s="82">
        <f t="shared" ca="1" si="8"/>
        <v>0</v>
      </c>
      <c r="Y27" s="84">
        <f t="shared" si="18"/>
        <v>1.6731279330748805E-2</v>
      </c>
      <c r="Z27" s="82">
        <f t="shared" ca="1" si="19"/>
        <v>0</v>
      </c>
      <c r="AA27" s="82">
        <f ca="1"/>
        <v>0</v>
      </c>
      <c r="AB27" s="82">
        <f t="shared" ca="1" si="9"/>
        <v>0</v>
      </c>
      <c r="AC27" s="85">
        <f t="shared" ca="1" si="10"/>
        <v>0</v>
      </c>
      <c r="AD27" s="83">
        <f t="shared" ca="1" si="11"/>
        <v>0</v>
      </c>
      <c r="AE27" s="82">
        <f t="shared" ca="1" si="12"/>
        <v>0</v>
      </c>
      <c r="AF27" s="85">
        <f t="shared" ca="1" si="13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20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21"/>
        <v>0</v>
      </c>
      <c r="AO27" s="25" t="s">
        <v>90</v>
      </c>
    </row>
    <row r="28" spans="1:41" x14ac:dyDescent="0.2">
      <c r="A28" s="38" t="s">
        <v>254</v>
      </c>
      <c r="B28" s="39" t="s">
        <v>479</v>
      </c>
      <c r="C28" s="290"/>
      <c r="D28" s="270">
        <v>5.6087586044587502E-2</v>
      </c>
      <c r="E28" s="270">
        <v>3.5329260787641446E-2</v>
      </c>
      <c r="F28" s="275">
        <f t="shared" si="14"/>
        <v>0</v>
      </c>
      <c r="G28" s="333">
        <f t="shared" si="15"/>
        <v>0</v>
      </c>
      <c r="H28" s="284">
        <f t="shared" si="2"/>
        <v>0</v>
      </c>
      <c r="I28" s="280">
        <f>1-(-'11取引基本表'!CQ26/('11取引基本表'!BW26))</f>
        <v>0.4</v>
      </c>
      <c r="J28" s="87">
        <f t="shared" si="16"/>
        <v>0</v>
      </c>
      <c r="K28" s="88">
        <v>0.60970407891229006</v>
      </c>
      <c r="L28" s="87">
        <f t="shared" si="3"/>
        <v>0</v>
      </c>
      <c r="M28" s="88">
        <v>0.29245534524126898</v>
      </c>
      <c r="N28" s="89">
        <f t="shared" si="4"/>
        <v>0</v>
      </c>
      <c r="O28" s="90">
        <v>0</v>
      </c>
      <c r="P28" s="91">
        <f>1-(-'11取引基本表'!CQ26/('11取引基本表'!BW26))</f>
        <v>0.4</v>
      </c>
      <c r="Q28" s="89">
        <f t="shared" si="17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7"/>
        <v>0</v>
      </c>
      <c r="W28" s="88">
        <f>'11取引基本表'!BQ26/'11取引基本表'!$BQ$70</f>
        <v>1.6182722599398971E-4</v>
      </c>
      <c r="X28" s="89">
        <f t="shared" ca="1" si="8"/>
        <v>0</v>
      </c>
      <c r="Y28" s="91">
        <f t="shared" si="18"/>
        <v>0.4</v>
      </c>
      <c r="Z28" s="89">
        <f t="shared" ca="1" si="19"/>
        <v>0</v>
      </c>
      <c r="AA28" s="89">
        <f ca="1"/>
        <v>0</v>
      </c>
      <c r="AB28" s="89">
        <f t="shared" ca="1" si="9"/>
        <v>0</v>
      </c>
      <c r="AC28" s="92">
        <f t="shared" ca="1" si="10"/>
        <v>0</v>
      </c>
      <c r="AD28" s="90">
        <f t="shared" ca="1" si="11"/>
        <v>0</v>
      </c>
      <c r="AE28" s="89">
        <f t="shared" ca="1" si="12"/>
        <v>0</v>
      </c>
      <c r="AF28" s="92">
        <f t="shared" ca="1" si="13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20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21"/>
        <v>0</v>
      </c>
      <c r="AO28" s="25" t="s">
        <v>90</v>
      </c>
    </row>
    <row r="29" spans="1:41" x14ac:dyDescent="0.2">
      <c r="A29" s="34" t="s">
        <v>255</v>
      </c>
      <c r="B29" s="35" t="s">
        <v>480</v>
      </c>
      <c r="C29" s="288"/>
      <c r="D29" s="268">
        <v>0.2938983405077244</v>
      </c>
      <c r="E29" s="268">
        <v>5.046737477962765E-2</v>
      </c>
      <c r="F29" s="273">
        <f t="shared" si="14"/>
        <v>0</v>
      </c>
      <c r="G29" s="106">
        <f t="shared" si="15"/>
        <v>0</v>
      </c>
      <c r="H29" s="282">
        <f t="shared" si="2"/>
        <v>0</v>
      </c>
      <c r="I29" s="278">
        <f>1-(-'11取引基本表'!CQ27/('11取引基本表'!BW27))</f>
        <v>9.1207118604378912E-2</v>
      </c>
      <c r="J29" s="73">
        <f t="shared" si="16"/>
        <v>0</v>
      </c>
      <c r="K29" s="74">
        <v>0.34067705534658788</v>
      </c>
      <c r="L29" s="73">
        <f t="shared" si="3"/>
        <v>0</v>
      </c>
      <c r="M29" s="74">
        <v>8.9199355185384202E-2</v>
      </c>
      <c r="N29" s="75">
        <f t="shared" si="4"/>
        <v>0</v>
      </c>
      <c r="O29" s="76">
        <v>0</v>
      </c>
      <c r="P29" s="77">
        <f>1-(-'11取引基本表'!CQ27/('11取引基本表'!BW27))</f>
        <v>9.1207118604378912E-2</v>
      </c>
      <c r="Q29" s="75">
        <f t="shared" si="17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7"/>
        <v>0</v>
      </c>
      <c r="W29" s="74">
        <f>'11取引基本表'!BQ27/'11取引基本表'!$BQ$70</f>
        <v>2.5710867681288086E-5</v>
      </c>
      <c r="X29" s="75">
        <f t="shared" ca="1" si="8"/>
        <v>0</v>
      </c>
      <c r="Y29" s="77">
        <f t="shared" si="18"/>
        <v>9.1207118604378912E-2</v>
      </c>
      <c r="Z29" s="75">
        <f t="shared" ca="1" si="19"/>
        <v>0</v>
      </c>
      <c r="AA29" s="75">
        <f ca="1"/>
        <v>0</v>
      </c>
      <c r="AB29" s="75">
        <f t="shared" ca="1" si="9"/>
        <v>0</v>
      </c>
      <c r="AC29" s="78">
        <f t="shared" ca="1" si="10"/>
        <v>0</v>
      </c>
      <c r="AD29" s="76">
        <f t="shared" ca="1" si="11"/>
        <v>0</v>
      </c>
      <c r="AE29" s="75">
        <f t="shared" ca="1" si="12"/>
        <v>0</v>
      </c>
      <c r="AF29" s="78">
        <f t="shared" ca="1" si="13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20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21"/>
        <v>0</v>
      </c>
      <c r="AO29" s="25" t="s">
        <v>90</v>
      </c>
    </row>
    <row r="30" spans="1:41" x14ac:dyDescent="0.2">
      <c r="A30" s="34" t="s">
        <v>256</v>
      </c>
      <c r="B30" s="35" t="s">
        <v>481</v>
      </c>
      <c r="C30" s="288"/>
      <c r="D30" s="268">
        <v>0.10484720768958844</v>
      </c>
      <c r="E30" s="268">
        <v>3.9170794382068226E-2</v>
      </c>
      <c r="F30" s="273">
        <f t="shared" si="14"/>
        <v>0</v>
      </c>
      <c r="G30" s="106">
        <f t="shared" si="15"/>
        <v>0</v>
      </c>
      <c r="H30" s="282">
        <f t="shared" si="2"/>
        <v>0</v>
      </c>
      <c r="I30" s="278">
        <f>1-(-'11取引基本表'!CQ28/('11取引基本表'!BW28))</f>
        <v>0.31783583624768563</v>
      </c>
      <c r="J30" s="73">
        <f t="shared" si="16"/>
        <v>0</v>
      </c>
      <c r="K30" s="74">
        <v>0.29005260640841701</v>
      </c>
      <c r="L30" s="73">
        <f t="shared" si="3"/>
        <v>0</v>
      </c>
      <c r="M30" s="74">
        <v>6.3845050215208032E-2</v>
      </c>
      <c r="N30" s="75">
        <f t="shared" si="4"/>
        <v>0</v>
      </c>
      <c r="O30" s="76">
        <v>0</v>
      </c>
      <c r="P30" s="77">
        <f>1-(-'11取引基本表'!CQ28/('11取引基本表'!BW28))</f>
        <v>0.31783583624768563</v>
      </c>
      <c r="Q30" s="75">
        <f t="shared" si="17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7"/>
        <v>0</v>
      </c>
      <c r="W30" s="74">
        <f>'11取引基本表'!BQ28/'11取引基本表'!$BQ$70</f>
        <v>4.2347311475062728E-5</v>
      </c>
      <c r="X30" s="75">
        <f t="shared" ca="1" si="8"/>
        <v>0</v>
      </c>
      <c r="Y30" s="77">
        <f t="shared" si="18"/>
        <v>0.31783583624768563</v>
      </c>
      <c r="Z30" s="75">
        <f t="shared" ca="1" si="19"/>
        <v>0</v>
      </c>
      <c r="AA30" s="75">
        <f ca="1"/>
        <v>0</v>
      </c>
      <c r="AB30" s="75">
        <f t="shared" ca="1" si="9"/>
        <v>0</v>
      </c>
      <c r="AC30" s="78">
        <f t="shared" ca="1" si="10"/>
        <v>0</v>
      </c>
      <c r="AD30" s="76">
        <f t="shared" ca="1" si="11"/>
        <v>0</v>
      </c>
      <c r="AE30" s="75">
        <f t="shared" ca="1" si="12"/>
        <v>0</v>
      </c>
      <c r="AF30" s="78">
        <f t="shared" ca="1" si="13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20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21"/>
        <v>0</v>
      </c>
      <c r="AO30" s="25" t="s">
        <v>90</v>
      </c>
    </row>
    <row r="31" spans="1:41" x14ac:dyDescent="0.2">
      <c r="A31" s="34" t="s">
        <v>257</v>
      </c>
      <c r="B31" s="35" t="s">
        <v>482</v>
      </c>
      <c r="C31" s="288"/>
      <c r="D31" s="268">
        <v>0.33178333505966456</v>
      </c>
      <c r="E31" s="268">
        <v>2.7198440610129403E-2</v>
      </c>
      <c r="F31" s="273">
        <f t="shared" si="14"/>
        <v>0</v>
      </c>
      <c r="G31" s="106">
        <f t="shared" si="15"/>
        <v>0</v>
      </c>
      <c r="H31" s="282">
        <f t="shared" si="2"/>
        <v>0</v>
      </c>
      <c r="I31" s="278">
        <f>1-(-'11取引基本表'!CQ29/('11取引基本表'!BW29))</f>
        <v>4.3167922650362622E-2</v>
      </c>
      <c r="J31" s="73">
        <f t="shared" si="16"/>
        <v>0</v>
      </c>
      <c r="K31" s="74">
        <v>0.49268811486306835</v>
      </c>
      <c r="L31" s="73">
        <f t="shared" si="3"/>
        <v>0</v>
      </c>
      <c r="M31" s="74">
        <v>0.12922095187450147</v>
      </c>
      <c r="N31" s="75">
        <f t="shared" si="4"/>
        <v>0</v>
      </c>
      <c r="O31" s="76">
        <v>0</v>
      </c>
      <c r="P31" s="77">
        <f>1-(-'11取引基本表'!CQ29/('11取引基本表'!BW29))</f>
        <v>4.3167922650362622E-2</v>
      </c>
      <c r="Q31" s="75">
        <f t="shared" si="17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7"/>
        <v>0</v>
      </c>
      <c r="W31" s="74">
        <f>'11取引基本表'!BQ29/'11取引基本表'!$BQ$70</f>
        <v>9.384466703670151E-3</v>
      </c>
      <c r="X31" s="75">
        <f t="shared" ca="1" si="8"/>
        <v>0</v>
      </c>
      <c r="Y31" s="77">
        <f t="shared" si="18"/>
        <v>4.3167922650362622E-2</v>
      </c>
      <c r="Z31" s="75">
        <f t="shared" ca="1" si="19"/>
        <v>0</v>
      </c>
      <c r="AA31" s="75">
        <f ca="1"/>
        <v>0</v>
      </c>
      <c r="AB31" s="75">
        <f t="shared" ca="1" si="9"/>
        <v>0</v>
      </c>
      <c r="AC31" s="78">
        <f t="shared" ca="1" si="10"/>
        <v>0</v>
      </c>
      <c r="AD31" s="76">
        <f t="shared" ca="1" si="11"/>
        <v>0</v>
      </c>
      <c r="AE31" s="75">
        <f t="shared" ca="1" si="12"/>
        <v>0</v>
      </c>
      <c r="AF31" s="78">
        <f t="shared" ca="1" si="13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20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21"/>
        <v>0</v>
      </c>
      <c r="AO31" s="25" t="s">
        <v>90</v>
      </c>
    </row>
    <row r="32" spans="1:41" x14ac:dyDescent="0.2">
      <c r="A32" s="36" t="s">
        <v>258</v>
      </c>
      <c r="B32" s="37" t="s">
        <v>483</v>
      </c>
      <c r="C32" s="289"/>
      <c r="D32" s="269">
        <v>0.22568261987401694</v>
      </c>
      <c r="E32" s="269">
        <v>2.4387730805802053E-2</v>
      </c>
      <c r="F32" s="274">
        <f t="shared" si="14"/>
        <v>0</v>
      </c>
      <c r="G32" s="332">
        <f t="shared" si="15"/>
        <v>0</v>
      </c>
      <c r="H32" s="283">
        <f t="shared" si="2"/>
        <v>0</v>
      </c>
      <c r="I32" s="279">
        <f>1-(-'11取引基本表'!CQ30/('11取引基本表'!BW30))</f>
        <v>3.2148900169204353E-3</v>
      </c>
      <c r="J32" s="80">
        <f t="shared" si="16"/>
        <v>0</v>
      </c>
      <c r="K32" s="81">
        <v>0.34834834834834832</v>
      </c>
      <c r="L32" s="80">
        <f t="shared" si="3"/>
        <v>0</v>
      </c>
      <c r="M32" s="81">
        <v>1.5015015015015015E-2</v>
      </c>
      <c r="N32" s="82">
        <f t="shared" si="4"/>
        <v>0</v>
      </c>
      <c r="O32" s="83">
        <v>0</v>
      </c>
      <c r="P32" s="84">
        <f>1-(-'11取引基本表'!CQ30/('11取引基本表'!BW30))</f>
        <v>3.2148900169204353E-3</v>
      </c>
      <c r="Q32" s="82">
        <f t="shared" si="17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7"/>
        <v>0</v>
      </c>
      <c r="W32" s="81">
        <f>'11取引基本表'!BQ30/'11取引基本表'!$BQ$70</f>
        <v>2.7165800311252739E-2</v>
      </c>
      <c r="X32" s="82">
        <f t="shared" ca="1" si="8"/>
        <v>0</v>
      </c>
      <c r="Y32" s="84">
        <f t="shared" si="18"/>
        <v>3.2148900169204353E-3</v>
      </c>
      <c r="Z32" s="82">
        <f t="shared" ca="1" si="19"/>
        <v>0</v>
      </c>
      <c r="AA32" s="82">
        <f ca="1"/>
        <v>0</v>
      </c>
      <c r="AB32" s="82">
        <f t="shared" ca="1" si="9"/>
        <v>0</v>
      </c>
      <c r="AC32" s="85">
        <f t="shared" ca="1" si="10"/>
        <v>0</v>
      </c>
      <c r="AD32" s="83">
        <f t="shared" ca="1" si="11"/>
        <v>0</v>
      </c>
      <c r="AE32" s="82">
        <f t="shared" ca="1" si="12"/>
        <v>0</v>
      </c>
      <c r="AF32" s="85">
        <f t="shared" ca="1" si="13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20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21"/>
        <v>0</v>
      </c>
      <c r="AO32" s="25" t="s">
        <v>90</v>
      </c>
    </row>
    <row r="33" spans="1:41" x14ac:dyDescent="0.2">
      <c r="A33" s="38" t="s">
        <v>259</v>
      </c>
      <c r="B33" s="39" t="s">
        <v>484</v>
      </c>
      <c r="C33" s="290"/>
      <c r="D33" s="270">
        <v>0.18574549447420308</v>
      </c>
      <c r="E33" s="270">
        <v>3.3367191508043778E-2</v>
      </c>
      <c r="F33" s="275">
        <f t="shared" si="14"/>
        <v>0</v>
      </c>
      <c r="G33" s="333">
        <f t="shared" si="15"/>
        <v>0</v>
      </c>
      <c r="H33" s="284">
        <f t="shared" si="2"/>
        <v>0</v>
      </c>
      <c r="I33" s="280">
        <f>1-(-'11取引基本表'!CQ31/('11取引基本表'!BW31))</f>
        <v>6.5275960280194001E-2</v>
      </c>
      <c r="J33" s="87">
        <f t="shared" si="16"/>
        <v>0</v>
      </c>
      <c r="K33" s="88">
        <v>0.4243391066545123</v>
      </c>
      <c r="L33" s="87">
        <f t="shared" si="3"/>
        <v>0</v>
      </c>
      <c r="M33" s="88">
        <v>0.27620783956244305</v>
      </c>
      <c r="N33" s="89">
        <f t="shared" si="4"/>
        <v>0</v>
      </c>
      <c r="O33" s="90">
        <v>0</v>
      </c>
      <c r="P33" s="91">
        <f>1-(-'11取引基本表'!CQ31/('11取引基本表'!BW31))</f>
        <v>6.5275960280194001E-2</v>
      </c>
      <c r="Q33" s="89">
        <f t="shared" si="17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7"/>
        <v>0</v>
      </c>
      <c r="W33" s="88">
        <f>'11取引基本表'!BQ31/'11取引基本表'!$BQ$70</f>
        <v>1.4019984906208267E-3</v>
      </c>
      <c r="X33" s="89">
        <f t="shared" ca="1" si="8"/>
        <v>0</v>
      </c>
      <c r="Y33" s="91">
        <f t="shared" si="18"/>
        <v>6.5275960280194001E-2</v>
      </c>
      <c r="Z33" s="89">
        <f t="shared" ca="1" si="19"/>
        <v>0</v>
      </c>
      <c r="AA33" s="89">
        <f ca="1"/>
        <v>0</v>
      </c>
      <c r="AB33" s="89">
        <f t="shared" ca="1" si="9"/>
        <v>0</v>
      </c>
      <c r="AC33" s="92">
        <f t="shared" ca="1" si="10"/>
        <v>0</v>
      </c>
      <c r="AD33" s="90">
        <f t="shared" ca="1" si="11"/>
        <v>0</v>
      </c>
      <c r="AE33" s="89">
        <f t="shared" ca="1" si="12"/>
        <v>0</v>
      </c>
      <c r="AF33" s="92">
        <f t="shared" ca="1" si="13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20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21"/>
        <v>0</v>
      </c>
      <c r="AO33" s="25" t="s">
        <v>90</v>
      </c>
    </row>
    <row r="34" spans="1:41" x14ac:dyDescent="0.2">
      <c r="A34" s="34" t="s">
        <v>260</v>
      </c>
      <c r="B34" s="35" t="s">
        <v>485</v>
      </c>
      <c r="C34" s="288"/>
      <c r="D34" s="268">
        <v>0.25052720808543544</v>
      </c>
      <c r="E34" s="268">
        <v>3.4530156933738836E-2</v>
      </c>
      <c r="F34" s="273">
        <f t="shared" si="14"/>
        <v>0</v>
      </c>
      <c r="G34" s="106">
        <f t="shared" si="15"/>
        <v>0</v>
      </c>
      <c r="H34" s="282">
        <f t="shared" si="2"/>
        <v>0</v>
      </c>
      <c r="I34" s="278">
        <f>1-(-'11取引基本表'!CQ32/('11取引基本表'!BW32))</f>
        <v>6.6873656556006855E-3</v>
      </c>
      <c r="J34" s="73">
        <f t="shared" si="16"/>
        <v>0</v>
      </c>
      <c r="K34" s="74">
        <v>0.53333333333333333</v>
      </c>
      <c r="L34" s="73">
        <f t="shared" si="3"/>
        <v>0</v>
      </c>
      <c r="M34" s="74">
        <v>0.33333333333333331</v>
      </c>
      <c r="N34" s="75">
        <f t="shared" si="4"/>
        <v>0</v>
      </c>
      <c r="O34" s="76">
        <v>0</v>
      </c>
      <c r="P34" s="77">
        <f>1-(-'11取引基本表'!CQ32/('11取引基本表'!BW32))</f>
        <v>6.6873656556006855E-3</v>
      </c>
      <c r="Q34" s="75">
        <f t="shared" si="17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7"/>
        <v>0</v>
      </c>
      <c r="W34" s="74">
        <f>'11取引基本表'!BQ32/'11取引基本表'!$BQ$70</f>
        <v>1.7861491018588958E-3</v>
      </c>
      <c r="X34" s="75">
        <f t="shared" ca="1" si="8"/>
        <v>0</v>
      </c>
      <c r="Y34" s="77">
        <f t="shared" si="18"/>
        <v>6.6873656556006855E-3</v>
      </c>
      <c r="Z34" s="75">
        <f t="shared" ca="1" si="19"/>
        <v>0</v>
      </c>
      <c r="AA34" s="75">
        <f ca="1"/>
        <v>0</v>
      </c>
      <c r="AB34" s="75">
        <f t="shared" ca="1" si="9"/>
        <v>0</v>
      </c>
      <c r="AC34" s="78">
        <f t="shared" ca="1" si="10"/>
        <v>0</v>
      </c>
      <c r="AD34" s="76">
        <f t="shared" ca="1" si="11"/>
        <v>0</v>
      </c>
      <c r="AE34" s="75">
        <f t="shared" ca="1" si="12"/>
        <v>0</v>
      </c>
      <c r="AF34" s="78">
        <f t="shared" ca="1" si="13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20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21"/>
        <v>0</v>
      </c>
      <c r="AO34" s="25" t="s">
        <v>90</v>
      </c>
    </row>
    <row r="35" spans="1:41" x14ac:dyDescent="0.2">
      <c r="A35" s="34" t="s">
        <v>261</v>
      </c>
      <c r="B35" s="35" t="s">
        <v>486</v>
      </c>
      <c r="C35" s="288"/>
      <c r="D35" s="268">
        <v>0.72575413673328304</v>
      </c>
      <c r="E35" s="268">
        <v>3.0568602985744115E-2</v>
      </c>
      <c r="F35" s="273">
        <f t="shared" si="14"/>
        <v>0</v>
      </c>
      <c r="G35" s="106">
        <f t="shared" si="15"/>
        <v>0</v>
      </c>
      <c r="H35" s="282">
        <f t="shared" si="2"/>
        <v>0</v>
      </c>
      <c r="I35" s="278">
        <f>1-(-'11取引基本表'!CQ33/('11取引基本表'!BW33))</f>
        <v>0</v>
      </c>
      <c r="J35" s="73">
        <f t="shared" si="16"/>
        <v>0</v>
      </c>
      <c r="K35" s="74">
        <v>0</v>
      </c>
      <c r="L35" s="73">
        <f t="shared" si="3"/>
        <v>0</v>
      </c>
      <c r="M35" s="74">
        <v>0</v>
      </c>
      <c r="N35" s="75">
        <f t="shared" si="4"/>
        <v>0</v>
      </c>
      <c r="O35" s="76">
        <v>0</v>
      </c>
      <c r="P35" s="77">
        <f>1-(-'11取引基本表'!CQ33/('11取引基本表'!BW33))</f>
        <v>0</v>
      </c>
      <c r="Q35" s="75">
        <f t="shared" si="17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7"/>
        <v>0</v>
      </c>
      <c r="W35" s="74">
        <f>'11取引基本表'!BQ33/'11取引基本表'!$BQ$70</f>
        <v>3.499702812617684E-3</v>
      </c>
      <c r="X35" s="75">
        <f t="shared" ca="1" si="8"/>
        <v>0</v>
      </c>
      <c r="Y35" s="77">
        <f t="shared" si="18"/>
        <v>0</v>
      </c>
      <c r="Z35" s="75">
        <f t="shared" ca="1" si="19"/>
        <v>0</v>
      </c>
      <c r="AA35" s="75">
        <f ca="1"/>
        <v>0</v>
      </c>
      <c r="AB35" s="75">
        <f t="shared" ca="1" si="9"/>
        <v>0</v>
      </c>
      <c r="AC35" s="78">
        <f t="shared" ca="1" si="10"/>
        <v>0</v>
      </c>
      <c r="AD35" s="76">
        <f t="shared" ca="1" si="11"/>
        <v>0</v>
      </c>
      <c r="AE35" s="75">
        <f t="shared" ca="1" si="12"/>
        <v>0</v>
      </c>
      <c r="AF35" s="78">
        <f t="shared" ca="1" si="13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20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21"/>
        <v>0</v>
      </c>
      <c r="AO35" s="25" t="s">
        <v>90</v>
      </c>
    </row>
    <row r="36" spans="1:41" x14ac:dyDescent="0.2">
      <c r="A36" s="34" t="s">
        <v>262</v>
      </c>
      <c r="B36" s="35" t="s">
        <v>487</v>
      </c>
      <c r="C36" s="288"/>
      <c r="D36" s="268">
        <v>0.18980744170850991</v>
      </c>
      <c r="E36" s="268">
        <v>5.7196889561387777E-2</v>
      </c>
      <c r="F36" s="273">
        <f t="shared" si="14"/>
        <v>0</v>
      </c>
      <c r="G36" s="106">
        <f t="shared" si="15"/>
        <v>0</v>
      </c>
      <c r="H36" s="282">
        <f t="shared" si="2"/>
        <v>0</v>
      </c>
      <c r="I36" s="278">
        <f>1-(-'11取引基本表'!CQ34/('11取引基本表'!BW34))</f>
        <v>0.64024284475281878</v>
      </c>
      <c r="J36" s="73">
        <f t="shared" si="16"/>
        <v>0</v>
      </c>
      <c r="K36" s="74">
        <v>0.51803539019963707</v>
      </c>
      <c r="L36" s="73">
        <f t="shared" si="3"/>
        <v>0</v>
      </c>
      <c r="M36" s="74">
        <v>0.23752268602540835</v>
      </c>
      <c r="N36" s="75">
        <f t="shared" si="4"/>
        <v>0</v>
      </c>
      <c r="O36" s="76">
        <v>0</v>
      </c>
      <c r="P36" s="77">
        <f>1-(-'11取引基本表'!CQ34/('11取引基本表'!BW34))</f>
        <v>0.64024284475281878</v>
      </c>
      <c r="Q36" s="75">
        <f t="shared" si="17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7"/>
        <v>0</v>
      </c>
      <c r="W36" s="74">
        <f>'11取引基本表'!BQ34/'11取引基本表'!$BQ$70</f>
        <v>5.0816773770075271E-4</v>
      </c>
      <c r="X36" s="75">
        <f t="shared" ca="1" si="8"/>
        <v>0</v>
      </c>
      <c r="Y36" s="77">
        <f t="shared" si="18"/>
        <v>0.64024284475281878</v>
      </c>
      <c r="Z36" s="75">
        <f t="shared" ca="1" si="19"/>
        <v>0</v>
      </c>
      <c r="AA36" s="75">
        <f ca="1"/>
        <v>0</v>
      </c>
      <c r="AB36" s="75">
        <f t="shared" ca="1" si="9"/>
        <v>0</v>
      </c>
      <c r="AC36" s="78">
        <f t="shared" ca="1" si="10"/>
        <v>0</v>
      </c>
      <c r="AD36" s="76">
        <f t="shared" ca="1" si="11"/>
        <v>0</v>
      </c>
      <c r="AE36" s="75">
        <f t="shared" ca="1" si="12"/>
        <v>0</v>
      </c>
      <c r="AF36" s="78">
        <f t="shared" ca="1" si="13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20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21"/>
        <v>0</v>
      </c>
      <c r="AO36" s="25" t="s">
        <v>90</v>
      </c>
    </row>
    <row r="37" spans="1:41" x14ac:dyDescent="0.2">
      <c r="A37" s="36" t="s">
        <v>263</v>
      </c>
      <c r="B37" s="37" t="s">
        <v>488</v>
      </c>
      <c r="C37" s="289"/>
      <c r="D37" s="269">
        <v>7.4752886789254498E-3</v>
      </c>
      <c r="E37" s="269">
        <v>1.124779526609705E-2</v>
      </c>
      <c r="F37" s="274">
        <f t="shared" si="14"/>
        <v>0</v>
      </c>
      <c r="G37" s="332">
        <f t="shared" si="15"/>
        <v>0</v>
      </c>
      <c r="H37" s="283">
        <f t="shared" si="2"/>
        <v>0</v>
      </c>
      <c r="I37" s="279">
        <f>1-(-'11取引基本表'!CQ35/('11取引基本表'!BW35))</f>
        <v>0</v>
      </c>
      <c r="J37" s="80">
        <f t="shared" si="16"/>
        <v>0</v>
      </c>
      <c r="K37" s="81">
        <v>0</v>
      </c>
      <c r="L37" s="80">
        <f t="shared" si="3"/>
        <v>0</v>
      </c>
      <c r="M37" s="81">
        <v>0</v>
      </c>
      <c r="N37" s="82">
        <f t="shared" si="4"/>
        <v>0</v>
      </c>
      <c r="O37" s="83">
        <v>0</v>
      </c>
      <c r="P37" s="84">
        <f>1-(-'11取引基本表'!CQ35/('11取引基本表'!BW35))</f>
        <v>0</v>
      </c>
      <c r="Q37" s="82">
        <f t="shared" si="17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7"/>
        <v>0</v>
      </c>
      <c r="W37" s="81">
        <f>'11取引基本表'!BQ35/'11取引基本表'!$BQ$70</f>
        <v>0</v>
      </c>
      <c r="X37" s="82">
        <f t="shared" ca="1" si="8"/>
        <v>0</v>
      </c>
      <c r="Y37" s="84">
        <f t="shared" si="18"/>
        <v>0</v>
      </c>
      <c r="Z37" s="82">
        <f t="shared" ca="1" si="19"/>
        <v>0</v>
      </c>
      <c r="AA37" s="82">
        <f ca="1"/>
        <v>0</v>
      </c>
      <c r="AB37" s="82">
        <f t="shared" ca="1" si="9"/>
        <v>0</v>
      </c>
      <c r="AC37" s="85">
        <f t="shared" ca="1" si="10"/>
        <v>0</v>
      </c>
      <c r="AD37" s="83">
        <f t="shared" ca="1" si="11"/>
        <v>0</v>
      </c>
      <c r="AE37" s="82">
        <f t="shared" ca="1" si="12"/>
        <v>0</v>
      </c>
      <c r="AF37" s="85">
        <f t="shared" ca="1" si="13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20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21"/>
        <v>0</v>
      </c>
      <c r="AO37" s="25" t="s">
        <v>90</v>
      </c>
    </row>
    <row r="38" spans="1:41" x14ac:dyDescent="0.2">
      <c r="A38" s="38" t="s">
        <v>264</v>
      </c>
      <c r="B38" s="39" t="s">
        <v>489</v>
      </c>
      <c r="C38" s="290"/>
      <c r="D38" s="270">
        <v>8.6010293833071461E-2</v>
      </c>
      <c r="E38" s="270">
        <v>3.5761881174261281E-2</v>
      </c>
      <c r="F38" s="275">
        <f t="shared" si="14"/>
        <v>0</v>
      </c>
      <c r="G38" s="333">
        <f t="shared" si="15"/>
        <v>0</v>
      </c>
      <c r="H38" s="284">
        <f t="shared" si="2"/>
        <v>0</v>
      </c>
      <c r="I38" s="280">
        <f>1-(-'11取引基本表'!CQ36/('11取引基本表'!BW36))</f>
        <v>5.2370081912179733E-3</v>
      </c>
      <c r="J38" s="87">
        <f t="shared" si="16"/>
        <v>0</v>
      </c>
      <c r="K38" s="88">
        <v>0.31304347826086959</v>
      </c>
      <c r="L38" s="87">
        <f t="shared" si="3"/>
        <v>0</v>
      </c>
      <c r="M38" s="88">
        <v>6.9565217391304349E-2</v>
      </c>
      <c r="N38" s="89">
        <f t="shared" si="4"/>
        <v>0</v>
      </c>
      <c r="O38" s="90">
        <v>0</v>
      </c>
      <c r="P38" s="91">
        <f>1-(-'11取引基本表'!CQ36/('11取引基本表'!BW36))</f>
        <v>5.2370081912179733E-3</v>
      </c>
      <c r="Q38" s="89">
        <f t="shared" si="17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7"/>
        <v>0</v>
      </c>
      <c r="W38" s="88">
        <f>'11取引基本表'!BQ36/'11取引基本表'!$BQ$70</f>
        <v>0</v>
      </c>
      <c r="X38" s="89">
        <f t="shared" ca="1" si="8"/>
        <v>0</v>
      </c>
      <c r="Y38" s="91">
        <f t="shared" si="18"/>
        <v>5.2370081912179733E-3</v>
      </c>
      <c r="Z38" s="89">
        <f t="shared" ca="1" si="19"/>
        <v>0</v>
      </c>
      <c r="AA38" s="89">
        <f ca="1"/>
        <v>0</v>
      </c>
      <c r="AB38" s="89">
        <f t="shared" ca="1" si="9"/>
        <v>0</v>
      </c>
      <c r="AC38" s="92">
        <f t="shared" ca="1" si="10"/>
        <v>0</v>
      </c>
      <c r="AD38" s="90">
        <f t="shared" ca="1" si="11"/>
        <v>0</v>
      </c>
      <c r="AE38" s="89">
        <f t="shared" ca="1" si="12"/>
        <v>0</v>
      </c>
      <c r="AF38" s="92">
        <f t="shared" ca="1" si="13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20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21"/>
        <v>0</v>
      </c>
      <c r="AO38" s="25" t="s">
        <v>90</v>
      </c>
    </row>
    <row r="39" spans="1:41" x14ac:dyDescent="0.2">
      <c r="A39" s="34" t="s">
        <v>265</v>
      </c>
      <c r="B39" s="35" t="s">
        <v>490</v>
      </c>
      <c r="C39" s="288"/>
      <c r="D39" s="268">
        <v>0.13636895790625755</v>
      </c>
      <c r="E39" s="268">
        <v>3.9468422557368335E-2</v>
      </c>
      <c r="F39" s="273">
        <f t="shared" si="14"/>
        <v>0</v>
      </c>
      <c r="G39" s="106">
        <f t="shared" si="15"/>
        <v>0</v>
      </c>
      <c r="H39" s="282">
        <f t="shared" si="2"/>
        <v>0</v>
      </c>
      <c r="I39" s="278">
        <f>1-(-'11取引基本表'!CQ37/('11取引基本表'!BW37))</f>
        <v>6.2695924764890609E-3</v>
      </c>
      <c r="J39" s="73">
        <f t="shared" si="16"/>
        <v>0</v>
      </c>
      <c r="K39" s="74">
        <v>0.25</v>
      </c>
      <c r="L39" s="73">
        <f t="shared" si="3"/>
        <v>0</v>
      </c>
      <c r="M39" s="74">
        <v>0.14035087719298245</v>
      </c>
      <c r="N39" s="75">
        <f t="shared" si="4"/>
        <v>0</v>
      </c>
      <c r="O39" s="76">
        <v>0</v>
      </c>
      <c r="P39" s="77">
        <f>1-(-'11取引基本表'!CQ37/('11取引基本表'!BW37))</f>
        <v>6.2695924764890609E-3</v>
      </c>
      <c r="Q39" s="75">
        <f t="shared" si="17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7"/>
        <v>0</v>
      </c>
      <c r="W39" s="74">
        <f>'11取引基本表'!BQ37/'11取引基本表'!$BQ$70</f>
        <v>6.3369726814468865E-4</v>
      </c>
      <c r="X39" s="75">
        <f t="shared" ca="1" si="8"/>
        <v>0</v>
      </c>
      <c r="Y39" s="77">
        <f t="shared" si="18"/>
        <v>6.2695924764890609E-3</v>
      </c>
      <c r="Z39" s="75">
        <f t="shared" ca="1" si="19"/>
        <v>0</v>
      </c>
      <c r="AA39" s="75">
        <f ca="1"/>
        <v>0</v>
      </c>
      <c r="AB39" s="75">
        <f t="shared" ca="1" si="9"/>
        <v>0</v>
      </c>
      <c r="AC39" s="78">
        <f t="shared" ca="1" si="10"/>
        <v>0</v>
      </c>
      <c r="AD39" s="76">
        <f t="shared" ca="1" si="11"/>
        <v>0</v>
      </c>
      <c r="AE39" s="75">
        <f t="shared" ca="1" si="12"/>
        <v>0</v>
      </c>
      <c r="AF39" s="78">
        <f t="shared" ca="1" si="13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20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21"/>
        <v>0</v>
      </c>
      <c r="AO39" s="25" t="s">
        <v>90</v>
      </c>
    </row>
    <row r="40" spans="1:41" x14ac:dyDescent="0.2">
      <c r="A40" s="34" t="s">
        <v>266</v>
      </c>
      <c r="B40" s="35" t="s">
        <v>491</v>
      </c>
      <c r="C40" s="288"/>
      <c r="D40" s="268">
        <v>0.14420083483552221</v>
      </c>
      <c r="E40" s="268">
        <v>4.7588571988898057E-2</v>
      </c>
      <c r="F40" s="273">
        <f t="shared" si="14"/>
        <v>0</v>
      </c>
      <c r="G40" s="106">
        <f t="shared" si="15"/>
        <v>0</v>
      </c>
      <c r="H40" s="282">
        <f t="shared" si="2"/>
        <v>0</v>
      </c>
      <c r="I40" s="278">
        <f>1-(-'11取引基本表'!CQ38/('11取引基本表'!BW38))</f>
        <v>0.20097724692759489</v>
      </c>
      <c r="J40" s="73">
        <f t="shared" si="16"/>
        <v>0</v>
      </c>
      <c r="K40" s="74">
        <v>0.44209797472736717</v>
      </c>
      <c r="L40" s="73">
        <f t="shared" ref="L40:L71" si="22">J40*K40</f>
        <v>0</v>
      </c>
      <c r="M40" s="74">
        <v>0.2807685649991345</v>
      </c>
      <c r="N40" s="75">
        <f t="shared" ref="N40:N71" si="23">J40*M40</f>
        <v>0</v>
      </c>
      <c r="O40" s="76">
        <v>0</v>
      </c>
      <c r="P40" s="77">
        <f>1-(-'11取引基本表'!CQ38/('11取引基本表'!BW38))</f>
        <v>0.20097724692759489</v>
      </c>
      <c r="Q40" s="75">
        <f t="shared" si="17"/>
        <v>0</v>
      </c>
      <c r="R40" s="75">
        <v>0</v>
      </c>
      <c r="S40" s="73">
        <f t="shared" ref="S40:S71" si="24">R40*K40</f>
        <v>0</v>
      </c>
      <c r="T40" s="78">
        <f t="shared" ref="T40:T71" si="25">R40*M40</f>
        <v>0</v>
      </c>
      <c r="U40" s="79"/>
      <c r="V40" s="75">
        <f t="shared" ref="V40:V71" ca="1" si="26">(N40+T40)*$U$72</f>
        <v>0</v>
      </c>
      <c r="W40" s="74">
        <f>'11取引基本表'!BQ38/'11取引基本表'!$BQ$70</f>
        <v>1.0057486475327398E-3</v>
      </c>
      <c r="X40" s="75">
        <f t="shared" ref="X40:X71" ca="1" si="27">V$72*W40</f>
        <v>0</v>
      </c>
      <c r="Y40" s="77">
        <f t="shared" si="18"/>
        <v>0.20097724692759489</v>
      </c>
      <c r="Z40" s="75">
        <f t="shared" ca="1" si="19"/>
        <v>0</v>
      </c>
      <c r="AA40" s="75">
        <f ca="1"/>
        <v>0</v>
      </c>
      <c r="AB40" s="75">
        <f t="shared" ref="AB40:AB71" ca="1" si="28">K40*AA40</f>
        <v>0</v>
      </c>
      <c r="AC40" s="78">
        <f t="shared" ref="AC40:AC71" ca="1" si="29">M40*AA40</f>
        <v>0</v>
      </c>
      <c r="AD40" s="76">
        <f t="shared" ref="AD40:AD71" ca="1" si="30">J40+R40+AA40</f>
        <v>0</v>
      </c>
      <c r="AE40" s="75">
        <f t="shared" ref="AE40:AE71" ca="1" si="31">L40+S40+AB40</f>
        <v>0</v>
      </c>
      <c r="AF40" s="78">
        <f t="shared" ref="AF40:AF71" ca="1" si="32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20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21"/>
        <v>0</v>
      </c>
      <c r="AO40" s="25" t="s">
        <v>90</v>
      </c>
    </row>
    <row r="41" spans="1:41" x14ac:dyDescent="0.2">
      <c r="A41" s="34" t="s">
        <v>267</v>
      </c>
      <c r="B41" s="35" t="s">
        <v>492</v>
      </c>
      <c r="C41" s="266"/>
      <c r="D41" s="268">
        <v>0.12830332474022618</v>
      </c>
      <c r="E41" s="268">
        <v>1.380011175052197E-2</v>
      </c>
      <c r="F41" s="273">
        <f t="shared" si="14"/>
        <v>0</v>
      </c>
      <c r="G41" s="334">
        <f t="shared" si="15"/>
        <v>0</v>
      </c>
      <c r="H41" s="282">
        <f t="shared" si="2"/>
        <v>0</v>
      </c>
      <c r="I41" s="278">
        <f>1-(-'11取引基本表'!CQ39/('11取引基本表'!BW39))</f>
        <v>9.1983215547703168E-2</v>
      </c>
      <c r="J41" s="73">
        <f t="shared" si="16"/>
        <v>0</v>
      </c>
      <c r="K41" s="74">
        <v>0.4615174423900173</v>
      </c>
      <c r="L41" s="73">
        <f t="shared" si="22"/>
        <v>0</v>
      </c>
      <c r="M41" s="74">
        <v>0.24710811549321432</v>
      </c>
      <c r="N41" s="75">
        <f t="shared" si="23"/>
        <v>0</v>
      </c>
      <c r="O41" s="76">
        <v>0</v>
      </c>
      <c r="P41" s="77">
        <f>1-(-'11取引基本表'!CQ39/('11取引基本表'!BW39))</f>
        <v>9.1983215547703168E-2</v>
      </c>
      <c r="Q41" s="75">
        <f t="shared" si="17"/>
        <v>0</v>
      </c>
      <c r="R41" s="75">
        <v>0</v>
      </c>
      <c r="S41" s="73">
        <f t="shared" si="24"/>
        <v>0</v>
      </c>
      <c r="T41" s="78">
        <f t="shared" si="25"/>
        <v>0</v>
      </c>
      <c r="U41" s="79"/>
      <c r="V41" s="75">
        <f t="shared" ca="1" si="26"/>
        <v>0</v>
      </c>
      <c r="W41" s="74">
        <f>'11取引基本表'!BQ39/'11取引基本表'!$BQ$70</f>
        <v>1.0208726873452622E-3</v>
      </c>
      <c r="X41" s="75">
        <f t="shared" ca="1" si="27"/>
        <v>0</v>
      </c>
      <c r="Y41" s="77">
        <f t="shared" si="18"/>
        <v>9.1983215547703168E-2</v>
      </c>
      <c r="Z41" s="75">
        <f t="shared" ca="1" si="19"/>
        <v>0</v>
      </c>
      <c r="AA41" s="75">
        <f ca="1"/>
        <v>0</v>
      </c>
      <c r="AB41" s="75">
        <f t="shared" ca="1" si="28"/>
        <v>0</v>
      </c>
      <c r="AC41" s="78">
        <f t="shared" ca="1" si="29"/>
        <v>0</v>
      </c>
      <c r="AD41" s="76">
        <f t="shared" ca="1" si="30"/>
        <v>0</v>
      </c>
      <c r="AE41" s="75">
        <f t="shared" ca="1" si="31"/>
        <v>0</v>
      </c>
      <c r="AF41" s="78">
        <f t="shared" ca="1" si="32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20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21"/>
        <v>0</v>
      </c>
      <c r="AO41" s="25" t="s">
        <v>90</v>
      </c>
    </row>
    <row r="42" spans="1:41" x14ac:dyDescent="0.2">
      <c r="A42" s="36" t="s">
        <v>268</v>
      </c>
      <c r="B42" s="37" t="s">
        <v>493</v>
      </c>
      <c r="C42" s="288"/>
      <c r="D42" s="268">
        <v>0.24261176590718728</v>
      </c>
      <c r="E42" s="268">
        <v>1.202113599019846E-2</v>
      </c>
      <c r="F42" s="273">
        <f t="shared" si="14"/>
        <v>0</v>
      </c>
      <c r="G42" s="106">
        <f t="shared" si="15"/>
        <v>0</v>
      </c>
      <c r="H42" s="283">
        <f t="shared" si="2"/>
        <v>0</v>
      </c>
      <c r="I42" s="279">
        <f>1-(-'11取引基本表'!CQ40/('11取引基本表'!BW40))</f>
        <v>7.4546881933303721E-2</v>
      </c>
      <c r="J42" s="80">
        <f t="shared" si="16"/>
        <v>0</v>
      </c>
      <c r="K42" s="81">
        <v>0.28856601389766268</v>
      </c>
      <c r="L42" s="80">
        <f t="shared" si="22"/>
        <v>0</v>
      </c>
      <c r="M42" s="81">
        <v>0.2998104864181933</v>
      </c>
      <c r="N42" s="82">
        <f t="shared" si="23"/>
        <v>0</v>
      </c>
      <c r="O42" s="83">
        <v>0</v>
      </c>
      <c r="P42" s="84">
        <f>1-(-'11取引基本表'!CQ40/('11取引基本表'!BW40))</f>
        <v>7.4546881933303721E-2</v>
      </c>
      <c r="Q42" s="82">
        <f t="shared" si="17"/>
        <v>0</v>
      </c>
      <c r="R42" s="82">
        <v>0</v>
      </c>
      <c r="S42" s="80">
        <f t="shared" si="24"/>
        <v>0</v>
      </c>
      <c r="T42" s="85">
        <f t="shared" si="25"/>
        <v>0</v>
      </c>
      <c r="U42" s="86"/>
      <c r="V42" s="82">
        <f t="shared" ca="1" si="26"/>
        <v>0</v>
      </c>
      <c r="W42" s="81">
        <f>'11取引基本表'!BQ40/'11取引基本表'!$BQ$70</f>
        <v>2.169694751504464E-2</v>
      </c>
      <c r="X42" s="82">
        <f t="shared" ca="1" si="27"/>
        <v>0</v>
      </c>
      <c r="Y42" s="84">
        <f t="shared" si="18"/>
        <v>7.4546881933303721E-2</v>
      </c>
      <c r="Z42" s="82">
        <f t="shared" ca="1" si="19"/>
        <v>0</v>
      </c>
      <c r="AA42" s="82">
        <f ca="1"/>
        <v>0</v>
      </c>
      <c r="AB42" s="82">
        <f t="shared" ca="1" si="28"/>
        <v>0</v>
      </c>
      <c r="AC42" s="85">
        <f t="shared" ca="1" si="29"/>
        <v>0</v>
      </c>
      <c r="AD42" s="83">
        <f t="shared" ca="1" si="30"/>
        <v>0</v>
      </c>
      <c r="AE42" s="82">
        <f t="shared" ca="1" si="31"/>
        <v>0</v>
      </c>
      <c r="AF42" s="85">
        <f t="shared" ca="1" si="32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20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21"/>
        <v>0</v>
      </c>
      <c r="AO42" s="25" t="s">
        <v>90</v>
      </c>
    </row>
    <row r="43" spans="1:41" x14ac:dyDescent="0.2">
      <c r="A43" s="38" t="s">
        <v>269</v>
      </c>
      <c r="B43" s="39" t="s">
        <v>494</v>
      </c>
      <c r="C43" s="291"/>
      <c r="D43" s="270">
        <v>9.3033531782220499E-2</v>
      </c>
      <c r="E43" s="270">
        <v>1.6905224074859011E-2</v>
      </c>
      <c r="F43" s="275">
        <f t="shared" si="14"/>
        <v>0</v>
      </c>
      <c r="G43" s="335">
        <f t="shared" si="15"/>
        <v>0</v>
      </c>
      <c r="H43" s="284">
        <f t="shared" si="2"/>
        <v>0</v>
      </c>
      <c r="I43" s="280">
        <f>1-(-'11取引基本表'!CQ41/('11取引基本表'!BW41))</f>
        <v>2.2650740199504416E-2</v>
      </c>
      <c r="J43" s="87">
        <f t="shared" si="16"/>
        <v>0</v>
      </c>
      <c r="K43" s="88">
        <v>0.30846223839854414</v>
      </c>
      <c r="L43" s="87">
        <f t="shared" si="22"/>
        <v>0</v>
      </c>
      <c r="M43" s="88">
        <v>0.17879890809827115</v>
      </c>
      <c r="N43" s="89">
        <f t="shared" si="23"/>
        <v>0</v>
      </c>
      <c r="O43" s="90">
        <v>0</v>
      </c>
      <c r="P43" s="91">
        <f>1-(-'11取引基本表'!CQ41/('11取引基本表'!BW41))</f>
        <v>2.2650740199504416E-2</v>
      </c>
      <c r="Q43" s="89">
        <f t="shared" si="17"/>
        <v>0</v>
      </c>
      <c r="R43" s="89">
        <v>0</v>
      </c>
      <c r="S43" s="87">
        <f t="shared" si="24"/>
        <v>0</v>
      </c>
      <c r="T43" s="92">
        <f t="shared" si="25"/>
        <v>0</v>
      </c>
      <c r="U43" s="93"/>
      <c r="V43" s="89">
        <f t="shared" ca="1" si="26"/>
        <v>0</v>
      </c>
      <c r="W43" s="88">
        <f>'11取引基本表'!BQ41/'11取引基本表'!$BQ$70</f>
        <v>1.3129178961250697E-2</v>
      </c>
      <c r="X43" s="89">
        <f t="shared" ca="1" si="27"/>
        <v>0</v>
      </c>
      <c r="Y43" s="91">
        <f t="shared" si="18"/>
        <v>2.2650740199504416E-2</v>
      </c>
      <c r="Z43" s="89">
        <f t="shared" ca="1" si="19"/>
        <v>0</v>
      </c>
      <c r="AA43" s="89">
        <f ca="1"/>
        <v>0</v>
      </c>
      <c r="AB43" s="89">
        <f t="shared" ca="1" si="28"/>
        <v>0</v>
      </c>
      <c r="AC43" s="92">
        <f t="shared" ca="1" si="29"/>
        <v>0</v>
      </c>
      <c r="AD43" s="90">
        <f t="shared" ca="1" si="30"/>
        <v>0</v>
      </c>
      <c r="AE43" s="89">
        <f t="shared" ca="1" si="31"/>
        <v>0</v>
      </c>
      <c r="AF43" s="92">
        <f t="shared" ca="1" si="32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20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21"/>
        <v>0</v>
      </c>
      <c r="AO43" s="25" t="s">
        <v>90</v>
      </c>
    </row>
    <row r="44" spans="1:41" x14ac:dyDescent="0.2">
      <c r="A44" s="34" t="s">
        <v>270</v>
      </c>
      <c r="B44" s="35" t="s">
        <v>495</v>
      </c>
      <c r="C44" s="266"/>
      <c r="D44" s="268">
        <v>0.55786669655942323</v>
      </c>
      <c r="E44" s="268">
        <v>5.3623460574041854E-2</v>
      </c>
      <c r="F44" s="273">
        <f t="shared" si="14"/>
        <v>0</v>
      </c>
      <c r="G44" s="334">
        <f t="shared" si="15"/>
        <v>0</v>
      </c>
      <c r="H44" s="282">
        <f t="shared" si="2"/>
        <v>0</v>
      </c>
      <c r="I44" s="278">
        <f>1-(-'11取引基本表'!CQ42/('11取引基本表'!BW42))</f>
        <v>0.25559328805433479</v>
      </c>
      <c r="J44" s="73">
        <f t="shared" si="16"/>
        <v>0</v>
      </c>
      <c r="K44" s="74">
        <v>0.45591787439613529</v>
      </c>
      <c r="L44" s="73">
        <f t="shared" si="22"/>
        <v>0</v>
      </c>
      <c r="M44" s="74">
        <v>0.30223429951690822</v>
      </c>
      <c r="N44" s="75">
        <f t="shared" si="23"/>
        <v>0</v>
      </c>
      <c r="O44" s="76">
        <v>0</v>
      </c>
      <c r="P44" s="77">
        <f>1-(-'11取引基本表'!CQ42/('11取引基本表'!BW42))</f>
        <v>0.25559328805433479</v>
      </c>
      <c r="Q44" s="75">
        <f t="shared" si="17"/>
        <v>0</v>
      </c>
      <c r="R44" s="75">
        <v>0</v>
      </c>
      <c r="S44" s="73">
        <f t="shared" si="24"/>
        <v>0</v>
      </c>
      <c r="T44" s="78">
        <f t="shared" si="25"/>
        <v>0</v>
      </c>
      <c r="U44" s="79"/>
      <c r="V44" s="75">
        <f t="shared" ca="1" si="26"/>
        <v>0</v>
      </c>
      <c r="W44" s="74">
        <f>'11取引基本表'!BQ42/'11取引基本表'!$BQ$70</f>
        <v>6.7362473324974782E-3</v>
      </c>
      <c r="X44" s="75">
        <f t="shared" ca="1" si="27"/>
        <v>0</v>
      </c>
      <c r="Y44" s="77">
        <f t="shared" si="18"/>
        <v>0.25559328805433479</v>
      </c>
      <c r="Z44" s="75">
        <f t="shared" ca="1" si="19"/>
        <v>0</v>
      </c>
      <c r="AA44" s="75">
        <f ca="1"/>
        <v>0</v>
      </c>
      <c r="AB44" s="75">
        <f t="shared" ca="1" si="28"/>
        <v>0</v>
      </c>
      <c r="AC44" s="78">
        <f t="shared" ca="1" si="29"/>
        <v>0</v>
      </c>
      <c r="AD44" s="76">
        <f t="shared" ca="1" si="30"/>
        <v>0</v>
      </c>
      <c r="AE44" s="75">
        <f t="shared" ca="1" si="31"/>
        <v>0</v>
      </c>
      <c r="AF44" s="78">
        <f t="shared" ca="1" si="32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20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21"/>
        <v>0</v>
      </c>
      <c r="AO44" s="25" t="s">
        <v>90</v>
      </c>
    </row>
    <row r="45" spans="1:41" x14ac:dyDescent="0.2">
      <c r="A45" s="34" t="s">
        <v>272</v>
      </c>
      <c r="B45" s="35" t="s">
        <v>496</v>
      </c>
      <c r="C45" s="266"/>
      <c r="D45" s="268">
        <v>0</v>
      </c>
      <c r="E45" s="268">
        <v>0</v>
      </c>
      <c r="F45" s="273">
        <f t="shared" si="14"/>
        <v>0</v>
      </c>
      <c r="G45" s="334">
        <f t="shared" si="15"/>
        <v>0</v>
      </c>
      <c r="H45" s="282">
        <f t="shared" si="2"/>
        <v>0</v>
      </c>
      <c r="I45" s="278">
        <f>1-(-'11取引基本表'!CQ43/('11取引基本表'!BW43))</f>
        <v>0.41504854368932043</v>
      </c>
      <c r="J45" s="73">
        <f t="shared" si="16"/>
        <v>0</v>
      </c>
      <c r="K45" s="74">
        <v>0.35103244837758113</v>
      </c>
      <c r="L45" s="73">
        <f t="shared" si="22"/>
        <v>0</v>
      </c>
      <c r="M45" s="74">
        <v>0.25781710914454276</v>
      </c>
      <c r="N45" s="75">
        <f t="shared" si="23"/>
        <v>0</v>
      </c>
      <c r="O45" s="76">
        <v>0</v>
      </c>
      <c r="P45" s="77">
        <f>1-(-'11取引基本表'!CQ43/('11取引基本表'!BW43))</f>
        <v>0.41504854368932043</v>
      </c>
      <c r="Q45" s="75">
        <f t="shared" si="17"/>
        <v>0</v>
      </c>
      <c r="R45" s="75">
        <v>0</v>
      </c>
      <c r="S45" s="73">
        <f t="shared" si="24"/>
        <v>0</v>
      </c>
      <c r="T45" s="78">
        <f t="shared" si="25"/>
        <v>0</v>
      </c>
      <c r="U45" s="79"/>
      <c r="V45" s="75">
        <f t="shared" ca="1" si="26"/>
        <v>0</v>
      </c>
      <c r="W45" s="74">
        <f>'11取引基本表'!BQ43/'11取引基本表'!$BQ$70</f>
        <v>3.9020022716307801E-4</v>
      </c>
      <c r="X45" s="75">
        <f t="shared" ca="1" si="27"/>
        <v>0</v>
      </c>
      <c r="Y45" s="77">
        <f t="shared" si="18"/>
        <v>0.41504854368932043</v>
      </c>
      <c r="Z45" s="75">
        <f t="shared" ca="1" si="19"/>
        <v>0</v>
      </c>
      <c r="AA45" s="75">
        <f ca="1"/>
        <v>0</v>
      </c>
      <c r="AB45" s="75">
        <f t="shared" ca="1" si="28"/>
        <v>0</v>
      </c>
      <c r="AC45" s="78">
        <f t="shared" ca="1" si="29"/>
        <v>0</v>
      </c>
      <c r="AD45" s="76">
        <f t="shared" ca="1" si="30"/>
        <v>0</v>
      </c>
      <c r="AE45" s="75">
        <f t="shared" ca="1" si="31"/>
        <v>0</v>
      </c>
      <c r="AF45" s="78">
        <f t="shared" ca="1" si="32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20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21"/>
        <v>0</v>
      </c>
      <c r="AO45" s="25" t="s">
        <v>90</v>
      </c>
    </row>
    <row r="46" spans="1:41" x14ac:dyDescent="0.2">
      <c r="A46" s="34" t="s">
        <v>274</v>
      </c>
      <c r="B46" s="35" t="s">
        <v>497</v>
      </c>
      <c r="C46" s="266"/>
      <c r="D46" s="268">
        <v>0</v>
      </c>
      <c r="E46" s="268">
        <v>0</v>
      </c>
      <c r="F46" s="273">
        <f t="shared" si="14"/>
        <v>0</v>
      </c>
      <c r="G46" s="334">
        <f t="shared" si="15"/>
        <v>0</v>
      </c>
      <c r="H46" s="282">
        <f t="shared" si="2"/>
        <v>0</v>
      </c>
      <c r="I46" s="278">
        <f>1-(-'11取引基本表'!CQ44/('11取引基本表'!BW44))</f>
        <v>1</v>
      </c>
      <c r="J46" s="73">
        <f t="shared" si="16"/>
        <v>0</v>
      </c>
      <c r="K46" s="74">
        <v>0.47309170785282811</v>
      </c>
      <c r="L46" s="73">
        <f t="shared" si="22"/>
        <v>0</v>
      </c>
      <c r="M46" s="74">
        <v>0.34092025781091939</v>
      </c>
      <c r="N46" s="75">
        <f t="shared" si="23"/>
        <v>0</v>
      </c>
      <c r="O46" s="76">
        <v>0</v>
      </c>
      <c r="P46" s="77">
        <f>1-(-'11取引基本表'!CQ44/('11取引基本表'!BW44))</f>
        <v>1</v>
      </c>
      <c r="Q46" s="75">
        <f t="shared" si="17"/>
        <v>0</v>
      </c>
      <c r="R46" s="75">
        <v>0</v>
      </c>
      <c r="S46" s="73">
        <f t="shared" si="24"/>
        <v>0</v>
      </c>
      <c r="T46" s="78">
        <f t="shared" si="25"/>
        <v>0</v>
      </c>
      <c r="U46" s="79"/>
      <c r="V46" s="75">
        <f t="shared" ca="1" si="26"/>
        <v>0</v>
      </c>
      <c r="W46" s="74">
        <f>'11取引基本表'!BQ44/'11取引基本表'!$BQ$70</f>
        <v>0</v>
      </c>
      <c r="X46" s="75">
        <f t="shared" ca="1" si="27"/>
        <v>0</v>
      </c>
      <c r="Y46" s="77">
        <f t="shared" si="18"/>
        <v>1</v>
      </c>
      <c r="Z46" s="75">
        <f t="shared" ca="1" si="19"/>
        <v>0</v>
      </c>
      <c r="AA46" s="75">
        <f ca="1"/>
        <v>0</v>
      </c>
      <c r="AB46" s="75">
        <f t="shared" ca="1" si="28"/>
        <v>0</v>
      </c>
      <c r="AC46" s="78">
        <f t="shared" ca="1" si="29"/>
        <v>0</v>
      </c>
      <c r="AD46" s="76">
        <f t="shared" ca="1" si="30"/>
        <v>0</v>
      </c>
      <c r="AE46" s="75">
        <f t="shared" ca="1" si="31"/>
        <v>0</v>
      </c>
      <c r="AF46" s="78">
        <f t="shared" ca="1" si="32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20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21"/>
        <v>0</v>
      </c>
      <c r="AO46" s="25" t="s">
        <v>91</v>
      </c>
    </row>
    <row r="47" spans="1:41" x14ac:dyDescent="0.2">
      <c r="A47" s="36" t="s">
        <v>275</v>
      </c>
      <c r="B47" s="37" t="s">
        <v>498</v>
      </c>
      <c r="C47" s="292"/>
      <c r="D47" s="269">
        <v>0</v>
      </c>
      <c r="E47" s="269">
        <v>0</v>
      </c>
      <c r="F47" s="274">
        <f t="shared" si="14"/>
        <v>0</v>
      </c>
      <c r="G47" s="336">
        <f t="shared" si="15"/>
        <v>0</v>
      </c>
      <c r="H47" s="283">
        <f t="shared" si="2"/>
        <v>0</v>
      </c>
      <c r="I47" s="279">
        <f>1-(-'11取引基本表'!CQ45/('11取引基本表'!BW45))</f>
        <v>1</v>
      </c>
      <c r="J47" s="80">
        <f t="shared" si="16"/>
        <v>0</v>
      </c>
      <c r="K47" s="81">
        <v>0.47416762342135477</v>
      </c>
      <c r="L47" s="80">
        <f t="shared" si="22"/>
        <v>0</v>
      </c>
      <c r="M47" s="81">
        <v>0.35301951779563717</v>
      </c>
      <c r="N47" s="82">
        <f t="shared" si="23"/>
        <v>0</v>
      </c>
      <c r="O47" s="83">
        <v>0</v>
      </c>
      <c r="P47" s="84">
        <f>1-(-'11取引基本表'!CQ45/('11取引基本表'!BW45))</f>
        <v>1</v>
      </c>
      <c r="Q47" s="82">
        <f t="shared" si="17"/>
        <v>0</v>
      </c>
      <c r="R47" s="82">
        <v>0</v>
      </c>
      <c r="S47" s="80">
        <f t="shared" si="24"/>
        <v>0</v>
      </c>
      <c r="T47" s="85">
        <f t="shared" si="25"/>
        <v>0</v>
      </c>
      <c r="U47" s="86"/>
      <c r="V47" s="82">
        <f t="shared" ca="1" si="26"/>
        <v>0</v>
      </c>
      <c r="W47" s="81">
        <f>'11取引基本表'!BQ45/'11取引基本表'!$BQ$70</f>
        <v>0</v>
      </c>
      <c r="X47" s="82">
        <f t="shared" ca="1" si="27"/>
        <v>0</v>
      </c>
      <c r="Y47" s="84">
        <f t="shared" si="18"/>
        <v>1</v>
      </c>
      <c r="Z47" s="82">
        <f t="shared" ca="1" si="19"/>
        <v>0</v>
      </c>
      <c r="AA47" s="82">
        <f ca="1"/>
        <v>0</v>
      </c>
      <c r="AB47" s="82">
        <f t="shared" ca="1" si="28"/>
        <v>0</v>
      </c>
      <c r="AC47" s="85">
        <f t="shared" ca="1" si="29"/>
        <v>0</v>
      </c>
      <c r="AD47" s="83">
        <f t="shared" ca="1" si="30"/>
        <v>0</v>
      </c>
      <c r="AE47" s="82">
        <f t="shared" ca="1" si="31"/>
        <v>0</v>
      </c>
      <c r="AF47" s="85">
        <f t="shared" ca="1" si="32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20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21"/>
        <v>0</v>
      </c>
      <c r="AO47" s="25" t="s">
        <v>91</v>
      </c>
    </row>
    <row r="48" spans="1:41" x14ac:dyDescent="0.2">
      <c r="A48" s="38" t="s">
        <v>276</v>
      </c>
      <c r="B48" s="39" t="s">
        <v>499</v>
      </c>
      <c r="C48" s="288"/>
      <c r="D48" s="268">
        <v>0</v>
      </c>
      <c r="E48" s="268">
        <v>0</v>
      </c>
      <c r="F48" s="273">
        <f t="shared" si="14"/>
        <v>0</v>
      </c>
      <c r="G48" s="106">
        <f t="shared" si="15"/>
        <v>0</v>
      </c>
      <c r="H48" s="284">
        <f t="shared" si="2"/>
        <v>0</v>
      </c>
      <c r="I48" s="280">
        <f>1-(-'11取引基本表'!CQ46/('11取引基本表'!BW46))</f>
        <v>1</v>
      </c>
      <c r="J48" s="87">
        <f t="shared" si="16"/>
        <v>0</v>
      </c>
      <c r="K48" s="88">
        <v>0.50450037339342568</v>
      </c>
      <c r="L48" s="87">
        <f t="shared" si="22"/>
        <v>0</v>
      </c>
      <c r="M48" s="88">
        <v>0.35391145990278672</v>
      </c>
      <c r="N48" s="89">
        <f t="shared" si="23"/>
        <v>0</v>
      </c>
      <c r="O48" s="90">
        <v>0</v>
      </c>
      <c r="P48" s="91">
        <f>1-(-'11取引基本表'!CQ46/('11取引基本表'!BW46))</f>
        <v>1</v>
      </c>
      <c r="Q48" s="89">
        <f t="shared" si="17"/>
        <v>0</v>
      </c>
      <c r="R48" s="89">
        <v>0</v>
      </c>
      <c r="S48" s="87">
        <f t="shared" si="24"/>
        <v>0</v>
      </c>
      <c r="T48" s="92">
        <f t="shared" si="25"/>
        <v>0</v>
      </c>
      <c r="U48" s="93"/>
      <c r="V48" s="89">
        <f t="shared" ca="1" si="26"/>
        <v>0</v>
      </c>
      <c r="W48" s="88">
        <f>'11取引基本表'!BQ46/'11取引基本表'!$BQ$70</f>
        <v>0</v>
      </c>
      <c r="X48" s="89">
        <f t="shared" ca="1" si="27"/>
        <v>0</v>
      </c>
      <c r="Y48" s="91">
        <f t="shared" si="18"/>
        <v>1</v>
      </c>
      <c r="Z48" s="89">
        <f t="shared" ca="1" si="19"/>
        <v>0</v>
      </c>
      <c r="AA48" s="89">
        <f ca="1"/>
        <v>0</v>
      </c>
      <c r="AB48" s="89">
        <f t="shared" ca="1" si="28"/>
        <v>0</v>
      </c>
      <c r="AC48" s="92">
        <f t="shared" ca="1" si="29"/>
        <v>0</v>
      </c>
      <c r="AD48" s="90">
        <f t="shared" ca="1" si="30"/>
        <v>0</v>
      </c>
      <c r="AE48" s="89">
        <f t="shared" ca="1" si="31"/>
        <v>0</v>
      </c>
      <c r="AF48" s="92">
        <f t="shared" ca="1" si="32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20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21"/>
        <v>0</v>
      </c>
      <c r="AO48" s="25" t="s">
        <v>91</v>
      </c>
    </row>
    <row r="49" spans="1:41" x14ac:dyDescent="0.2">
      <c r="A49" s="34" t="s">
        <v>277</v>
      </c>
      <c r="B49" s="35" t="s">
        <v>500</v>
      </c>
      <c r="C49" s="288"/>
      <c r="D49" s="268">
        <v>0</v>
      </c>
      <c r="E49" s="268">
        <v>0</v>
      </c>
      <c r="F49" s="273">
        <f t="shared" si="14"/>
        <v>0</v>
      </c>
      <c r="G49" s="106">
        <f t="shared" si="15"/>
        <v>0</v>
      </c>
      <c r="H49" s="282">
        <f t="shared" si="2"/>
        <v>0</v>
      </c>
      <c r="I49" s="278">
        <f>1-(-'11取引基本表'!CQ47/('11取引基本表'!BW47))</f>
        <v>1</v>
      </c>
      <c r="J49" s="73">
        <f t="shared" si="16"/>
        <v>0</v>
      </c>
      <c r="K49" s="74">
        <v>0.50318078237751618</v>
      </c>
      <c r="L49" s="73">
        <f t="shared" si="22"/>
        <v>0</v>
      </c>
      <c r="M49" s="74">
        <v>0.44098936574249903</v>
      </c>
      <c r="N49" s="75">
        <f t="shared" si="23"/>
        <v>0</v>
      </c>
      <c r="O49" s="76">
        <v>0</v>
      </c>
      <c r="P49" s="77">
        <f>1-(-'11取引基本表'!CQ47/('11取引基本表'!BW47))</f>
        <v>1</v>
      </c>
      <c r="Q49" s="75">
        <f t="shared" si="17"/>
        <v>0</v>
      </c>
      <c r="R49" s="75">
        <v>0</v>
      </c>
      <c r="S49" s="73">
        <f t="shared" si="24"/>
        <v>0</v>
      </c>
      <c r="T49" s="78">
        <f t="shared" si="25"/>
        <v>0</v>
      </c>
      <c r="U49" s="79"/>
      <c r="V49" s="75">
        <f t="shared" ca="1" si="26"/>
        <v>0</v>
      </c>
      <c r="W49" s="74">
        <f>'11取引基本表'!BQ47/'11取引基本表'!$BQ$70</f>
        <v>0</v>
      </c>
      <c r="X49" s="75">
        <f t="shared" ca="1" si="27"/>
        <v>0</v>
      </c>
      <c r="Y49" s="77">
        <f t="shared" si="18"/>
        <v>1</v>
      </c>
      <c r="Z49" s="75">
        <f t="shared" ca="1" si="19"/>
        <v>0</v>
      </c>
      <c r="AA49" s="75">
        <f ca="1"/>
        <v>0</v>
      </c>
      <c r="AB49" s="75">
        <f t="shared" ca="1" si="28"/>
        <v>0</v>
      </c>
      <c r="AC49" s="78">
        <f t="shared" ca="1" si="29"/>
        <v>0</v>
      </c>
      <c r="AD49" s="76">
        <f t="shared" ca="1" si="30"/>
        <v>0</v>
      </c>
      <c r="AE49" s="75">
        <f t="shared" ca="1" si="31"/>
        <v>0</v>
      </c>
      <c r="AF49" s="78">
        <f t="shared" ca="1" si="32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20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21"/>
        <v>0</v>
      </c>
      <c r="AO49" s="25" t="s">
        <v>91</v>
      </c>
    </row>
    <row r="50" spans="1:41" x14ac:dyDescent="0.2">
      <c r="A50" s="34" t="s">
        <v>278</v>
      </c>
      <c r="B50" s="35" t="s">
        <v>501</v>
      </c>
      <c r="C50" s="288"/>
      <c r="D50" s="268">
        <v>0</v>
      </c>
      <c r="E50" s="268">
        <v>0</v>
      </c>
      <c r="F50" s="273">
        <f t="shared" si="14"/>
        <v>0</v>
      </c>
      <c r="G50" s="106">
        <f t="shared" si="15"/>
        <v>0</v>
      </c>
      <c r="H50" s="282">
        <f t="shared" si="2"/>
        <v>0</v>
      </c>
      <c r="I50" s="278">
        <f>1-(-'11取引基本表'!CQ48/('11取引基本表'!BW48))</f>
        <v>0.19210897134805072</v>
      </c>
      <c r="J50" s="73">
        <f t="shared" si="16"/>
        <v>0</v>
      </c>
      <c r="K50" s="74">
        <v>0.56241529890076791</v>
      </c>
      <c r="L50" s="73">
        <f t="shared" si="22"/>
        <v>0</v>
      </c>
      <c r="M50" s="74">
        <v>0.1222707423580786</v>
      </c>
      <c r="N50" s="75">
        <f t="shared" si="23"/>
        <v>0</v>
      </c>
      <c r="O50" s="76">
        <v>0</v>
      </c>
      <c r="P50" s="77">
        <f>1-(-'11取引基本表'!CQ48/('11取引基本表'!BW48))</f>
        <v>0.19210897134805072</v>
      </c>
      <c r="Q50" s="75">
        <f t="shared" si="17"/>
        <v>0</v>
      </c>
      <c r="R50" s="75">
        <v>0</v>
      </c>
      <c r="S50" s="73">
        <f t="shared" si="24"/>
        <v>0</v>
      </c>
      <c r="T50" s="78">
        <f t="shared" si="25"/>
        <v>0</v>
      </c>
      <c r="U50" s="79"/>
      <c r="V50" s="75">
        <f t="shared" ca="1" si="26"/>
        <v>0</v>
      </c>
      <c r="W50" s="74">
        <f>'11取引基本表'!BQ48/'11取引基本表'!$BQ$70</f>
        <v>1.709318979611282E-2</v>
      </c>
      <c r="X50" s="75">
        <f t="shared" ca="1" si="27"/>
        <v>0</v>
      </c>
      <c r="Y50" s="77">
        <f t="shared" si="18"/>
        <v>0.19210897134805072</v>
      </c>
      <c r="Z50" s="75">
        <f t="shared" ca="1" si="19"/>
        <v>0</v>
      </c>
      <c r="AA50" s="75">
        <f ca="1"/>
        <v>0</v>
      </c>
      <c r="AB50" s="75">
        <f t="shared" ca="1" si="28"/>
        <v>0</v>
      </c>
      <c r="AC50" s="78">
        <f t="shared" ca="1" si="29"/>
        <v>0</v>
      </c>
      <c r="AD50" s="76">
        <f t="shared" ca="1" si="30"/>
        <v>0</v>
      </c>
      <c r="AE50" s="75">
        <f t="shared" ca="1" si="31"/>
        <v>0</v>
      </c>
      <c r="AF50" s="78">
        <f t="shared" ca="1" si="32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20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21"/>
        <v>0</v>
      </c>
      <c r="AO50" s="25" t="s">
        <v>92</v>
      </c>
    </row>
    <row r="51" spans="1:41" x14ac:dyDescent="0.2">
      <c r="A51" s="34" t="s">
        <v>279</v>
      </c>
      <c r="B51" s="35" t="s">
        <v>502</v>
      </c>
      <c r="C51" s="293"/>
      <c r="D51" s="271">
        <v>0</v>
      </c>
      <c r="E51" s="271">
        <v>0</v>
      </c>
      <c r="F51" s="346">
        <f t="shared" si="14"/>
        <v>0</v>
      </c>
      <c r="G51" s="347">
        <f t="shared" si="15"/>
        <v>0</v>
      </c>
      <c r="H51" s="282">
        <f t="shared" si="2"/>
        <v>0</v>
      </c>
      <c r="I51" s="278">
        <f>1-(-'11取引基本表'!CQ49/('11取引基本表'!BW49))</f>
        <v>0.99908127641330313</v>
      </c>
      <c r="J51" s="73">
        <f t="shared" si="16"/>
        <v>0</v>
      </c>
      <c r="K51" s="74">
        <v>0.51676165961880249</v>
      </c>
      <c r="L51" s="73">
        <f t="shared" si="22"/>
        <v>0</v>
      </c>
      <c r="M51" s="74">
        <v>0.16191701905987621</v>
      </c>
      <c r="N51" s="75">
        <f t="shared" si="23"/>
        <v>0</v>
      </c>
      <c r="O51" s="76">
        <v>0</v>
      </c>
      <c r="P51" s="77">
        <f>1-(-'11取引基本表'!CQ49/('11取引基本表'!BW49))</f>
        <v>0.99908127641330313</v>
      </c>
      <c r="Q51" s="75">
        <f t="shared" si="17"/>
        <v>0</v>
      </c>
      <c r="R51" s="75">
        <v>0</v>
      </c>
      <c r="S51" s="73">
        <f t="shared" si="24"/>
        <v>0</v>
      </c>
      <c r="T51" s="78">
        <f t="shared" si="25"/>
        <v>0</v>
      </c>
      <c r="U51" s="79"/>
      <c r="V51" s="75">
        <f t="shared" ca="1" si="26"/>
        <v>0</v>
      </c>
      <c r="W51" s="74">
        <f>'11取引基本表'!BQ49/'11取引基本表'!$BQ$70</f>
        <v>1.0164867157996306E-2</v>
      </c>
      <c r="X51" s="75">
        <f t="shared" ca="1" si="27"/>
        <v>0</v>
      </c>
      <c r="Y51" s="77">
        <f t="shared" si="18"/>
        <v>0.99908127641330313</v>
      </c>
      <c r="Z51" s="75">
        <f t="shared" ca="1" si="19"/>
        <v>0</v>
      </c>
      <c r="AA51" s="75">
        <f ca="1"/>
        <v>0</v>
      </c>
      <c r="AB51" s="75">
        <f t="shared" ca="1" si="28"/>
        <v>0</v>
      </c>
      <c r="AC51" s="78">
        <f t="shared" ca="1" si="29"/>
        <v>0</v>
      </c>
      <c r="AD51" s="76">
        <f t="shared" ca="1" si="30"/>
        <v>0</v>
      </c>
      <c r="AE51" s="75">
        <f t="shared" ca="1" si="31"/>
        <v>0</v>
      </c>
      <c r="AF51" s="78">
        <f t="shared" ca="1" si="32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20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21"/>
        <v>0</v>
      </c>
      <c r="AO51" s="25" t="s">
        <v>92</v>
      </c>
    </row>
    <row r="52" spans="1:41" x14ac:dyDescent="0.2">
      <c r="A52" s="36" t="s">
        <v>280</v>
      </c>
      <c r="B52" s="37" t="s">
        <v>503</v>
      </c>
      <c r="C52" s="293"/>
      <c r="D52" s="271">
        <v>0</v>
      </c>
      <c r="E52" s="271">
        <v>0</v>
      </c>
      <c r="F52" s="328">
        <f t="shared" si="14"/>
        <v>0</v>
      </c>
      <c r="G52" s="347">
        <f t="shared" si="15"/>
        <v>0</v>
      </c>
      <c r="H52" s="282">
        <f t="shared" si="2"/>
        <v>0</v>
      </c>
      <c r="I52" s="279">
        <f>1-(-'11取引基本表'!CQ50/('11取引基本表'!BW50))</f>
        <v>1</v>
      </c>
      <c r="J52" s="80">
        <f t="shared" si="16"/>
        <v>0</v>
      </c>
      <c r="K52" s="81">
        <v>0.70508166969147001</v>
      </c>
      <c r="L52" s="80">
        <f t="shared" si="22"/>
        <v>0</v>
      </c>
      <c r="M52" s="81">
        <v>0.52011494252873558</v>
      </c>
      <c r="N52" s="82">
        <f t="shared" si="23"/>
        <v>0</v>
      </c>
      <c r="O52" s="83">
        <v>0</v>
      </c>
      <c r="P52" s="84">
        <f>1-(-'11取引基本表'!CQ50/('11取引基本表'!BW50))</f>
        <v>1</v>
      </c>
      <c r="Q52" s="82">
        <f t="shared" si="17"/>
        <v>0</v>
      </c>
      <c r="R52" s="82">
        <v>0</v>
      </c>
      <c r="S52" s="80">
        <f t="shared" si="24"/>
        <v>0</v>
      </c>
      <c r="T52" s="85">
        <f t="shared" si="25"/>
        <v>0</v>
      </c>
      <c r="U52" s="86"/>
      <c r="V52" s="82">
        <f t="shared" ca="1" si="26"/>
        <v>0</v>
      </c>
      <c r="W52" s="81">
        <f>'11取引基本表'!BQ50/'11取引基本表'!$BQ$70</f>
        <v>2.9869978629731746E-3</v>
      </c>
      <c r="X52" s="82">
        <f t="shared" ca="1" si="27"/>
        <v>0</v>
      </c>
      <c r="Y52" s="84">
        <f t="shared" si="18"/>
        <v>1</v>
      </c>
      <c r="Z52" s="82">
        <f t="shared" ca="1" si="19"/>
        <v>0</v>
      </c>
      <c r="AA52" s="82">
        <f ca="1"/>
        <v>0</v>
      </c>
      <c r="AB52" s="82">
        <f t="shared" ca="1" si="28"/>
        <v>0</v>
      </c>
      <c r="AC52" s="85">
        <f t="shared" ca="1" si="29"/>
        <v>0</v>
      </c>
      <c r="AD52" s="83">
        <f t="shared" ca="1" si="30"/>
        <v>0</v>
      </c>
      <c r="AE52" s="82">
        <f t="shared" ca="1" si="31"/>
        <v>0</v>
      </c>
      <c r="AF52" s="85">
        <f t="shared" ca="1" si="32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20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21"/>
        <v>0</v>
      </c>
      <c r="AO52" s="25" t="s">
        <v>97</v>
      </c>
    </row>
    <row r="53" spans="1:41" x14ac:dyDescent="0.2">
      <c r="A53" s="38" t="s">
        <v>281</v>
      </c>
      <c r="B53" s="39" t="s">
        <v>504</v>
      </c>
      <c r="C53" s="294"/>
      <c r="D53" s="270">
        <v>-264.06522879772575</v>
      </c>
      <c r="E53" s="270">
        <v>0</v>
      </c>
      <c r="F53" s="348">
        <f t="shared" si="14"/>
        <v>0</v>
      </c>
      <c r="G53" s="349">
        <f t="shared" si="15"/>
        <v>0</v>
      </c>
      <c r="H53" s="284">
        <f>C53-G53+F72</f>
        <v>0</v>
      </c>
      <c r="I53" s="280">
        <f>1-(-'11取引基本表'!CQ51/('11取引基本表'!BW51))</f>
        <v>0.53903598413036047</v>
      </c>
      <c r="J53" s="87">
        <f t="shared" si="16"/>
        <v>0</v>
      </c>
      <c r="K53" s="88">
        <v>0.73347173821704847</v>
      </c>
      <c r="L53" s="87">
        <f t="shared" si="22"/>
        <v>0</v>
      </c>
      <c r="M53" s="88">
        <v>0.41873656113294283</v>
      </c>
      <c r="N53" s="89">
        <f t="shared" si="23"/>
        <v>0</v>
      </c>
      <c r="O53" s="90">
        <v>0</v>
      </c>
      <c r="P53" s="91">
        <f>1-(-'11取引基本表'!CQ51/('11取引基本表'!BW51))</f>
        <v>0.53903598413036047</v>
      </c>
      <c r="Q53" s="89">
        <f t="shared" si="17"/>
        <v>0</v>
      </c>
      <c r="R53" s="89">
        <v>0</v>
      </c>
      <c r="S53" s="87">
        <f t="shared" si="24"/>
        <v>0</v>
      </c>
      <c r="T53" s="92">
        <f t="shared" si="25"/>
        <v>0</v>
      </c>
      <c r="U53" s="93"/>
      <c r="V53" s="89">
        <f t="shared" ca="1" si="26"/>
        <v>0</v>
      </c>
      <c r="W53" s="88">
        <f>'11取引基本表'!BQ51/'11取引基本表'!$BQ$70</f>
        <v>0.19190137916119052</v>
      </c>
      <c r="X53" s="89">
        <f t="shared" ca="1" si="27"/>
        <v>0</v>
      </c>
      <c r="Y53" s="91">
        <f t="shared" si="18"/>
        <v>0.53903598413036047</v>
      </c>
      <c r="Z53" s="89">
        <f t="shared" ca="1" si="19"/>
        <v>0</v>
      </c>
      <c r="AA53" s="89">
        <f ca="1"/>
        <v>0</v>
      </c>
      <c r="AB53" s="89">
        <f t="shared" ca="1" si="28"/>
        <v>0</v>
      </c>
      <c r="AC53" s="92">
        <f t="shared" ca="1" si="29"/>
        <v>0</v>
      </c>
      <c r="AD53" s="90">
        <f t="shared" ca="1" si="30"/>
        <v>0</v>
      </c>
      <c r="AE53" s="89">
        <f t="shared" ca="1" si="31"/>
        <v>0</v>
      </c>
      <c r="AF53" s="92">
        <f t="shared" ca="1" si="32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20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21"/>
        <v>0</v>
      </c>
      <c r="AO53" s="25" t="s">
        <v>93</v>
      </c>
    </row>
    <row r="54" spans="1:41" x14ac:dyDescent="0.2">
      <c r="A54" s="34" t="s">
        <v>282</v>
      </c>
      <c r="B54" s="35" t="s">
        <v>505</v>
      </c>
      <c r="C54" s="295"/>
      <c r="D54" s="268">
        <v>0</v>
      </c>
      <c r="E54" s="268">
        <v>0</v>
      </c>
      <c r="F54" s="350">
        <f t="shared" si="14"/>
        <v>0</v>
      </c>
      <c r="G54" s="338">
        <f t="shared" si="15"/>
        <v>0</v>
      </c>
      <c r="H54" s="282">
        <f>C54-F54-G54</f>
        <v>0</v>
      </c>
      <c r="I54" s="278">
        <f>1-(-'11取引基本表'!CQ52/('11取引基本表'!BW52))</f>
        <v>0.73412591191569843</v>
      </c>
      <c r="J54" s="73">
        <f t="shared" si="16"/>
        <v>0</v>
      </c>
      <c r="K54" s="74">
        <v>0.72670119131342836</v>
      </c>
      <c r="L54" s="73">
        <f t="shared" si="22"/>
        <v>0</v>
      </c>
      <c r="M54" s="74">
        <v>0.35183172431430215</v>
      </c>
      <c r="N54" s="75">
        <f t="shared" si="23"/>
        <v>0</v>
      </c>
      <c r="O54" s="76">
        <v>0</v>
      </c>
      <c r="P54" s="77">
        <f>1-(-'11取引基本表'!CQ52/('11取引基本表'!BW52))</f>
        <v>0.73412591191569843</v>
      </c>
      <c r="Q54" s="75">
        <f t="shared" si="17"/>
        <v>0</v>
      </c>
      <c r="R54" s="75">
        <v>0</v>
      </c>
      <c r="S54" s="73">
        <f t="shared" si="24"/>
        <v>0</v>
      </c>
      <c r="T54" s="78">
        <f t="shared" si="25"/>
        <v>0</v>
      </c>
      <c r="U54" s="79"/>
      <c r="V54" s="75">
        <f t="shared" ca="1" si="26"/>
        <v>0</v>
      </c>
      <c r="W54" s="74">
        <f>'11取引基本表'!BQ52/'11取引基本表'!$BQ$70</f>
        <v>5.3006734734928514E-2</v>
      </c>
      <c r="X54" s="75">
        <f t="shared" ca="1" si="27"/>
        <v>0</v>
      </c>
      <c r="Y54" s="77">
        <f t="shared" si="18"/>
        <v>0.73412591191569843</v>
      </c>
      <c r="Z54" s="75">
        <f t="shared" ca="1" si="19"/>
        <v>0</v>
      </c>
      <c r="AA54" s="75">
        <f ca="1"/>
        <v>0</v>
      </c>
      <c r="AB54" s="75">
        <f t="shared" ca="1" si="28"/>
        <v>0</v>
      </c>
      <c r="AC54" s="78">
        <f t="shared" ca="1" si="29"/>
        <v>0</v>
      </c>
      <c r="AD54" s="76">
        <f t="shared" ca="1" si="30"/>
        <v>0</v>
      </c>
      <c r="AE54" s="75">
        <f t="shared" ca="1" si="31"/>
        <v>0</v>
      </c>
      <c r="AF54" s="78">
        <f t="shared" ca="1" si="32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20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21"/>
        <v>0</v>
      </c>
      <c r="AO54" s="25" t="s">
        <v>94</v>
      </c>
    </row>
    <row r="55" spans="1:41" x14ac:dyDescent="0.2">
      <c r="A55" s="34" t="s">
        <v>283</v>
      </c>
      <c r="B55" s="35" t="s">
        <v>506</v>
      </c>
      <c r="C55" s="295"/>
      <c r="D55" s="268">
        <v>0</v>
      </c>
      <c r="E55" s="268">
        <v>0</v>
      </c>
      <c r="F55" s="350">
        <f t="shared" si="14"/>
        <v>0</v>
      </c>
      <c r="G55" s="338">
        <f t="shared" si="15"/>
        <v>0</v>
      </c>
      <c r="H55" s="282">
        <f>C55-F55-G55</f>
        <v>0</v>
      </c>
      <c r="I55" s="278">
        <f>1-(-'11取引基本表'!CQ53/('11取引基本表'!BW53))</f>
        <v>0.29341997181800572</v>
      </c>
      <c r="J55" s="73">
        <f t="shared" si="16"/>
        <v>0</v>
      </c>
      <c r="K55" s="74">
        <v>0.81668405641008379</v>
      </c>
      <c r="L55" s="73">
        <f t="shared" si="22"/>
        <v>0</v>
      </c>
      <c r="M55" s="74">
        <v>4.5749049173706709E-2</v>
      </c>
      <c r="N55" s="75">
        <f t="shared" si="23"/>
        <v>0</v>
      </c>
      <c r="O55" s="76">
        <v>0</v>
      </c>
      <c r="P55" s="77">
        <f>1-(-'11取引基本表'!CQ53/('11取引基本表'!BW53))</f>
        <v>0.29341997181800572</v>
      </c>
      <c r="Q55" s="75">
        <f t="shared" si="17"/>
        <v>0</v>
      </c>
      <c r="R55" s="75">
        <v>0</v>
      </c>
      <c r="S55" s="73">
        <f t="shared" si="24"/>
        <v>0</v>
      </c>
      <c r="T55" s="78">
        <f t="shared" si="25"/>
        <v>0</v>
      </c>
      <c r="U55" s="79"/>
      <c r="V55" s="75">
        <f t="shared" ca="1" si="26"/>
        <v>0</v>
      </c>
      <c r="W55" s="74">
        <f>'11取引基本表'!BQ53/'11取引基本表'!$BQ$70</f>
        <v>0.19380095856164331</v>
      </c>
      <c r="X55" s="75">
        <f t="shared" ca="1" si="27"/>
        <v>0</v>
      </c>
      <c r="Y55" s="77">
        <f t="shared" si="18"/>
        <v>0.29341997181800572</v>
      </c>
      <c r="Z55" s="75">
        <f t="shared" ca="1" si="19"/>
        <v>0</v>
      </c>
      <c r="AA55" s="75">
        <f ca="1"/>
        <v>0</v>
      </c>
      <c r="AB55" s="75">
        <f t="shared" ca="1" si="28"/>
        <v>0</v>
      </c>
      <c r="AC55" s="78">
        <f t="shared" ca="1" si="29"/>
        <v>0</v>
      </c>
      <c r="AD55" s="76">
        <f t="shared" ca="1" si="30"/>
        <v>0</v>
      </c>
      <c r="AE55" s="75">
        <f t="shared" ca="1" si="31"/>
        <v>0</v>
      </c>
      <c r="AF55" s="78">
        <f t="shared" ca="1" si="32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20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21"/>
        <v>0</v>
      </c>
      <c r="AO55" s="25" t="s">
        <v>94</v>
      </c>
    </row>
    <row r="56" spans="1:41" x14ac:dyDescent="0.2">
      <c r="A56" s="34" t="s">
        <v>284</v>
      </c>
      <c r="B56" s="35" t="s">
        <v>507</v>
      </c>
      <c r="C56" s="295"/>
      <c r="D56" s="268">
        <v>0</v>
      </c>
      <c r="E56" s="268">
        <v>-0.48777117852180762</v>
      </c>
      <c r="F56" s="350">
        <f t="shared" si="14"/>
        <v>0</v>
      </c>
      <c r="G56" s="338">
        <f t="shared" si="15"/>
        <v>0</v>
      </c>
      <c r="H56" s="282">
        <f>C56-F56+G72</f>
        <v>0</v>
      </c>
      <c r="I56" s="278">
        <f>1-(-'11取引基本表'!CQ54/('11取引基本表'!BW54))</f>
        <v>0.58618436307679334</v>
      </c>
      <c r="J56" s="73">
        <f t="shared" si="16"/>
        <v>0</v>
      </c>
      <c r="K56" s="74">
        <v>0.55200644356911943</v>
      </c>
      <c r="L56" s="73">
        <f t="shared" si="22"/>
        <v>0</v>
      </c>
      <c r="M56" s="74">
        <v>0.31954144737567997</v>
      </c>
      <c r="N56" s="75">
        <f t="shared" si="23"/>
        <v>0</v>
      </c>
      <c r="O56" s="76">
        <v>0</v>
      </c>
      <c r="P56" s="77">
        <f>1-(-'11取引基本表'!CQ54/('11取引基本表'!BW54))</f>
        <v>0.58618436307679334</v>
      </c>
      <c r="Q56" s="75">
        <f t="shared" si="17"/>
        <v>0</v>
      </c>
      <c r="R56" s="75">
        <v>0</v>
      </c>
      <c r="S56" s="73">
        <f t="shared" si="24"/>
        <v>0</v>
      </c>
      <c r="T56" s="78">
        <f t="shared" si="25"/>
        <v>0</v>
      </c>
      <c r="U56" s="79"/>
      <c r="V56" s="75">
        <f t="shared" ca="1" si="26"/>
        <v>0</v>
      </c>
      <c r="W56" s="74">
        <f>'11取引基本表'!BQ54/'11取引基本表'!$BQ$70</f>
        <v>4.7568130018345457E-2</v>
      </c>
      <c r="X56" s="75">
        <f t="shared" ca="1" si="27"/>
        <v>0</v>
      </c>
      <c r="Y56" s="77">
        <f t="shared" si="18"/>
        <v>0.58618436307679334</v>
      </c>
      <c r="Z56" s="75">
        <f t="shared" ca="1" si="19"/>
        <v>0</v>
      </c>
      <c r="AA56" s="75">
        <f ca="1"/>
        <v>0</v>
      </c>
      <c r="AB56" s="75">
        <f t="shared" ca="1" si="28"/>
        <v>0</v>
      </c>
      <c r="AC56" s="78">
        <f t="shared" ca="1" si="29"/>
        <v>0</v>
      </c>
      <c r="AD56" s="76">
        <f t="shared" ca="1" si="30"/>
        <v>0</v>
      </c>
      <c r="AE56" s="75">
        <f t="shared" ca="1" si="31"/>
        <v>0</v>
      </c>
      <c r="AF56" s="78">
        <f t="shared" ca="1" si="32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20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21"/>
        <v>0</v>
      </c>
      <c r="AO56" s="25" t="s">
        <v>95</v>
      </c>
    </row>
    <row r="57" spans="1:41" x14ac:dyDescent="0.2">
      <c r="A57" s="34" t="s">
        <v>285</v>
      </c>
      <c r="B57" s="35" t="s">
        <v>508</v>
      </c>
      <c r="C57" s="296"/>
      <c r="D57" s="269">
        <v>0</v>
      </c>
      <c r="E57" s="269">
        <v>0</v>
      </c>
      <c r="F57" s="351">
        <f t="shared" si="14"/>
        <v>0</v>
      </c>
      <c r="G57" s="352">
        <f t="shared" si="15"/>
        <v>0</v>
      </c>
      <c r="H57" s="283">
        <f t="shared" ref="H57:H71" si="33">C57-F57-G57</f>
        <v>0</v>
      </c>
      <c r="I57" s="279">
        <f>1-(-'11取引基本表'!CQ55/('11取引基本表'!BW55))</f>
        <v>0.150179395181958</v>
      </c>
      <c r="J57" s="73">
        <f t="shared" si="16"/>
        <v>0</v>
      </c>
      <c r="K57" s="81">
        <v>0.81259370314842583</v>
      </c>
      <c r="L57" s="73">
        <f t="shared" si="22"/>
        <v>0</v>
      </c>
      <c r="M57" s="81">
        <v>0.70164917541229388</v>
      </c>
      <c r="N57" s="75">
        <f t="shared" si="23"/>
        <v>0</v>
      </c>
      <c r="O57" s="76">
        <v>0</v>
      </c>
      <c r="P57" s="77">
        <f>1-(-'11取引基本表'!CQ55/('11取引基本表'!BW55))</f>
        <v>0.150179395181958</v>
      </c>
      <c r="Q57" s="75">
        <f t="shared" si="17"/>
        <v>0</v>
      </c>
      <c r="R57" s="75">
        <v>0</v>
      </c>
      <c r="S57" s="73">
        <f t="shared" si="24"/>
        <v>0</v>
      </c>
      <c r="T57" s="78">
        <f t="shared" si="25"/>
        <v>0</v>
      </c>
      <c r="U57" s="79"/>
      <c r="V57" s="75">
        <f t="shared" ca="1" si="26"/>
        <v>0</v>
      </c>
      <c r="W57" s="81">
        <f>'11取引基本表'!BQ55/'11取引基本表'!$BQ$70</f>
        <v>1.1237161580704145E-3</v>
      </c>
      <c r="X57" s="75">
        <f t="shared" ca="1" si="27"/>
        <v>0</v>
      </c>
      <c r="Y57" s="77">
        <f t="shared" si="18"/>
        <v>0.150179395181958</v>
      </c>
      <c r="Z57" s="75">
        <f t="shared" ca="1" si="19"/>
        <v>0</v>
      </c>
      <c r="AA57" s="75">
        <f ca="1"/>
        <v>0</v>
      </c>
      <c r="AB57" s="75">
        <f t="shared" ca="1" si="28"/>
        <v>0</v>
      </c>
      <c r="AC57" s="78">
        <f t="shared" ca="1" si="29"/>
        <v>0</v>
      </c>
      <c r="AD57" s="76">
        <f t="shared" ca="1" si="30"/>
        <v>0</v>
      </c>
      <c r="AE57" s="75">
        <f t="shared" ca="1" si="31"/>
        <v>0</v>
      </c>
      <c r="AF57" s="78">
        <f t="shared" ca="1" si="32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20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21"/>
        <v>0</v>
      </c>
      <c r="AO57" s="25" t="s">
        <v>95</v>
      </c>
    </row>
    <row r="58" spans="1:41" x14ac:dyDescent="0.2">
      <c r="A58" s="38" t="s">
        <v>286</v>
      </c>
      <c r="B58" s="39" t="s">
        <v>509</v>
      </c>
      <c r="C58" s="293"/>
      <c r="D58" s="271">
        <v>0</v>
      </c>
      <c r="E58" s="271">
        <v>0</v>
      </c>
      <c r="F58" s="276">
        <f t="shared" si="14"/>
        <v>0</v>
      </c>
      <c r="G58" s="337">
        <f t="shared" si="15"/>
        <v>0</v>
      </c>
      <c r="H58" s="284">
        <f t="shared" si="33"/>
        <v>0</v>
      </c>
      <c r="I58" s="280">
        <f>1-(-'11取引基本表'!CQ56/('11取引基本表'!BW56))</f>
        <v>0.12646718890458453</v>
      </c>
      <c r="J58" s="87">
        <f t="shared" si="16"/>
        <v>0</v>
      </c>
      <c r="K58" s="88">
        <v>0.55842859993728089</v>
      </c>
      <c r="L58" s="87">
        <f t="shared" si="22"/>
        <v>0</v>
      </c>
      <c r="M58" s="88">
        <v>6.9133620321008074E-2</v>
      </c>
      <c r="N58" s="89">
        <f t="shared" si="23"/>
        <v>0</v>
      </c>
      <c r="O58" s="90">
        <v>0</v>
      </c>
      <c r="P58" s="91">
        <f>1-(-'11取引基本表'!CQ56/('11取引基本表'!BW56))</f>
        <v>0.12646718890458453</v>
      </c>
      <c r="Q58" s="89">
        <f t="shared" si="17"/>
        <v>0</v>
      </c>
      <c r="R58" s="89">
        <v>0</v>
      </c>
      <c r="S58" s="87">
        <f t="shared" si="24"/>
        <v>0</v>
      </c>
      <c r="T58" s="92">
        <f t="shared" si="25"/>
        <v>0</v>
      </c>
      <c r="U58" s="93"/>
      <c r="V58" s="89">
        <f t="shared" ca="1" si="26"/>
        <v>0</v>
      </c>
      <c r="W58" s="88">
        <f>'11取引基本表'!BQ56/'11取引基本表'!$BQ$70</f>
        <v>3.6222075350991152E-2</v>
      </c>
      <c r="X58" s="89">
        <f t="shared" ca="1" si="27"/>
        <v>0</v>
      </c>
      <c r="Y58" s="91">
        <f t="shared" si="18"/>
        <v>0.12646718890458453</v>
      </c>
      <c r="Z58" s="89">
        <f t="shared" ca="1" si="19"/>
        <v>0</v>
      </c>
      <c r="AA58" s="89">
        <f ca="1"/>
        <v>0</v>
      </c>
      <c r="AB58" s="89">
        <f t="shared" ca="1" si="28"/>
        <v>0</v>
      </c>
      <c r="AC58" s="92">
        <f t="shared" ca="1" si="29"/>
        <v>0</v>
      </c>
      <c r="AD58" s="90">
        <f t="shared" ca="1" si="30"/>
        <v>0</v>
      </c>
      <c r="AE58" s="89">
        <f t="shared" ca="1" si="31"/>
        <v>0</v>
      </c>
      <c r="AF58" s="92">
        <f t="shared" ca="1" si="32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20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21"/>
        <v>0</v>
      </c>
      <c r="AO58" s="25" t="s">
        <v>95</v>
      </c>
    </row>
    <row r="59" spans="1:41" x14ac:dyDescent="0.2">
      <c r="A59" s="34" t="s">
        <v>288</v>
      </c>
      <c r="B59" s="35" t="s">
        <v>510</v>
      </c>
      <c r="C59" s="293"/>
      <c r="D59" s="271">
        <v>7.2884594666801819E-2</v>
      </c>
      <c r="E59" s="271">
        <v>7.1688679694589452E-3</v>
      </c>
      <c r="F59" s="276">
        <f t="shared" si="14"/>
        <v>0</v>
      </c>
      <c r="G59" s="337">
        <f t="shared" si="15"/>
        <v>0</v>
      </c>
      <c r="H59" s="282">
        <f t="shared" si="33"/>
        <v>0</v>
      </c>
      <c r="I59" s="278">
        <f>1-(-'11取引基本表'!CQ57/('11取引基本表'!BW57))</f>
        <v>1.7979960199699718E-2</v>
      </c>
      <c r="J59" s="73">
        <f t="shared" si="16"/>
        <v>0</v>
      </c>
      <c r="K59" s="74">
        <v>0.58757062146892658</v>
      </c>
      <c r="L59" s="73">
        <f t="shared" si="22"/>
        <v>0</v>
      </c>
      <c r="M59" s="74">
        <v>0.32847810734463279</v>
      </c>
      <c r="N59" s="75">
        <f t="shared" si="23"/>
        <v>0</v>
      </c>
      <c r="O59" s="76">
        <v>0</v>
      </c>
      <c r="P59" s="77">
        <f>1-(-'11取引基本表'!CQ57/('11取引基本表'!BW57))</f>
        <v>1.7979960199699718E-2</v>
      </c>
      <c r="Q59" s="75">
        <f t="shared" si="17"/>
        <v>0</v>
      </c>
      <c r="R59" s="75">
        <v>0</v>
      </c>
      <c r="S59" s="73">
        <f t="shared" si="24"/>
        <v>0</v>
      </c>
      <c r="T59" s="78">
        <f t="shared" si="25"/>
        <v>0</v>
      </c>
      <c r="U59" s="79"/>
      <c r="V59" s="75">
        <f t="shared" ca="1" si="26"/>
        <v>0</v>
      </c>
      <c r="W59" s="74">
        <f>'11取引基本表'!BQ57/'11取引基本表'!$BQ$70</f>
        <v>1.0665472875790798E-2</v>
      </c>
      <c r="X59" s="75">
        <f t="shared" ca="1" si="27"/>
        <v>0</v>
      </c>
      <c r="Y59" s="77">
        <f t="shared" si="18"/>
        <v>1.7979960199699718E-2</v>
      </c>
      <c r="Z59" s="75">
        <f t="shared" ca="1" si="19"/>
        <v>0</v>
      </c>
      <c r="AA59" s="75">
        <f ca="1"/>
        <v>0</v>
      </c>
      <c r="AB59" s="75">
        <f t="shared" ca="1" si="28"/>
        <v>0</v>
      </c>
      <c r="AC59" s="78">
        <f t="shared" ca="1" si="29"/>
        <v>0</v>
      </c>
      <c r="AD59" s="76">
        <f t="shared" ca="1" si="30"/>
        <v>0</v>
      </c>
      <c r="AE59" s="75">
        <f t="shared" ca="1" si="31"/>
        <v>0</v>
      </c>
      <c r="AF59" s="78">
        <f t="shared" ca="1" si="32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20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21"/>
        <v>0</v>
      </c>
      <c r="AO59" s="25" t="s">
        <v>95</v>
      </c>
    </row>
    <row r="60" spans="1:41" x14ac:dyDescent="0.2">
      <c r="A60" s="34" t="s">
        <v>289</v>
      </c>
      <c r="B60" s="35" t="s">
        <v>511</v>
      </c>
      <c r="C60" s="293"/>
      <c r="D60" s="271">
        <v>0</v>
      </c>
      <c r="E60" s="271">
        <v>0</v>
      </c>
      <c r="F60" s="276">
        <f t="shared" si="14"/>
        <v>0</v>
      </c>
      <c r="G60" s="337">
        <f t="shared" si="15"/>
        <v>0</v>
      </c>
      <c r="H60" s="282">
        <f t="shared" si="33"/>
        <v>0</v>
      </c>
      <c r="I60" s="278">
        <f>1-(-'11取引基本表'!CQ58/('11取引基本表'!BW58))</f>
        <v>1</v>
      </c>
      <c r="J60" s="73">
        <f t="shared" si="16"/>
        <v>0</v>
      </c>
      <c r="K60" s="74">
        <v>0.73668929442534314</v>
      </c>
      <c r="L60" s="73">
        <f t="shared" si="22"/>
        <v>0</v>
      </c>
      <c r="M60" s="74">
        <v>0.37632019747862117</v>
      </c>
      <c r="N60" s="75">
        <f t="shared" si="23"/>
        <v>0</v>
      </c>
      <c r="O60" s="76">
        <v>0</v>
      </c>
      <c r="P60" s="77">
        <f>1-(-'11取引基本表'!CQ58/('11取引基本表'!BW58))</f>
        <v>1</v>
      </c>
      <c r="Q60" s="75">
        <f t="shared" si="17"/>
        <v>0</v>
      </c>
      <c r="R60" s="75">
        <v>0</v>
      </c>
      <c r="S60" s="73">
        <f t="shared" si="24"/>
        <v>0</v>
      </c>
      <c r="T60" s="78">
        <f t="shared" si="25"/>
        <v>0</v>
      </c>
      <c r="U60" s="79"/>
      <c r="V60" s="75">
        <f t="shared" ca="1" si="26"/>
        <v>0</v>
      </c>
      <c r="W60" s="74">
        <f>'11取引基本表'!BQ58/'11取引基本表'!$BQ$70</f>
        <v>4.8275935081571507E-3</v>
      </c>
      <c r="X60" s="75">
        <f t="shared" ca="1" si="27"/>
        <v>0</v>
      </c>
      <c r="Y60" s="77">
        <f t="shared" si="18"/>
        <v>1</v>
      </c>
      <c r="Z60" s="75">
        <f t="shared" ca="1" si="19"/>
        <v>0</v>
      </c>
      <c r="AA60" s="75">
        <f ca="1"/>
        <v>0</v>
      </c>
      <c r="AB60" s="75">
        <f t="shared" ca="1" si="28"/>
        <v>0</v>
      </c>
      <c r="AC60" s="78">
        <f t="shared" ca="1" si="29"/>
        <v>0</v>
      </c>
      <c r="AD60" s="76">
        <f t="shared" ca="1" si="30"/>
        <v>0</v>
      </c>
      <c r="AE60" s="75">
        <f t="shared" ca="1" si="31"/>
        <v>0</v>
      </c>
      <c r="AF60" s="78">
        <f t="shared" ca="1" si="32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20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21"/>
        <v>0</v>
      </c>
      <c r="AO60" s="25" t="s">
        <v>96</v>
      </c>
    </row>
    <row r="61" spans="1:41" x14ac:dyDescent="0.2">
      <c r="A61" s="34" t="s">
        <v>291</v>
      </c>
      <c r="B61" s="35" t="s">
        <v>512</v>
      </c>
      <c r="C61" s="293"/>
      <c r="D61" s="271">
        <v>0</v>
      </c>
      <c r="E61" s="271">
        <v>1.4445592028322518E-5</v>
      </c>
      <c r="F61" s="276">
        <f t="shared" si="14"/>
        <v>0</v>
      </c>
      <c r="G61" s="337">
        <f t="shared" si="15"/>
        <v>0</v>
      </c>
      <c r="H61" s="282">
        <f t="shared" si="33"/>
        <v>0</v>
      </c>
      <c r="I61" s="278">
        <f>1-(-'11取引基本表'!CQ59/('11取引基本表'!BW59))</f>
        <v>0.7896191736509337</v>
      </c>
      <c r="J61" s="73">
        <f t="shared" si="16"/>
        <v>0</v>
      </c>
      <c r="K61" s="74">
        <v>0.7741254188302924</v>
      </c>
      <c r="L61" s="73">
        <f t="shared" si="22"/>
        <v>0</v>
      </c>
      <c r="M61" s="74">
        <v>0.6199958712464072</v>
      </c>
      <c r="N61" s="75">
        <f t="shared" si="23"/>
        <v>0</v>
      </c>
      <c r="O61" s="76">
        <v>0</v>
      </c>
      <c r="P61" s="77">
        <f>1-(-'11取引基本表'!CQ59/('11取引基本表'!BW59))</f>
        <v>0.7896191736509337</v>
      </c>
      <c r="Q61" s="75">
        <f t="shared" si="17"/>
        <v>0</v>
      </c>
      <c r="R61" s="75">
        <v>0</v>
      </c>
      <c r="S61" s="73">
        <f t="shared" si="24"/>
        <v>0</v>
      </c>
      <c r="T61" s="78">
        <f t="shared" si="25"/>
        <v>0</v>
      </c>
      <c r="U61" s="79"/>
      <c r="V61" s="75">
        <f t="shared" ca="1" si="26"/>
        <v>0</v>
      </c>
      <c r="W61" s="74">
        <f>'11取引基本表'!BQ59/'11取引基本表'!$BQ$70</f>
        <v>2.1966155423707539E-2</v>
      </c>
      <c r="X61" s="75">
        <f t="shared" ca="1" si="27"/>
        <v>0</v>
      </c>
      <c r="Y61" s="77">
        <f t="shared" si="18"/>
        <v>0.7896191736509337</v>
      </c>
      <c r="Z61" s="75">
        <f t="shared" ca="1" si="19"/>
        <v>0</v>
      </c>
      <c r="AA61" s="75">
        <f ca="1"/>
        <v>0</v>
      </c>
      <c r="AB61" s="75">
        <f t="shared" ca="1" si="28"/>
        <v>0</v>
      </c>
      <c r="AC61" s="78">
        <f t="shared" ca="1" si="29"/>
        <v>0</v>
      </c>
      <c r="AD61" s="76">
        <f t="shared" ca="1" si="30"/>
        <v>0</v>
      </c>
      <c r="AE61" s="75">
        <f t="shared" ca="1" si="31"/>
        <v>0</v>
      </c>
      <c r="AF61" s="78">
        <f t="shared" ca="1" si="32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20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21"/>
        <v>0</v>
      </c>
      <c r="AO61" s="25" t="s">
        <v>97</v>
      </c>
    </row>
    <row r="62" spans="1:41" x14ac:dyDescent="0.2">
      <c r="A62" s="36" t="s">
        <v>292</v>
      </c>
      <c r="B62" s="37" t="s">
        <v>513</v>
      </c>
      <c r="C62" s="293"/>
      <c r="D62" s="271">
        <v>0</v>
      </c>
      <c r="E62" s="271">
        <v>0</v>
      </c>
      <c r="F62" s="276">
        <f t="shared" si="14"/>
        <v>0</v>
      </c>
      <c r="G62" s="337">
        <f t="shared" si="15"/>
        <v>0</v>
      </c>
      <c r="H62" s="283">
        <f t="shared" si="33"/>
        <v>0</v>
      </c>
      <c r="I62" s="279">
        <f>1-(-'11取引基本表'!CQ60/('11取引基本表'!BW60))</f>
        <v>0.9999680569863364</v>
      </c>
      <c r="J62" s="80">
        <f t="shared" si="16"/>
        <v>0</v>
      </c>
      <c r="K62" s="81">
        <v>0.61314177560913274</v>
      </c>
      <c r="L62" s="80">
        <f t="shared" si="22"/>
        <v>0</v>
      </c>
      <c r="M62" s="81">
        <v>0.49292838946166317</v>
      </c>
      <c r="N62" s="82">
        <f t="shared" si="23"/>
        <v>0</v>
      </c>
      <c r="O62" s="83">
        <v>0</v>
      </c>
      <c r="P62" s="84">
        <f>1-(-'11取引基本表'!CQ60/('11取引基本表'!BW60))</f>
        <v>0.9999680569863364</v>
      </c>
      <c r="Q62" s="82">
        <f t="shared" si="17"/>
        <v>0</v>
      </c>
      <c r="R62" s="82">
        <v>0</v>
      </c>
      <c r="S62" s="80">
        <f t="shared" si="24"/>
        <v>0</v>
      </c>
      <c r="T62" s="85">
        <f t="shared" si="25"/>
        <v>0</v>
      </c>
      <c r="U62" s="86"/>
      <c r="V62" s="82">
        <f t="shared" ca="1" si="26"/>
        <v>0</v>
      </c>
      <c r="W62" s="81">
        <f>'11取引基本表'!BQ60/'11取引基本表'!$BQ$70</f>
        <v>4.3935335655377578E-2</v>
      </c>
      <c r="X62" s="82">
        <f t="shared" ca="1" si="27"/>
        <v>0</v>
      </c>
      <c r="Y62" s="84">
        <f t="shared" si="18"/>
        <v>0.9999680569863364</v>
      </c>
      <c r="Z62" s="82">
        <f t="shared" ca="1" si="19"/>
        <v>0</v>
      </c>
      <c r="AA62" s="82">
        <f ca="1"/>
        <v>0</v>
      </c>
      <c r="AB62" s="82">
        <f t="shared" ca="1" si="28"/>
        <v>0</v>
      </c>
      <c r="AC62" s="85">
        <f t="shared" ca="1" si="29"/>
        <v>0</v>
      </c>
      <c r="AD62" s="83">
        <f t="shared" ca="1" si="30"/>
        <v>0</v>
      </c>
      <c r="AE62" s="82">
        <f t="shared" ca="1" si="31"/>
        <v>0</v>
      </c>
      <c r="AF62" s="85">
        <f t="shared" ca="1" si="32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20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21"/>
        <v>0</v>
      </c>
      <c r="AO62" s="25" t="s">
        <v>97</v>
      </c>
    </row>
    <row r="63" spans="1:41" x14ac:dyDescent="0.2">
      <c r="A63" s="38" t="s">
        <v>293</v>
      </c>
      <c r="B63" s="39" t="s">
        <v>514</v>
      </c>
      <c r="C63" s="294"/>
      <c r="D63" s="270">
        <v>0</v>
      </c>
      <c r="E63" s="270">
        <v>0</v>
      </c>
      <c r="F63" s="275">
        <f t="shared" si="14"/>
        <v>0</v>
      </c>
      <c r="G63" s="335">
        <f t="shared" si="15"/>
        <v>0</v>
      </c>
      <c r="H63" s="284">
        <f t="shared" si="33"/>
        <v>0</v>
      </c>
      <c r="I63" s="280">
        <f>1-(-'11取引基本表'!CQ61/('11取引基本表'!BW61))</f>
        <v>1</v>
      </c>
      <c r="J63" s="87">
        <f t="shared" si="16"/>
        <v>0</v>
      </c>
      <c r="K63" s="88">
        <v>0.79218320837354317</v>
      </c>
      <c r="L63" s="87">
        <f t="shared" si="22"/>
        <v>0</v>
      </c>
      <c r="M63" s="88">
        <v>0.66442728824883079</v>
      </c>
      <c r="N63" s="89">
        <f t="shared" si="23"/>
        <v>0</v>
      </c>
      <c r="O63" s="90">
        <v>0</v>
      </c>
      <c r="P63" s="91">
        <f>1-(-'11取引基本表'!CQ61/('11取引基本表'!BW61))</f>
        <v>1</v>
      </c>
      <c r="Q63" s="89">
        <f t="shared" si="17"/>
        <v>0</v>
      </c>
      <c r="R63" s="89">
        <v>0</v>
      </c>
      <c r="S63" s="87">
        <f t="shared" si="24"/>
        <v>0</v>
      </c>
      <c r="T63" s="92">
        <f t="shared" si="25"/>
        <v>0</v>
      </c>
      <c r="U63" s="93"/>
      <c r="V63" s="89">
        <f t="shared" ca="1" si="26"/>
        <v>0</v>
      </c>
      <c r="W63" s="88">
        <f>'11取引基本表'!BQ61/'11取引基本表'!$BQ$70</f>
        <v>3.669092058517935E-3</v>
      </c>
      <c r="X63" s="89">
        <f t="shared" ca="1" si="27"/>
        <v>0</v>
      </c>
      <c r="Y63" s="91">
        <f t="shared" si="18"/>
        <v>1</v>
      </c>
      <c r="Z63" s="89">
        <f t="shared" ca="1" si="19"/>
        <v>0</v>
      </c>
      <c r="AA63" s="89">
        <f ca="1"/>
        <v>0</v>
      </c>
      <c r="AB63" s="89">
        <f t="shared" ca="1" si="28"/>
        <v>0</v>
      </c>
      <c r="AC63" s="92">
        <f t="shared" ca="1" si="29"/>
        <v>0</v>
      </c>
      <c r="AD63" s="90">
        <f t="shared" ca="1" si="30"/>
        <v>0</v>
      </c>
      <c r="AE63" s="89">
        <f t="shared" ca="1" si="31"/>
        <v>0</v>
      </c>
      <c r="AF63" s="92">
        <f t="shared" ca="1" si="32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20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21"/>
        <v>0</v>
      </c>
      <c r="AO63" s="25" t="s">
        <v>303</v>
      </c>
    </row>
    <row r="64" spans="1:41" x14ac:dyDescent="0.2">
      <c r="A64" s="34" t="s">
        <v>295</v>
      </c>
      <c r="B64" s="35" t="s">
        <v>515</v>
      </c>
      <c r="C64" s="295"/>
      <c r="D64" s="268">
        <v>0</v>
      </c>
      <c r="E64" s="268">
        <v>0</v>
      </c>
      <c r="F64" s="273">
        <f t="shared" si="14"/>
        <v>0</v>
      </c>
      <c r="G64" s="334">
        <f t="shared" si="15"/>
        <v>0</v>
      </c>
      <c r="H64" s="282">
        <f t="shared" si="33"/>
        <v>0</v>
      </c>
      <c r="I64" s="278">
        <f>1-(-'11取引基本表'!CQ62/('11取引基本表'!BW62))</f>
        <v>0.99782968758923984</v>
      </c>
      <c r="J64" s="73">
        <f t="shared" si="16"/>
        <v>0</v>
      </c>
      <c r="K64" s="74">
        <v>0.6167668097281831</v>
      </c>
      <c r="L64" s="73">
        <f t="shared" si="22"/>
        <v>0</v>
      </c>
      <c r="M64" s="74">
        <v>0.51971387696709581</v>
      </c>
      <c r="N64" s="75">
        <f t="shared" si="23"/>
        <v>0</v>
      </c>
      <c r="O64" s="76">
        <v>0</v>
      </c>
      <c r="P64" s="77">
        <f>1-(-'11取引基本表'!CQ62/('11取引基本表'!BW62))</f>
        <v>0.99782968758923984</v>
      </c>
      <c r="Q64" s="75">
        <f t="shared" si="17"/>
        <v>0</v>
      </c>
      <c r="R64" s="75">
        <v>0</v>
      </c>
      <c r="S64" s="73">
        <f t="shared" si="24"/>
        <v>0</v>
      </c>
      <c r="T64" s="78">
        <f t="shared" si="25"/>
        <v>0</v>
      </c>
      <c r="U64" s="79"/>
      <c r="V64" s="75">
        <f t="shared" ca="1" si="26"/>
        <v>0</v>
      </c>
      <c r="W64" s="74">
        <f>'11取引基本表'!BQ62/'11取引基本表'!$BQ$70</f>
        <v>2.0757744642686999E-2</v>
      </c>
      <c r="X64" s="75">
        <f t="shared" ca="1" si="27"/>
        <v>0</v>
      </c>
      <c r="Y64" s="77">
        <f t="shared" si="18"/>
        <v>0.99782968758923984</v>
      </c>
      <c r="Z64" s="75">
        <f t="shared" ca="1" si="19"/>
        <v>0</v>
      </c>
      <c r="AA64" s="75">
        <f ca="1"/>
        <v>0</v>
      </c>
      <c r="AB64" s="75">
        <f t="shared" ca="1" si="28"/>
        <v>0</v>
      </c>
      <c r="AC64" s="78">
        <f t="shared" ca="1" si="29"/>
        <v>0</v>
      </c>
      <c r="AD64" s="76">
        <f t="shared" ca="1" si="30"/>
        <v>0</v>
      </c>
      <c r="AE64" s="75">
        <f t="shared" ca="1" si="31"/>
        <v>0</v>
      </c>
      <c r="AF64" s="78">
        <f t="shared" ca="1" si="32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20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21"/>
        <v>0</v>
      </c>
      <c r="AO64" s="25" t="s">
        <v>303</v>
      </c>
    </row>
    <row r="65" spans="1:41" x14ac:dyDescent="0.2">
      <c r="A65" s="34" t="s">
        <v>296</v>
      </c>
      <c r="B65" s="35" t="s">
        <v>516</v>
      </c>
      <c r="C65" s="295"/>
      <c r="D65" s="268">
        <v>0</v>
      </c>
      <c r="E65" s="268">
        <v>0</v>
      </c>
      <c r="F65" s="273">
        <f t="shared" si="14"/>
        <v>0</v>
      </c>
      <c r="G65" s="334">
        <f t="shared" si="15"/>
        <v>0</v>
      </c>
      <c r="H65" s="282">
        <f t="shared" si="33"/>
        <v>0</v>
      </c>
      <c r="I65" s="278">
        <f>1-(-'11取引基本表'!CQ63/('11取引基本表'!BW63))</f>
        <v>0.70568695190007968</v>
      </c>
      <c r="J65" s="73">
        <f t="shared" si="16"/>
        <v>0</v>
      </c>
      <c r="K65" s="74">
        <v>0.6383514907145349</v>
      </c>
      <c r="L65" s="73">
        <f t="shared" si="22"/>
        <v>0</v>
      </c>
      <c r="M65" s="74">
        <v>0.34523901833830883</v>
      </c>
      <c r="N65" s="75">
        <f t="shared" si="23"/>
        <v>0</v>
      </c>
      <c r="O65" s="76">
        <v>0</v>
      </c>
      <c r="P65" s="77">
        <f>1-(-'11取引基本表'!CQ63/('11取引基本表'!BW63))</f>
        <v>0.70568695190007968</v>
      </c>
      <c r="Q65" s="75">
        <f t="shared" si="17"/>
        <v>0</v>
      </c>
      <c r="R65" s="75">
        <v>0</v>
      </c>
      <c r="S65" s="73">
        <f t="shared" si="24"/>
        <v>0</v>
      </c>
      <c r="T65" s="78">
        <f t="shared" si="25"/>
        <v>0</v>
      </c>
      <c r="U65" s="79"/>
      <c r="V65" s="75">
        <f t="shared" ca="1" si="26"/>
        <v>0</v>
      </c>
      <c r="W65" s="74">
        <f>'11取引基本表'!BQ63/'11取引基本表'!$BQ$70</f>
        <v>1.8873289282046707E-2</v>
      </c>
      <c r="X65" s="75">
        <f t="shared" ca="1" si="27"/>
        <v>0</v>
      </c>
      <c r="Y65" s="77">
        <f t="shared" si="18"/>
        <v>0.70568695190007968</v>
      </c>
      <c r="Z65" s="75">
        <f t="shared" ca="1" si="19"/>
        <v>0</v>
      </c>
      <c r="AA65" s="75">
        <f ca="1"/>
        <v>0</v>
      </c>
      <c r="AB65" s="75">
        <f t="shared" ca="1" si="28"/>
        <v>0</v>
      </c>
      <c r="AC65" s="78">
        <f t="shared" ca="1" si="29"/>
        <v>0</v>
      </c>
      <c r="AD65" s="76">
        <f t="shared" ca="1" si="30"/>
        <v>0</v>
      </c>
      <c r="AE65" s="75">
        <f t="shared" ca="1" si="31"/>
        <v>0</v>
      </c>
      <c r="AF65" s="78">
        <f t="shared" ca="1" si="32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20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21"/>
        <v>0</v>
      </c>
      <c r="AO65" s="25" t="s">
        <v>303</v>
      </c>
    </row>
    <row r="66" spans="1:41" x14ac:dyDescent="0.2">
      <c r="A66" s="34" t="s">
        <v>297</v>
      </c>
      <c r="B66" s="35" t="s">
        <v>517</v>
      </c>
      <c r="C66" s="295"/>
      <c r="D66" s="268">
        <v>0</v>
      </c>
      <c r="E66" s="268">
        <v>0</v>
      </c>
      <c r="F66" s="273">
        <f t="shared" si="14"/>
        <v>0</v>
      </c>
      <c r="G66" s="334">
        <f t="shared" si="15"/>
        <v>0</v>
      </c>
      <c r="H66" s="282">
        <f t="shared" si="33"/>
        <v>0</v>
      </c>
      <c r="I66" s="278">
        <f>1-(-'11取引基本表'!CQ64/('11取引基本表'!BW64))</f>
        <v>0.67962175761256183</v>
      </c>
      <c r="J66" s="73">
        <f t="shared" si="16"/>
        <v>0</v>
      </c>
      <c r="K66" s="74">
        <v>0.46920436187399028</v>
      </c>
      <c r="L66" s="73">
        <f t="shared" si="22"/>
        <v>0</v>
      </c>
      <c r="M66" s="74">
        <v>0.25075726978998386</v>
      </c>
      <c r="N66" s="75">
        <f t="shared" si="23"/>
        <v>0</v>
      </c>
      <c r="O66" s="76">
        <v>0</v>
      </c>
      <c r="P66" s="77">
        <f>1-(-'11取引基本表'!CQ64/('11取引基本表'!BW64))</f>
        <v>0.67962175761256183</v>
      </c>
      <c r="Q66" s="75">
        <f t="shared" si="17"/>
        <v>0</v>
      </c>
      <c r="R66" s="75">
        <v>0</v>
      </c>
      <c r="S66" s="73">
        <f t="shared" si="24"/>
        <v>0</v>
      </c>
      <c r="T66" s="78">
        <f t="shared" si="25"/>
        <v>0</v>
      </c>
      <c r="U66" s="79"/>
      <c r="V66" s="75">
        <f t="shared" ca="1" si="26"/>
        <v>0</v>
      </c>
      <c r="W66" s="74">
        <f>'11取引基本表'!BQ64/'11取引基本表'!$BQ$70</f>
        <v>1.2875095092400321E-2</v>
      </c>
      <c r="X66" s="75">
        <f t="shared" ca="1" si="27"/>
        <v>0</v>
      </c>
      <c r="Y66" s="77">
        <f t="shared" si="18"/>
        <v>0.67962175761256183</v>
      </c>
      <c r="Z66" s="75">
        <f t="shared" ca="1" si="19"/>
        <v>0</v>
      </c>
      <c r="AA66" s="75">
        <f ca="1"/>
        <v>0</v>
      </c>
      <c r="AB66" s="75">
        <f t="shared" ca="1" si="28"/>
        <v>0</v>
      </c>
      <c r="AC66" s="78">
        <f t="shared" ca="1" si="29"/>
        <v>0</v>
      </c>
      <c r="AD66" s="76">
        <f t="shared" ca="1" si="30"/>
        <v>0</v>
      </c>
      <c r="AE66" s="75">
        <f t="shared" ca="1" si="31"/>
        <v>0</v>
      </c>
      <c r="AF66" s="78">
        <f t="shared" ca="1" si="32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20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21"/>
        <v>0</v>
      </c>
      <c r="AO66" s="25" t="s">
        <v>303</v>
      </c>
    </row>
    <row r="67" spans="1:41" x14ac:dyDescent="0.2">
      <c r="A67" s="36" t="s">
        <v>298</v>
      </c>
      <c r="B67" s="37" t="s">
        <v>518</v>
      </c>
      <c r="C67" s="296"/>
      <c r="D67" s="269">
        <v>0</v>
      </c>
      <c r="E67" s="269">
        <v>0</v>
      </c>
      <c r="F67" s="274">
        <f t="shared" si="14"/>
        <v>0</v>
      </c>
      <c r="G67" s="336">
        <f t="shared" si="15"/>
        <v>0</v>
      </c>
      <c r="H67" s="283">
        <f t="shared" si="33"/>
        <v>0</v>
      </c>
      <c r="I67" s="279">
        <f>1-(-'11取引基本表'!CQ65/('11取引基本表'!BW65))</f>
        <v>0.76984817978995479</v>
      </c>
      <c r="J67" s="80">
        <f t="shared" si="16"/>
        <v>0</v>
      </c>
      <c r="K67" s="81">
        <v>0.38231612371385826</v>
      </c>
      <c r="L67" s="80">
        <f t="shared" si="22"/>
        <v>0</v>
      </c>
      <c r="M67" s="81">
        <v>0.26953256190272645</v>
      </c>
      <c r="N67" s="82">
        <f t="shared" si="23"/>
        <v>0</v>
      </c>
      <c r="O67" s="83">
        <v>0</v>
      </c>
      <c r="P67" s="84">
        <f>1-(-'11取引基本表'!CQ65/('11取引基本表'!BW65))</f>
        <v>0.76984817978995479</v>
      </c>
      <c r="Q67" s="82">
        <f t="shared" si="17"/>
        <v>0</v>
      </c>
      <c r="R67" s="82">
        <v>0</v>
      </c>
      <c r="S67" s="80">
        <f t="shared" si="24"/>
        <v>0</v>
      </c>
      <c r="T67" s="85">
        <f t="shared" si="25"/>
        <v>0</v>
      </c>
      <c r="U67" s="86"/>
      <c r="V67" s="82">
        <f t="shared" ca="1" si="26"/>
        <v>0</v>
      </c>
      <c r="W67" s="81">
        <f>'11取引基本表'!BQ65/'11取引基本表'!$BQ$70</f>
        <v>3.5503683459896337E-2</v>
      </c>
      <c r="X67" s="82">
        <f t="shared" ca="1" si="27"/>
        <v>0</v>
      </c>
      <c r="Y67" s="84">
        <f t="shared" si="18"/>
        <v>0.76984817978995479</v>
      </c>
      <c r="Z67" s="82">
        <f t="shared" ca="1" si="19"/>
        <v>0</v>
      </c>
      <c r="AA67" s="82">
        <f ca="1"/>
        <v>0</v>
      </c>
      <c r="AB67" s="82">
        <f t="shared" ca="1" si="28"/>
        <v>0</v>
      </c>
      <c r="AC67" s="85">
        <f t="shared" ca="1" si="29"/>
        <v>0</v>
      </c>
      <c r="AD67" s="83">
        <f t="shared" ca="1" si="30"/>
        <v>0</v>
      </c>
      <c r="AE67" s="82">
        <f t="shared" ca="1" si="31"/>
        <v>0</v>
      </c>
      <c r="AF67" s="85">
        <f t="shared" ca="1" si="32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20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21"/>
        <v>0</v>
      </c>
      <c r="AO67" s="25" t="s">
        <v>303</v>
      </c>
    </row>
    <row r="68" spans="1:41" x14ac:dyDescent="0.2">
      <c r="A68" s="38" t="s">
        <v>299</v>
      </c>
      <c r="B68" s="39" t="s">
        <v>519</v>
      </c>
      <c r="C68" s="293"/>
      <c r="D68" s="271">
        <v>0</v>
      </c>
      <c r="E68" s="271">
        <v>0</v>
      </c>
      <c r="F68" s="276">
        <f t="shared" si="14"/>
        <v>0</v>
      </c>
      <c r="G68" s="337">
        <f t="shared" si="15"/>
        <v>0</v>
      </c>
      <c r="H68" s="284">
        <f t="shared" si="33"/>
        <v>0</v>
      </c>
      <c r="I68" s="280">
        <f>1-(-'11取引基本表'!CQ66/('11取引基本表'!BW66))</f>
        <v>0.60958108039820103</v>
      </c>
      <c r="J68" s="87">
        <f t="shared" si="16"/>
        <v>0</v>
      </c>
      <c r="K68" s="88">
        <v>0.69367897727272732</v>
      </c>
      <c r="L68" s="87">
        <f t="shared" si="22"/>
        <v>0</v>
      </c>
      <c r="M68" s="88">
        <v>0.21555397727272727</v>
      </c>
      <c r="N68" s="89">
        <f t="shared" si="23"/>
        <v>0</v>
      </c>
      <c r="O68" s="90">
        <v>0</v>
      </c>
      <c r="P68" s="91">
        <f>1-(-'11取引基本表'!CQ66/('11取引基本表'!BW66))</f>
        <v>0.60958108039820103</v>
      </c>
      <c r="Q68" s="89">
        <f t="shared" si="17"/>
        <v>0</v>
      </c>
      <c r="R68" s="89">
        <v>0</v>
      </c>
      <c r="S68" s="87">
        <f t="shared" si="24"/>
        <v>0</v>
      </c>
      <c r="T68" s="92">
        <f t="shared" si="25"/>
        <v>0</v>
      </c>
      <c r="U68" s="93"/>
      <c r="V68" s="89">
        <f t="shared" ca="1" si="26"/>
        <v>0</v>
      </c>
      <c r="W68" s="88">
        <f>'11取引基本表'!BQ66/'11取引基本表'!$BQ$70</f>
        <v>2.7218734450596568E-2</v>
      </c>
      <c r="X68" s="89">
        <f t="shared" ca="1" si="27"/>
        <v>0</v>
      </c>
      <c r="Y68" s="91">
        <f t="shared" si="18"/>
        <v>0.60958108039820103</v>
      </c>
      <c r="Z68" s="89">
        <f t="shared" ca="1" si="19"/>
        <v>0</v>
      </c>
      <c r="AA68" s="89">
        <f ca="1"/>
        <v>0</v>
      </c>
      <c r="AB68" s="89">
        <f t="shared" ca="1" si="28"/>
        <v>0</v>
      </c>
      <c r="AC68" s="92">
        <f t="shared" ca="1" si="29"/>
        <v>0</v>
      </c>
      <c r="AD68" s="90">
        <f t="shared" ca="1" si="30"/>
        <v>0</v>
      </c>
      <c r="AE68" s="89">
        <f t="shared" ca="1" si="31"/>
        <v>0</v>
      </c>
      <c r="AF68" s="92">
        <f t="shared" ca="1" si="32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20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21"/>
        <v>0</v>
      </c>
      <c r="AO68" s="25" t="s">
        <v>303</v>
      </c>
    </row>
    <row r="69" spans="1:41" x14ac:dyDescent="0.2">
      <c r="A69" s="34" t="s">
        <v>300</v>
      </c>
      <c r="B69" s="35" t="s">
        <v>520</v>
      </c>
      <c r="C69" s="293"/>
      <c r="D69" s="271">
        <v>7.8959306765999065E-5</v>
      </c>
      <c r="E69" s="271">
        <v>2.7994663307945123E-5</v>
      </c>
      <c r="F69" s="276">
        <f t="shared" si="14"/>
        <v>0</v>
      </c>
      <c r="G69" s="337">
        <f t="shared" si="15"/>
        <v>0</v>
      </c>
      <c r="H69" s="282">
        <f t="shared" si="33"/>
        <v>0</v>
      </c>
      <c r="I69" s="278">
        <f>1-(-'11取引基本表'!CQ67/('11取引基本表'!BW67))</f>
        <v>0.80560504646795394</v>
      </c>
      <c r="J69" s="73">
        <f t="shared" si="16"/>
        <v>0</v>
      </c>
      <c r="K69" s="74">
        <v>0.68133792869653653</v>
      </c>
      <c r="L69" s="73">
        <f t="shared" si="22"/>
        <v>0</v>
      </c>
      <c r="M69" s="74">
        <v>0.26848974518334368</v>
      </c>
      <c r="N69" s="75">
        <f t="shared" si="23"/>
        <v>0</v>
      </c>
      <c r="O69" s="76">
        <v>0</v>
      </c>
      <c r="P69" s="77">
        <f>1-(-'11取引基本表'!CQ67/('11取引基本表'!BW67))</f>
        <v>0.80560504646795394</v>
      </c>
      <c r="Q69" s="75">
        <f t="shared" si="17"/>
        <v>0</v>
      </c>
      <c r="R69" s="75">
        <v>0</v>
      </c>
      <c r="S69" s="73">
        <f t="shared" si="24"/>
        <v>0</v>
      </c>
      <c r="T69" s="78">
        <f t="shared" si="25"/>
        <v>0</v>
      </c>
      <c r="U69" s="79"/>
      <c r="V69" s="75">
        <f t="shared" ca="1" si="26"/>
        <v>0</v>
      </c>
      <c r="W69" s="74">
        <f>'11取引基本表'!BQ67/'11取引基本表'!$BQ$70</f>
        <v>2.6421697552476638E-2</v>
      </c>
      <c r="X69" s="75">
        <f t="shared" ca="1" si="27"/>
        <v>0</v>
      </c>
      <c r="Y69" s="77">
        <f t="shared" si="18"/>
        <v>0.80560504646795394</v>
      </c>
      <c r="Z69" s="75">
        <f t="shared" ca="1" si="19"/>
        <v>0</v>
      </c>
      <c r="AA69" s="75">
        <f ca="1"/>
        <v>0</v>
      </c>
      <c r="AB69" s="75">
        <f t="shared" ca="1" si="28"/>
        <v>0</v>
      </c>
      <c r="AC69" s="78">
        <f t="shared" ca="1" si="29"/>
        <v>0</v>
      </c>
      <c r="AD69" s="76">
        <f t="shared" ca="1" si="30"/>
        <v>0</v>
      </c>
      <c r="AE69" s="75">
        <f t="shared" ca="1" si="31"/>
        <v>0</v>
      </c>
      <c r="AF69" s="78">
        <f t="shared" ca="1" si="32"/>
        <v>0</v>
      </c>
      <c r="AG69" s="76">
        <f>J69*'20就業誘発係数'!$D67</f>
        <v>0</v>
      </c>
      <c r="AH69" s="75">
        <f>R69*'20就業誘発係数'!$D67</f>
        <v>0</v>
      </c>
      <c r="AI69" s="75">
        <f ca="1">AA69*'20就業誘発係数'!$D67</f>
        <v>0</v>
      </c>
      <c r="AJ69" s="78">
        <f t="shared" ca="1" si="20"/>
        <v>0</v>
      </c>
      <c r="AK69" s="76">
        <f>J69*'30雇用誘発係数'!$D67</f>
        <v>0</v>
      </c>
      <c r="AL69" s="75">
        <f>R69*'30雇用誘発係数'!$D67</f>
        <v>0</v>
      </c>
      <c r="AM69" s="75">
        <f ca="1">AA69*'30雇用誘発係数'!$D67</f>
        <v>0</v>
      </c>
      <c r="AN69" s="78">
        <f t="shared" ca="1" si="21"/>
        <v>0</v>
      </c>
      <c r="AO69" s="25" t="s">
        <v>97</v>
      </c>
    </row>
    <row r="70" spans="1:41" x14ac:dyDescent="0.2">
      <c r="A70" s="34" t="s">
        <v>301</v>
      </c>
      <c r="B70" s="35" t="s">
        <v>521</v>
      </c>
      <c r="C70" s="293"/>
      <c r="D70" s="271">
        <v>0</v>
      </c>
      <c r="E70" s="271">
        <v>0</v>
      </c>
      <c r="F70" s="276">
        <f t="shared" si="14"/>
        <v>0</v>
      </c>
      <c r="G70" s="337">
        <f t="shared" si="15"/>
        <v>0</v>
      </c>
      <c r="H70" s="326">
        <f t="shared" si="33"/>
        <v>0</v>
      </c>
      <c r="I70" s="278">
        <f>1-(-'11取引基本表'!CQ68/('11取引基本表'!BW68))</f>
        <v>1</v>
      </c>
      <c r="J70" s="73">
        <f t="shared" si="16"/>
        <v>0</v>
      </c>
      <c r="K70" s="74">
        <v>0</v>
      </c>
      <c r="L70" s="73">
        <f t="shared" si="22"/>
        <v>0</v>
      </c>
      <c r="M70" s="74">
        <v>0</v>
      </c>
      <c r="N70" s="75">
        <f t="shared" si="23"/>
        <v>0</v>
      </c>
      <c r="O70" s="76">
        <v>0</v>
      </c>
      <c r="P70" s="77">
        <f>1-(-'11取引基本表'!CQ68/('11取引基本表'!BW68))</f>
        <v>1</v>
      </c>
      <c r="Q70" s="75">
        <f t="shared" ref="Q70" si="34">O70*P70</f>
        <v>0</v>
      </c>
      <c r="R70" s="75">
        <v>0</v>
      </c>
      <c r="S70" s="73">
        <f t="shared" ref="S70" si="35">R70*K70</f>
        <v>0</v>
      </c>
      <c r="T70" s="78">
        <f t="shared" ref="T70" si="36">R70*M70</f>
        <v>0</v>
      </c>
      <c r="U70" s="79"/>
      <c r="V70" s="75">
        <f t="shared" ca="1" si="26"/>
        <v>0</v>
      </c>
      <c r="W70" s="74">
        <f>'11取引基本表'!BQ68/'11取引基本表'!$BQ$70</f>
        <v>0</v>
      </c>
      <c r="X70" s="75">
        <f t="shared" ca="1" si="27"/>
        <v>0</v>
      </c>
      <c r="Y70" s="77">
        <f t="shared" ref="Y70" si="37">P70</f>
        <v>1</v>
      </c>
      <c r="Z70" s="75">
        <f t="shared" ca="1" si="19"/>
        <v>0</v>
      </c>
      <c r="AA70" s="75">
        <f ca="1"/>
        <v>0</v>
      </c>
      <c r="AB70" s="75">
        <f t="shared" ref="AB70" ca="1" si="38">K70*AA70</f>
        <v>0</v>
      </c>
      <c r="AC70" s="78">
        <f t="shared" ref="AC70" ca="1" si="39">M70*AA70</f>
        <v>0</v>
      </c>
      <c r="AD70" s="76">
        <f t="shared" ref="AD70" ca="1" si="40">J70+R70+AA70</f>
        <v>0</v>
      </c>
      <c r="AE70" s="75">
        <f t="shared" ref="AE70" ca="1" si="41">L70+S70+AB70</f>
        <v>0</v>
      </c>
      <c r="AF70" s="78">
        <f t="shared" ref="AF70" ca="1" si="42">N70+T70+AC70</f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ref="AJ70" ca="1" si="43">SUM(AG70:AI70)</f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ref="AN70" ca="1" si="44">SUM(AK70:AM70)</f>
        <v>0</v>
      </c>
      <c r="AO70" s="25" t="s">
        <v>90</v>
      </c>
    </row>
    <row r="71" spans="1:41" ht="12.5" thickBot="1" x14ac:dyDescent="0.25">
      <c r="A71" s="34" t="s">
        <v>459</v>
      </c>
      <c r="B71" s="35" t="s">
        <v>522</v>
      </c>
      <c r="C71" s="293"/>
      <c r="D71" s="271">
        <v>2.3745062895242985E-2</v>
      </c>
      <c r="E71" s="271">
        <v>3.0405128280578508E-2</v>
      </c>
      <c r="F71" s="276">
        <f t="shared" si="14"/>
        <v>0</v>
      </c>
      <c r="G71" s="337">
        <f t="shared" si="15"/>
        <v>0</v>
      </c>
      <c r="H71" s="285">
        <f t="shared" si="33"/>
        <v>0</v>
      </c>
      <c r="I71" s="278">
        <f>1-(-'11取引基本表'!CQ69/('11取引基本表'!BW69))</f>
        <v>0.23288863109048719</v>
      </c>
      <c r="J71" s="73">
        <f t="shared" si="16"/>
        <v>0</v>
      </c>
      <c r="K71" s="74">
        <v>0.47498312927793307</v>
      </c>
      <c r="L71" s="73">
        <f t="shared" si="22"/>
        <v>0</v>
      </c>
      <c r="M71" s="74">
        <v>1.291815289694399E-2</v>
      </c>
      <c r="N71" s="75">
        <f t="shared" si="23"/>
        <v>0</v>
      </c>
      <c r="O71" s="76">
        <v>0</v>
      </c>
      <c r="P71" s="77">
        <f>1-(-'11取引基本表'!CQ69/('11取引基本表'!BW69))</f>
        <v>0.23288863109048719</v>
      </c>
      <c r="Q71" s="75">
        <f t="shared" si="17"/>
        <v>0</v>
      </c>
      <c r="R71" s="75">
        <v>0</v>
      </c>
      <c r="S71" s="73">
        <f t="shared" si="24"/>
        <v>0</v>
      </c>
      <c r="T71" s="78">
        <f t="shared" si="25"/>
        <v>0</v>
      </c>
      <c r="U71" s="79"/>
      <c r="V71" s="75">
        <f t="shared" ca="1" si="26"/>
        <v>0</v>
      </c>
      <c r="W71" s="74">
        <f>'11取引基本表'!BQ69/'11取引基本表'!$BQ$70</f>
        <v>3.7810099531306007E-5</v>
      </c>
      <c r="X71" s="75">
        <f t="shared" ca="1" si="27"/>
        <v>0</v>
      </c>
      <c r="Y71" s="77">
        <f t="shared" si="18"/>
        <v>0.23288863109048719</v>
      </c>
      <c r="Z71" s="75">
        <f t="shared" ca="1" si="19"/>
        <v>0</v>
      </c>
      <c r="AA71" s="75">
        <f ca="1"/>
        <v>0</v>
      </c>
      <c r="AB71" s="75">
        <f t="shared" ca="1" si="28"/>
        <v>0</v>
      </c>
      <c r="AC71" s="78">
        <f t="shared" ca="1" si="29"/>
        <v>0</v>
      </c>
      <c r="AD71" s="76">
        <f t="shared" ca="1" si="30"/>
        <v>0</v>
      </c>
      <c r="AE71" s="75">
        <f t="shared" ca="1" si="31"/>
        <v>0</v>
      </c>
      <c r="AF71" s="78">
        <f t="shared" ca="1" si="32"/>
        <v>0</v>
      </c>
      <c r="AG71" s="76">
        <f>J71*'20就業誘発係数'!$D69</f>
        <v>0</v>
      </c>
      <c r="AH71" s="75">
        <f>R71*'20就業誘発係数'!$D69</f>
        <v>0</v>
      </c>
      <c r="AI71" s="75">
        <f ca="1">AA71*'20就業誘発係数'!$D69</f>
        <v>0</v>
      </c>
      <c r="AJ71" s="78">
        <f t="shared" ca="1" si="20"/>
        <v>0</v>
      </c>
      <c r="AK71" s="76">
        <f>J71*'30雇用誘発係数'!$D69</f>
        <v>0</v>
      </c>
      <c r="AL71" s="75">
        <f>R71*'30雇用誘発係数'!$D69</f>
        <v>0</v>
      </c>
      <c r="AM71" s="75">
        <f ca="1">AA71*'30雇用誘発係数'!$D69</f>
        <v>0</v>
      </c>
      <c r="AN71" s="78">
        <f t="shared" ca="1" si="21"/>
        <v>0</v>
      </c>
      <c r="AO71" s="25" t="s">
        <v>350</v>
      </c>
    </row>
    <row r="72" spans="1:41" ht="13" thickTop="1" thickBot="1" x14ac:dyDescent="0.25">
      <c r="A72" s="40"/>
      <c r="B72" s="41" t="s">
        <v>8</v>
      </c>
      <c r="C72" s="265">
        <f>SUM(C8:C71)</f>
        <v>0</v>
      </c>
      <c r="D72" s="264"/>
      <c r="E72" s="264"/>
      <c r="F72" s="325">
        <f>SUM(F8:F71)</f>
        <v>0</v>
      </c>
      <c r="G72" s="265">
        <f t="shared" ref="G72" si="45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'13消費性向'!D2</f>
        <v>0.65816824510667427</v>
      </c>
      <c r="V72" s="96">
        <f ca="1">(T72+N72)*U72</f>
        <v>0</v>
      </c>
      <c r="W72" s="101">
        <v>1</v>
      </c>
      <c r="X72" s="96">
        <f ca="1">SUM(X8:X71)</f>
        <v>0</v>
      </c>
      <c r="Y72" s="102"/>
      <c r="Z72" s="96">
        <f t="shared" ref="Z72:AN72" ca="1" si="46">SUM(Z8:Z71)</f>
        <v>0</v>
      </c>
      <c r="AA72" s="96">
        <f t="shared" ca="1" si="46"/>
        <v>0</v>
      </c>
      <c r="AB72" s="96">
        <f t="shared" ca="1" si="46"/>
        <v>0</v>
      </c>
      <c r="AC72" s="99">
        <f t="shared" ca="1" si="46"/>
        <v>0</v>
      </c>
      <c r="AD72" s="97">
        <f t="shared" ca="1" si="46"/>
        <v>0</v>
      </c>
      <c r="AE72" s="96">
        <f t="shared" ca="1" si="46"/>
        <v>0</v>
      </c>
      <c r="AF72" s="124">
        <f t="shared" ca="1" si="46"/>
        <v>0</v>
      </c>
      <c r="AG72" s="97">
        <f t="shared" si="46"/>
        <v>0</v>
      </c>
      <c r="AH72" s="96">
        <f t="shared" si="46"/>
        <v>0</v>
      </c>
      <c r="AI72" s="96">
        <f t="shared" ca="1" si="46"/>
        <v>0</v>
      </c>
      <c r="AJ72" s="124">
        <f t="shared" ca="1" si="46"/>
        <v>0</v>
      </c>
      <c r="AK72" s="97">
        <f t="shared" si="46"/>
        <v>0</v>
      </c>
      <c r="AL72" s="96">
        <f t="shared" si="46"/>
        <v>0</v>
      </c>
      <c r="AM72" s="96">
        <f t="shared" ca="1" si="46"/>
        <v>0</v>
      </c>
      <c r="AN72" s="124">
        <f t="shared" ca="1" si="46"/>
        <v>0</v>
      </c>
    </row>
    <row r="73" spans="1:41" ht="12.5" thickTop="1" x14ac:dyDescent="0.2">
      <c r="A73" s="42"/>
      <c r="B73" s="35" t="s">
        <v>9</v>
      </c>
      <c r="H73" s="103"/>
      <c r="I73" s="104"/>
      <c r="J73" s="105"/>
      <c r="K73" s="106"/>
      <c r="L73" s="106"/>
      <c r="M73" s="104" t="s">
        <v>197</v>
      </c>
      <c r="N73" s="135">
        <f>O74-N72</f>
        <v>0</v>
      </c>
      <c r="O73" s="79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10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11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12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13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x14ac:dyDescent="0.2">
      <c r="A78" s="42"/>
      <c r="B78" s="35" t="s">
        <v>14</v>
      </c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x14ac:dyDescent="0.2">
      <c r="A79" s="42"/>
      <c r="B79" s="35" t="s">
        <v>15</v>
      </c>
      <c r="C79" s="25"/>
      <c r="D79" s="25"/>
      <c r="E79" s="25"/>
      <c r="F79" s="25"/>
      <c r="G79" s="329"/>
      <c r="H79" s="103"/>
      <c r="I79" s="104"/>
      <c r="J79" s="105"/>
      <c r="K79" s="106"/>
      <c r="L79" s="106"/>
      <c r="M79" s="106"/>
      <c r="N79" s="106"/>
      <c r="O79" s="75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s="43" customFormat="1" ht="12.5" thickBot="1" x14ac:dyDescent="0.25">
      <c r="A80" s="44"/>
      <c r="B80" s="45" t="s">
        <v>302</v>
      </c>
      <c r="C80" s="25"/>
      <c r="D80" s="25"/>
      <c r="E80" s="25"/>
      <c r="F80" s="25"/>
      <c r="G80" s="329"/>
      <c r="H80" s="103"/>
      <c r="I80" s="104"/>
      <c r="J80" s="105"/>
      <c r="K80" s="106"/>
      <c r="L80" s="106"/>
      <c r="M80" s="106"/>
      <c r="N80" s="106"/>
      <c r="O80" s="82">
        <v>0</v>
      </c>
      <c r="P80" s="103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ht="12.5" thickTop="1" x14ac:dyDescent="0.2">
      <c r="AG81" s="104"/>
      <c r="AH81" s="104"/>
      <c r="AI81" s="104"/>
      <c r="AJ81" s="104"/>
      <c r="AK81" s="104"/>
      <c r="AL81" s="104"/>
      <c r="AM81" s="104"/>
      <c r="AN81" s="104"/>
    </row>
    <row r="82" spans="1:40" x14ac:dyDescent="0.2">
      <c r="A82" s="17" t="s">
        <v>200</v>
      </c>
    </row>
    <row r="83" spans="1:40" x14ac:dyDescent="0.2">
      <c r="A83" s="17" t="s">
        <v>433</v>
      </c>
    </row>
    <row r="86" spans="1:40" ht="12.5" thickBot="1" x14ac:dyDescent="0.25"/>
    <row r="87" spans="1:40" ht="12.5" thickTop="1" x14ac:dyDescent="0.2">
      <c r="A87" s="603"/>
      <c r="B87" s="49" t="s">
        <v>0</v>
      </c>
      <c r="C87" s="605" t="s">
        <v>417</v>
      </c>
      <c r="H87" s="605" t="s">
        <v>16</v>
      </c>
      <c r="I87" s="597" t="s">
        <v>78</v>
      </c>
      <c r="J87" s="598"/>
      <c r="K87" s="598"/>
      <c r="L87" s="599"/>
      <c r="M87" s="597" t="s">
        <v>82</v>
      </c>
      <c r="N87" s="598"/>
      <c r="O87" s="598"/>
      <c r="P87" s="599"/>
      <c r="Q87" s="597" t="s">
        <v>83</v>
      </c>
      <c r="R87" s="598"/>
      <c r="S87" s="598"/>
      <c r="T87" s="599"/>
      <c r="U87" s="597" t="s">
        <v>102</v>
      </c>
      <c r="V87" s="598"/>
      <c r="W87" s="598"/>
      <c r="X87" s="599"/>
      <c r="Y87" s="597" t="s">
        <v>426</v>
      </c>
      <c r="Z87" s="598"/>
      <c r="AA87" s="598"/>
      <c r="AB87" s="599"/>
    </row>
    <row r="88" spans="1:40" x14ac:dyDescent="0.2">
      <c r="A88" s="604"/>
      <c r="B88" s="48" t="s">
        <v>77</v>
      </c>
      <c r="C88" s="606"/>
      <c r="H88" s="606"/>
      <c r="I88" s="47" t="s">
        <v>18</v>
      </c>
      <c r="J88" s="46" t="s">
        <v>79</v>
      </c>
      <c r="K88" s="46" t="s">
        <v>80</v>
      </c>
      <c r="L88" s="48" t="s">
        <v>81</v>
      </c>
      <c r="M88" s="47" t="s">
        <v>18</v>
      </c>
      <c r="N88" s="46" t="s">
        <v>79</v>
      </c>
      <c r="O88" s="46" t="s">
        <v>80</v>
      </c>
      <c r="P88" s="48" t="s">
        <v>81</v>
      </c>
      <c r="Q88" s="47" t="s">
        <v>18</v>
      </c>
      <c r="R88" s="46" t="s">
        <v>79</v>
      </c>
      <c r="S88" s="46" t="s">
        <v>80</v>
      </c>
      <c r="T88" s="48" t="s">
        <v>81</v>
      </c>
      <c r="U88" s="46" t="s">
        <v>18</v>
      </c>
      <c r="V88" s="46" t="s">
        <v>79</v>
      </c>
      <c r="W88" s="46" t="s">
        <v>80</v>
      </c>
      <c r="X88" s="48" t="s">
        <v>81</v>
      </c>
      <c r="Y88" s="46" t="s">
        <v>18</v>
      </c>
      <c r="Z88" s="46" t="s">
        <v>79</v>
      </c>
      <c r="AA88" s="46" t="s">
        <v>80</v>
      </c>
      <c r="AB88" s="48" t="s">
        <v>81</v>
      </c>
    </row>
    <row r="89" spans="1:40" x14ac:dyDescent="0.2">
      <c r="A89" s="604"/>
      <c r="B89" s="48" t="s">
        <v>84</v>
      </c>
      <c r="C89" s="286"/>
      <c r="H89" s="50"/>
      <c r="I89" s="51"/>
      <c r="J89" s="52"/>
      <c r="K89" s="52"/>
      <c r="L89" s="53"/>
      <c r="M89" s="54"/>
      <c r="N89" s="55"/>
      <c r="O89" s="55"/>
      <c r="P89" s="56"/>
      <c r="Q89" s="54"/>
      <c r="R89" s="55"/>
      <c r="S89" s="55"/>
      <c r="T89" s="56"/>
      <c r="U89" s="55"/>
      <c r="V89" s="55"/>
      <c r="W89" s="55"/>
      <c r="X89" s="56"/>
      <c r="Y89" s="55"/>
      <c r="Z89" s="55"/>
      <c r="AA89" s="55"/>
      <c r="AB89" s="56"/>
    </row>
    <row r="90" spans="1:40" x14ac:dyDescent="0.2">
      <c r="A90" s="54" t="s">
        <v>86</v>
      </c>
      <c r="B90" s="56" t="s">
        <v>65</v>
      </c>
      <c r="C90" s="107">
        <f t="shared" ref="C90:C102" si="47">ROUND(SUMIF($AO$8:$AO$71,$A90,$C$8:$C$71),)</f>
        <v>0</v>
      </c>
      <c r="H90" s="107">
        <f t="shared" ref="H90:H102" si="48">ROUND(SUMIF($AO$8:$AO$71,$A90,$H$8:$H$71),)</f>
        <v>0</v>
      </c>
      <c r="I90" s="51">
        <f t="shared" ref="I90:I102" si="49">ROUND(SUMIF($AO$8:$AO$71,$A90,$J$8:$J$71),)</f>
        <v>0</v>
      </c>
      <c r="J90" s="52">
        <f t="shared" ref="J90:J102" si="50">ROUND(SUMIF($AO$8:$AO$71,$A90,$R$8:$R$71),)</f>
        <v>0</v>
      </c>
      <c r="K90" s="52">
        <f t="shared" ref="K90:K102" ca="1" si="51">ROUND(SUMIF($AO$8:$AO$71,$A90,$AA$8:$AA$71),)</f>
        <v>0</v>
      </c>
      <c r="L90" s="53">
        <f t="shared" ref="L90:L102" ca="1" si="52">SUM(I90:K90)</f>
        <v>0</v>
      </c>
      <c r="M90" s="51">
        <f t="shared" ref="M90:M102" si="53">ROUND(SUMIF($AO$8:$AO$71,$A90,$L$8:$L$71),)</f>
        <v>0</v>
      </c>
      <c r="N90" s="52">
        <f t="shared" ref="N90:N102" si="54">ROUND(SUMIF($AO$8:$AO$71,$A90,$S$8:$S$71),)</f>
        <v>0</v>
      </c>
      <c r="O90" s="52">
        <f t="shared" ref="O90:O102" ca="1" si="55">ROUND(SUMIF($AO$8:$AO$71,$A90,$AB$8:$AB$71),)</f>
        <v>0</v>
      </c>
      <c r="P90" s="53">
        <f ca="1">SUM(M90:O90)</f>
        <v>0</v>
      </c>
      <c r="Q90" s="108">
        <f t="shared" ref="Q90:Q102" si="56">ROUND(SUMIF($AO$8:$AO$71,$A90,$N$8:$N$71),)</f>
        <v>0</v>
      </c>
      <c r="R90" s="52">
        <f t="shared" ref="R90:R102" si="57">ROUND(SUMIF($AO$8:$AO$71,$A90,$T$8:$T$71),)</f>
        <v>0</v>
      </c>
      <c r="S90" s="52">
        <f t="shared" ref="S90:S102" ca="1" si="58">ROUND(SUMIF($AO$8:$AO$71,$A90,$AC$8:$AC$71),)</f>
        <v>0</v>
      </c>
      <c r="T90" s="53">
        <f ca="1">SUM(Q90:S90)</f>
        <v>0</v>
      </c>
      <c r="U90" s="52">
        <f t="shared" ref="U90:U102" si="59">ROUND(SUMIF($AO$8:$AO$71,$A90,$AG$8:$AG$71),)</f>
        <v>0</v>
      </c>
      <c r="V90" s="52">
        <f t="shared" ref="V90:V102" si="60">ROUND(SUMIF($AO$8:$AO$71,$A90,$AH$8:$AH$71),)</f>
        <v>0</v>
      </c>
      <c r="W90" s="52">
        <f t="shared" ref="W90:W102" ca="1" si="61">ROUND(SUMIF($AO$8:$AO$71,$A90,$AI$8:$AI$71),)</f>
        <v>0</v>
      </c>
      <c r="X90" s="53">
        <f ca="1">SUM(U90:W90)</f>
        <v>0</v>
      </c>
      <c r="Y90" s="52">
        <f t="shared" ref="Y90:Y102" si="62">ROUND(SUMIF($AO$8:$AO$71,$A90,$AK$8:$AK$71),)</f>
        <v>0</v>
      </c>
      <c r="Z90" s="52">
        <f t="shared" ref="Z90:Z102" si="63">ROUND(SUMIF($AO$8:$AO$71,$A90,$AL$8:$AL$71),)</f>
        <v>0</v>
      </c>
      <c r="AA90" s="52">
        <f t="shared" ref="AA90:AA102" ca="1" si="64">ROUND(SUMIF($AO$8:$AO$71,$A90,$AM$8:$AM$71),)</f>
        <v>0</v>
      </c>
      <c r="AB90" s="53">
        <f ca="1">SUM(Y90:AA90)</f>
        <v>0</v>
      </c>
    </row>
    <row r="91" spans="1:40" x14ac:dyDescent="0.2">
      <c r="A91" s="54" t="s">
        <v>87</v>
      </c>
      <c r="B91" s="56" t="s">
        <v>66</v>
      </c>
      <c r="C91" s="107">
        <f t="shared" si="47"/>
        <v>0</v>
      </c>
      <c r="H91" s="107">
        <f t="shared" si="48"/>
        <v>0</v>
      </c>
      <c r="I91" s="51">
        <f t="shared" si="49"/>
        <v>0</v>
      </c>
      <c r="J91" s="52">
        <f t="shared" si="50"/>
        <v>0</v>
      </c>
      <c r="K91" s="52">
        <f t="shared" ca="1" si="51"/>
        <v>0</v>
      </c>
      <c r="L91" s="53">
        <f t="shared" ca="1" si="52"/>
        <v>0</v>
      </c>
      <c r="M91" s="51">
        <f t="shared" si="53"/>
        <v>0</v>
      </c>
      <c r="N91" s="52">
        <f t="shared" si="54"/>
        <v>0</v>
      </c>
      <c r="O91" s="52">
        <f t="shared" ca="1" si="55"/>
        <v>0</v>
      </c>
      <c r="P91" s="53">
        <f t="shared" ref="P91:P102" ca="1" si="65">SUM(M91:O91)</f>
        <v>0</v>
      </c>
      <c r="Q91" s="108">
        <f t="shared" si="56"/>
        <v>0</v>
      </c>
      <c r="R91" s="52">
        <f t="shared" si="57"/>
        <v>0</v>
      </c>
      <c r="S91" s="52">
        <f t="shared" ca="1" si="58"/>
        <v>0</v>
      </c>
      <c r="T91" s="53">
        <f t="shared" ref="T91:T101" ca="1" si="66">SUM(Q91:S91)</f>
        <v>0</v>
      </c>
      <c r="U91" s="52">
        <f t="shared" si="59"/>
        <v>0</v>
      </c>
      <c r="V91" s="52">
        <f t="shared" si="60"/>
        <v>0</v>
      </c>
      <c r="W91" s="52">
        <f t="shared" ca="1" si="61"/>
        <v>0</v>
      </c>
      <c r="X91" s="53">
        <f t="shared" ref="X91:X102" ca="1" si="67">SUM(U91:W91)</f>
        <v>0</v>
      </c>
      <c r="Y91" s="52">
        <f t="shared" si="62"/>
        <v>0</v>
      </c>
      <c r="Z91" s="52">
        <f t="shared" si="63"/>
        <v>0</v>
      </c>
      <c r="AA91" s="52">
        <f t="shared" ca="1" si="64"/>
        <v>0</v>
      </c>
      <c r="AB91" s="53">
        <f t="shared" ref="AB91:AB102" ca="1" si="68">SUM(Y91:AA91)</f>
        <v>0</v>
      </c>
    </row>
    <row r="92" spans="1:40" x14ac:dyDescent="0.2">
      <c r="A92" s="54" t="s">
        <v>99</v>
      </c>
      <c r="B92" s="56" t="s">
        <v>67</v>
      </c>
      <c r="C92" s="107">
        <f t="shared" si="47"/>
        <v>0</v>
      </c>
      <c r="H92" s="107">
        <f t="shared" si="48"/>
        <v>0</v>
      </c>
      <c r="I92" s="51">
        <f t="shared" si="49"/>
        <v>0</v>
      </c>
      <c r="J92" s="52">
        <f t="shared" si="50"/>
        <v>0</v>
      </c>
      <c r="K92" s="52">
        <f t="shared" ca="1" si="51"/>
        <v>0</v>
      </c>
      <c r="L92" s="53">
        <f t="shared" ca="1" si="52"/>
        <v>0</v>
      </c>
      <c r="M92" s="51">
        <f t="shared" si="53"/>
        <v>0</v>
      </c>
      <c r="N92" s="52">
        <f t="shared" si="54"/>
        <v>0</v>
      </c>
      <c r="O92" s="52">
        <f t="shared" ca="1" si="55"/>
        <v>0</v>
      </c>
      <c r="P92" s="53">
        <f t="shared" ca="1" si="65"/>
        <v>0</v>
      </c>
      <c r="Q92" s="108">
        <f t="shared" si="56"/>
        <v>0</v>
      </c>
      <c r="R92" s="52">
        <f t="shared" si="57"/>
        <v>0</v>
      </c>
      <c r="S92" s="52">
        <f t="shared" ca="1" si="58"/>
        <v>0</v>
      </c>
      <c r="T92" s="53">
        <f t="shared" ca="1" si="66"/>
        <v>0</v>
      </c>
      <c r="U92" s="52">
        <f t="shared" si="59"/>
        <v>0</v>
      </c>
      <c r="V92" s="52">
        <f t="shared" si="60"/>
        <v>0</v>
      </c>
      <c r="W92" s="52">
        <f t="shared" ca="1" si="61"/>
        <v>0</v>
      </c>
      <c r="X92" s="53">
        <f t="shared" ca="1" si="67"/>
        <v>0</v>
      </c>
      <c r="Y92" s="52">
        <f t="shared" si="62"/>
        <v>0</v>
      </c>
      <c r="Z92" s="52">
        <f t="shared" si="63"/>
        <v>0</v>
      </c>
      <c r="AA92" s="52">
        <f t="shared" ca="1" si="64"/>
        <v>0</v>
      </c>
      <c r="AB92" s="53">
        <f t="shared" ca="1" si="68"/>
        <v>0</v>
      </c>
    </row>
    <row r="93" spans="1:40" x14ac:dyDescent="0.2">
      <c r="A93" s="54" t="s">
        <v>89</v>
      </c>
      <c r="B93" s="56" t="s">
        <v>68</v>
      </c>
      <c r="C93" s="107">
        <f t="shared" si="47"/>
        <v>0</v>
      </c>
      <c r="H93" s="107">
        <f t="shared" si="48"/>
        <v>0</v>
      </c>
      <c r="I93" s="51">
        <f t="shared" si="49"/>
        <v>0</v>
      </c>
      <c r="J93" s="52">
        <f t="shared" si="50"/>
        <v>0</v>
      </c>
      <c r="K93" s="52">
        <f t="shared" ca="1" si="51"/>
        <v>0</v>
      </c>
      <c r="L93" s="53">
        <f t="shared" ca="1" si="52"/>
        <v>0</v>
      </c>
      <c r="M93" s="51">
        <f t="shared" si="53"/>
        <v>0</v>
      </c>
      <c r="N93" s="52">
        <f t="shared" si="54"/>
        <v>0</v>
      </c>
      <c r="O93" s="52">
        <f t="shared" ca="1" si="55"/>
        <v>0</v>
      </c>
      <c r="P93" s="53">
        <f t="shared" ca="1" si="65"/>
        <v>0</v>
      </c>
      <c r="Q93" s="108">
        <f t="shared" si="56"/>
        <v>0</v>
      </c>
      <c r="R93" s="52">
        <f t="shared" si="57"/>
        <v>0</v>
      </c>
      <c r="S93" s="52">
        <f t="shared" ca="1" si="58"/>
        <v>0</v>
      </c>
      <c r="T93" s="53">
        <f t="shared" ca="1" si="66"/>
        <v>0</v>
      </c>
      <c r="U93" s="52">
        <f t="shared" si="59"/>
        <v>0</v>
      </c>
      <c r="V93" s="52">
        <f t="shared" si="60"/>
        <v>0</v>
      </c>
      <c r="W93" s="52">
        <f t="shared" ca="1" si="61"/>
        <v>0</v>
      </c>
      <c r="X93" s="53">
        <f t="shared" ca="1" si="67"/>
        <v>0</v>
      </c>
      <c r="Y93" s="52">
        <f t="shared" si="62"/>
        <v>0</v>
      </c>
      <c r="Z93" s="52">
        <f t="shared" si="63"/>
        <v>0</v>
      </c>
      <c r="AA93" s="52">
        <f t="shared" ca="1" si="64"/>
        <v>0</v>
      </c>
      <c r="AB93" s="53">
        <f t="shared" ca="1" si="68"/>
        <v>0</v>
      </c>
    </row>
    <row r="94" spans="1:40" x14ac:dyDescent="0.2">
      <c r="A94" s="54" t="s">
        <v>90</v>
      </c>
      <c r="B94" s="56" t="s">
        <v>69</v>
      </c>
      <c r="C94" s="107">
        <f t="shared" si="47"/>
        <v>0</v>
      </c>
      <c r="H94" s="107">
        <f t="shared" si="48"/>
        <v>0</v>
      </c>
      <c r="I94" s="51">
        <f t="shared" si="49"/>
        <v>0</v>
      </c>
      <c r="J94" s="52">
        <f t="shared" si="50"/>
        <v>0</v>
      </c>
      <c r="K94" s="52">
        <f t="shared" ca="1" si="51"/>
        <v>0</v>
      </c>
      <c r="L94" s="53">
        <f t="shared" ca="1" si="52"/>
        <v>0</v>
      </c>
      <c r="M94" s="51">
        <f t="shared" si="53"/>
        <v>0</v>
      </c>
      <c r="N94" s="52">
        <f t="shared" si="54"/>
        <v>0</v>
      </c>
      <c r="O94" s="52">
        <f t="shared" ca="1" si="55"/>
        <v>0</v>
      </c>
      <c r="P94" s="53">
        <f t="shared" ca="1" si="65"/>
        <v>0</v>
      </c>
      <c r="Q94" s="108">
        <f t="shared" si="56"/>
        <v>0</v>
      </c>
      <c r="R94" s="52">
        <f t="shared" si="57"/>
        <v>0</v>
      </c>
      <c r="S94" s="52">
        <f t="shared" ca="1" si="58"/>
        <v>0</v>
      </c>
      <c r="T94" s="53">
        <f t="shared" ca="1" si="66"/>
        <v>0</v>
      </c>
      <c r="U94" s="52">
        <f t="shared" si="59"/>
        <v>0</v>
      </c>
      <c r="V94" s="52">
        <f t="shared" si="60"/>
        <v>0</v>
      </c>
      <c r="W94" s="52">
        <f t="shared" ca="1" si="61"/>
        <v>0</v>
      </c>
      <c r="X94" s="53">
        <f t="shared" ca="1" si="67"/>
        <v>0</v>
      </c>
      <c r="Y94" s="52">
        <f t="shared" si="62"/>
        <v>0</v>
      </c>
      <c r="Z94" s="52">
        <f t="shared" si="63"/>
        <v>0</v>
      </c>
      <c r="AA94" s="52">
        <f t="shared" ca="1" si="64"/>
        <v>0</v>
      </c>
      <c r="AB94" s="53">
        <f t="shared" ca="1" si="68"/>
        <v>0</v>
      </c>
    </row>
    <row r="95" spans="1:40" x14ac:dyDescent="0.2">
      <c r="A95" s="54" t="s">
        <v>91</v>
      </c>
      <c r="B95" s="56" t="s">
        <v>605</v>
      </c>
      <c r="C95" s="107">
        <f t="shared" si="47"/>
        <v>0</v>
      </c>
      <c r="H95" s="107">
        <f t="shared" si="48"/>
        <v>0</v>
      </c>
      <c r="I95" s="51">
        <f t="shared" si="49"/>
        <v>0</v>
      </c>
      <c r="J95" s="52">
        <f t="shared" si="50"/>
        <v>0</v>
      </c>
      <c r="K95" s="52">
        <f t="shared" ca="1" si="51"/>
        <v>0</v>
      </c>
      <c r="L95" s="53">
        <f t="shared" ca="1" si="52"/>
        <v>0</v>
      </c>
      <c r="M95" s="51">
        <f t="shared" si="53"/>
        <v>0</v>
      </c>
      <c r="N95" s="52">
        <f t="shared" si="54"/>
        <v>0</v>
      </c>
      <c r="O95" s="52">
        <f t="shared" ca="1" si="55"/>
        <v>0</v>
      </c>
      <c r="P95" s="53">
        <f t="shared" ca="1" si="65"/>
        <v>0</v>
      </c>
      <c r="Q95" s="108">
        <f t="shared" si="56"/>
        <v>0</v>
      </c>
      <c r="R95" s="52">
        <f t="shared" si="57"/>
        <v>0</v>
      </c>
      <c r="S95" s="52">
        <f t="shared" ca="1" si="58"/>
        <v>0</v>
      </c>
      <c r="T95" s="53">
        <f t="shared" ca="1" si="66"/>
        <v>0</v>
      </c>
      <c r="U95" s="52">
        <f t="shared" si="59"/>
        <v>0</v>
      </c>
      <c r="V95" s="52">
        <f t="shared" si="60"/>
        <v>0</v>
      </c>
      <c r="W95" s="52">
        <f t="shared" ca="1" si="61"/>
        <v>0</v>
      </c>
      <c r="X95" s="53">
        <f t="shared" ca="1" si="67"/>
        <v>0</v>
      </c>
      <c r="Y95" s="52">
        <f t="shared" si="62"/>
        <v>0</v>
      </c>
      <c r="Z95" s="52">
        <f t="shared" si="63"/>
        <v>0</v>
      </c>
      <c r="AA95" s="52">
        <f t="shared" ca="1" si="64"/>
        <v>0</v>
      </c>
      <c r="AB95" s="53">
        <f t="shared" ca="1" si="68"/>
        <v>0</v>
      </c>
    </row>
    <row r="96" spans="1:40" x14ac:dyDescent="0.2">
      <c r="A96" s="54" t="s">
        <v>92</v>
      </c>
      <c r="B96" s="56" t="s">
        <v>604</v>
      </c>
      <c r="C96" s="107">
        <f t="shared" si="47"/>
        <v>0</v>
      </c>
      <c r="H96" s="107">
        <f t="shared" si="48"/>
        <v>0</v>
      </c>
      <c r="I96" s="51">
        <f t="shared" si="49"/>
        <v>0</v>
      </c>
      <c r="J96" s="52">
        <f t="shared" si="50"/>
        <v>0</v>
      </c>
      <c r="K96" s="52">
        <f t="shared" ca="1" si="51"/>
        <v>0</v>
      </c>
      <c r="L96" s="53">
        <f t="shared" ca="1" si="52"/>
        <v>0</v>
      </c>
      <c r="M96" s="51">
        <f t="shared" si="53"/>
        <v>0</v>
      </c>
      <c r="N96" s="52">
        <f t="shared" si="54"/>
        <v>0</v>
      </c>
      <c r="O96" s="52">
        <f t="shared" ca="1" si="55"/>
        <v>0</v>
      </c>
      <c r="P96" s="53">
        <f t="shared" ca="1" si="65"/>
        <v>0</v>
      </c>
      <c r="Q96" s="108">
        <f t="shared" si="56"/>
        <v>0</v>
      </c>
      <c r="R96" s="52">
        <f t="shared" si="57"/>
        <v>0</v>
      </c>
      <c r="S96" s="52">
        <f t="shared" ca="1" si="58"/>
        <v>0</v>
      </c>
      <c r="T96" s="53">
        <f t="shared" ca="1" si="66"/>
        <v>0</v>
      </c>
      <c r="U96" s="52">
        <f t="shared" si="59"/>
        <v>0</v>
      </c>
      <c r="V96" s="52">
        <f t="shared" si="60"/>
        <v>0</v>
      </c>
      <c r="W96" s="52">
        <f t="shared" ca="1" si="61"/>
        <v>0</v>
      </c>
      <c r="X96" s="53">
        <f t="shared" ca="1" si="67"/>
        <v>0</v>
      </c>
      <c r="Y96" s="52">
        <f t="shared" si="62"/>
        <v>0</v>
      </c>
      <c r="Z96" s="52">
        <f t="shared" si="63"/>
        <v>0</v>
      </c>
      <c r="AA96" s="52">
        <f t="shared" ca="1" si="64"/>
        <v>0</v>
      </c>
      <c r="AB96" s="53">
        <f t="shared" ca="1" si="68"/>
        <v>0</v>
      </c>
    </row>
    <row r="97" spans="1:28" x14ac:dyDescent="0.2">
      <c r="A97" s="54" t="s">
        <v>93</v>
      </c>
      <c r="B97" s="56" t="s">
        <v>70</v>
      </c>
      <c r="C97" s="107">
        <f t="shared" si="47"/>
        <v>0</v>
      </c>
      <c r="H97" s="107">
        <f t="shared" si="48"/>
        <v>0</v>
      </c>
      <c r="I97" s="51">
        <f t="shared" si="49"/>
        <v>0</v>
      </c>
      <c r="J97" s="52">
        <f t="shared" si="50"/>
        <v>0</v>
      </c>
      <c r="K97" s="52">
        <f t="shared" ca="1" si="51"/>
        <v>0</v>
      </c>
      <c r="L97" s="53">
        <f t="shared" ca="1" si="52"/>
        <v>0</v>
      </c>
      <c r="M97" s="51">
        <f t="shared" si="53"/>
        <v>0</v>
      </c>
      <c r="N97" s="52">
        <f t="shared" si="54"/>
        <v>0</v>
      </c>
      <c r="O97" s="52">
        <f t="shared" ca="1" si="55"/>
        <v>0</v>
      </c>
      <c r="P97" s="53">
        <f t="shared" ca="1" si="65"/>
        <v>0</v>
      </c>
      <c r="Q97" s="108">
        <f t="shared" si="56"/>
        <v>0</v>
      </c>
      <c r="R97" s="52">
        <f t="shared" si="57"/>
        <v>0</v>
      </c>
      <c r="S97" s="52">
        <f t="shared" ca="1" si="58"/>
        <v>0</v>
      </c>
      <c r="T97" s="53">
        <f t="shared" ca="1" si="66"/>
        <v>0</v>
      </c>
      <c r="U97" s="52">
        <f t="shared" si="59"/>
        <v>0</v>
      </c>
      <c r="V97" s="52">
        <f t="shared" si="60"/>
        <v>0</v>
      </c>
      <c r="W97" s="52">
        <f t="shared" ca="1" si="61"/>
        <v>0</v>
      </c>
      <c r="X97" s="53">
        <f t="shared" ca="1" si="67"/>
        <v>0</v>
      </c>
      <c r="Y97" s="52">
        <f t="shared" si="62"/>
        <v>0</v>
      </c>
      <c r="Z97" s="52">
        <f t="shared" si="63"/>
        <v>0</v>
      </c>
      <c r="AA97" s="52">
        <f t="shared" ca="1" si="64"/>
        <v>0</v>
      </c>
      <c r="AB97" s="53">
        <f t="shared" ca="1" si="68"/>
        <v>0</v>
      </c>
    </row>
    <row r="98" spans="1:28" x14ac:dyDescent="0.2">
      <c r="A98" s="54" t="s">
        <v>94</v>
      </c>
      <c r="B98" s="56" t="s">
        <v>71</v>
      </c>
      <c r="C98" s="107">
        <f t="shared" si="47"/>
        <v>0</v>
      </c>
      <c r="H98" s="107">
        <f t="shared" si="48"/>
        <v>0</v>
      </c>
      <c r="I98" s="51">
        <f t="shared" si="49"/>
        <v>0</v>
      </c>
      <c r="J98" s="52">
        <f t="shared" si="50"/>
        <v>0</v>
      </c>
      <c r="K98" s="52">
        <f t="shared" ca="1" si="51"/>
        <v>0</v>
      </c>
      <c r="L98" s="53">
        <f t="shared" ca="1" si="52"/>
        <v>0</v>
      </c>
      <c r="M98" s="51">
        <f t="shared" si="53"/>
        <v>0</v>
      </c>
      <c r="N98" s="52">
        <f t="shared" si="54"/>
        <v>0</v>
      </c>
      <c r="O98" s="52">
        <f t="shared" ca="1" si="55"/>
        <v>0</v>
      </c>
      <c r="P98" s="53">
        <f t="shared" ca="1" si="65"/>
        <v>0</v>
      </c>
      <c r="Q98" s="108">
        <f t="shared" si="56"/>
        <v>0</v>
      </c>
      <c r="R98" s="52">
        <f t="shared" si="57"/>
        <v>0</v>
      </c>
      <c r="S98" s="52">
        <f t="shared" ca="1" si="58"/>
        <v>0</v>
      </c>
      <c r="T98" s="53">
        <f t="shared" ca="1" si="66"/>
        <v>0</v>
      </c>
      <c r="U98" s="52">
        <f t="shared" si="59"/>
        <v>0</v>
      </c>
      <c r="V98" s="52">
        <f t="shared" si="60"/>
        <v>0</v>
      </c>
      <c r="W98" s="52">
        <f t="shared" ca="1" si="61"/>
        <v>0</v>
      </c>
      <c r="X98" s="53">
        <f t="shared" ca="1" si="67"/>
        <v>0</v>
      </c>
      <c r="Y98" s="52">
        <f t="shared" si="62"/>
        <v>0</v>
      </c>
      <c r="Z98" s="52">
        <f t="shared" si="63"/>
        <v>0</v>
      </c>
      <c r="AA98" s="52">
        <f t="shared" ca="1" si="64"/>
        <v>0</v>
      </c>
      <c r="AB98" s="53">
        <f t="shared" ca="1" si="68"/>
        <v>0</v>
      </c>
    </row>
    <row r="99" spans="1:28" x14ac:dyDescent="0.2">
      <c r="A99" s="54" t="s">
        <v>95</v>
      </c>
      <c r="B99" s="56" t="s">
        <v>72</v>
      </c>
      <c r="C99" s="107">
        <f t="shared" si="47"/>
        <v>0</v>
      </c>
      <c r="H99" s="107">
        <f t="shared" si="48"/>
        <v>0</v>
      </c>
      <c r="I99" s="51">
        <f t="shared" si="49"/>
        <v>0</v>
      </c>
      <c r="J99" s="52">
        <f t="shared" si="50"/>
        <v>0</v>
      </c>
      <c r="K99" s="52">
        <f t="shared" ca="1" si="51"/>
        <v>0</v>
      </c>
      <c r="L99" s="53">
        <f t="shared" ca="1" si="52"/>
        <v>0</v>
      </c>
      <c r="M99" s="51">
        <f t="shared" si="53"/>
        <v>0</v>
      </c>
      <c r="N99" s="52">
        <f t="shared" si="54"/>
        <v>0</v>
      </c>
      <c r="O99" s="52">
        <f t="shared" ca="1" si="55"/>
        <v>0</v>
      </c>
      <c r="P99" s="53">
        <f t="shared" ca="1" si="65"/>
        <v>0</v>
      </c>
      <c r="Q99" s="108">
        <f t="shared" si="56"/>
        <v>0</v>
      </c>
      <c r="R99" s="52">
        <f t="shared" si="57"/>
        <v>0</v>
      </c>
      <c r="S99" s="52">
        <f t="shared" ca="1" si="58"/>
        <v>0</v>
      </c>
      <c r="T99" s="53">
        <f t="shared" ca="1" si="66"/>
        <v>0</v>
      </c>
      <c r="U99" s="52">
        <f t="shared" si="59"/>
        <v>0</v>
      </c>
      <c r="V99" s="52">
        <f t="shared" si="60"/>
        <v>0</v>
      </c>
      <c r="W99" s="52">
        <f t="shared" ca="1" si="61"/>
        <v>0</v>
      </c>
      <c r="X99" s="53">
        <f t="shared" ca="1" si="67"/>
        <v>0</v>
      </c>
      <c r="Y99" s="52">
        <f t="shared" si="62"/>
        <v>0</v>
      </c>
      <c r="Z99" s="52">
        <f t="shared" si="63"/>
        <v>0</v>
      </c>
      <c r="AA99" s="52">
        <f t="shared" ca="1" si="64"/>
        <v>0</v>
      </c>
      <c r="AB99" s="53">
        <f t="shared" ca="1" si="68"/>
        <v>0</v>
      </c>
    </row>
    <row r="100" spans="1:28" x14ac:dyDescent="0.2">
      <c r="A100" s="54" t="s">
        <v>96</v>
      </c>
      <c r="B100" s="56" t="s">
        <v>73</v>
      </c>
      <c r="C100" s="107">
        <f t="shared" si="47"/>
        <v>0</v>
      </c>
      <c r="H100" s="107">
        <f t="shared" si="48"/>
        <v>0</v>
      </c>
      <c r="I100" s="51">
        <f t="shared" si="49"/>
        <v>0</v>
      </c>
      <c r="J100" s="52">
        <f t="shared" si="50"/>
        <v>0</v>
      </c>
      <c r="K100" s="52">
        <f t="shared" ca="1" si="51"/>
        <v>0</v>
      </c>
      <c r="L100" s="53">
        <f t="shared" ca="1" si="52"/>
        <v>0</v>
      </c>
      <c r="M100" s="51">
        <f t="shared" si="53"/>
        <v>0</v>
      </c>
      <c r="N100" s="52">
        <f t="shared" si="54"/>
        <v>0</v>
      </c>
      <c r="O100" s="52">
        <f t="shared" ca="1" si="55"/>
        <v>0</v>
      </c>
      <c r="P100" s="53">
        <f t="shared" ca="1" si="65"/>
        <v>0</v>
      </c>
      <c r="Q100" s="108">
        <f t="shared" si="56"/>
        <v>0</v>
      </c>
      <c r="R100" s="52">
        <f t="shared" si="57"/>
        <v>0</v>
      </c>
      <c r="S100" s="52">
        <f t="shared" ca="1" si="58"/>
        <v>0</v>
      </c>
      <c r="T100" s="53">
        <f t="shared" ca="1" si="66"/>
        <v>0</v>
      </c>
      <c r="U100" s="52">
        <f t="shared" si="59"/>
        <v>0</v>
      </c>
      <c r="V100" s="52">
        <f t="shared" si="60"/>
        <v>0</v>
      </c>
      <c r="W100" s="52">
        <f t="shared" ca="1" si="61"/>
        <v>0</v>
      </c>
      <c r="X100" s="53">
        <f t="shared" ca="1" si="67"/>
        <v>0</v>
      </c>
      <c r="Y100" s="52">
        <f t="shared" si="62"/>
        <v>0</v>
      </c>
      <c r="Z100" s="52">
        <f t="shared" si="63"/>
        <v>0</v>
      </c>
      <c r="AA100" s="52">
        <f t="shared" ca="1" si="64"/>
        <v>0</v>
      </c>
      <c r="AB100" s="53">
        <f t="shared" ca="1" si="68"/>
        <v>0</v>
      </c>
    </row>
    <row r="101" spans="1:28" x14ac:dyDescent="0.2">
      <c r="A101" s="54" t="s">
        <v>198</v>
      </c>
      <c r="B101" s="56" t="s">
        <v>74</v>
      </c>
      <c r="C101" s="107">
        <f t="shared" si="47"/>
        <v>0</v>
      </c>
      <c r="H101" s="107">
        <f t="shared" si="48"/>
        <v>0</v>
      </c>
      <c r="I101" s="51">
        <f t="shared" si="49"/>
        <v>0</v>
      </c>
      <c r="J101" s="52">
        <f t="shared" si="50"/>
        <v>0</v>
      </c>
      <c r="K101" s="52">
        <f t="shared" ca="1" si="51"/>
        <v>0</v>
      </c>
      <c r="L101" s="53">
        <f t="shared" ca="1" si="52"/>
        <v>0</v>
      </c>
      <c r="M101" s="51">
        <f t="shared" si="53"/>
        <v>0</v>
      </c>
      <c r="N101" s="52">
        <f t="shared" si="54"/>
        <v>0</v>
      </c>
      <c r="O101" s="52">
        <f t="shared" ca="1" si="55"/>
        <v>0</v>
      </c>
      <c r="P101" s="53">
        <f t="shared" ca="1" si="65"/>
        <v>0</v>
      </c>
      <c r="Q101" s="108">
        <f t="shared" si="56"/>
        <v>0</v>
      </c>
      <c r="R101" s="52">
        <f t="shared" si="57"/>
        <v>0</v>
      </c>
      <c r="S101" s="52">
        <f t="shared" ca="1" si="58"/>
        <v>0</v>
      </c>
      <c r="T101" s="53">
        <f t="shared" ca="1" si="66"/>
        <v>0</v>
      </c>
      <c r="U101" s="52">
        <f t="shared" si="59"/>
        <v>0</v>
      </c>
      <c r="V101" s="52">
        <f t="shared" si="60"/>
        <v>0</v>
      </c>
      <c r="W101" s="52">
        <f t="shared" ca="1" si="61"/>
        <v>0</v>
      </c>
      <c r="X101" s="53">
        <f t="shared" ca="1" si="67"/>
        <v>0</v>
      </c>
      <c r="Y101" s="52">
        <f t="shared" si="62"/>
        <v>0</v>
      </c>
      <c r="Z101" s="52">
        <f t="shared" si="63"/>
        <v>0</v>
      </c>
      <c r="AA101" s="52">
        <f t="shared" ca="1" si="64"/>
        <v>0</v>
      </c>
      <c r="AB101" s="53">
        <f t="shared" ca="1" si="68"/>
        <v>0</v>
      </c>
    </row>
    <row r="102" spans="1:28" x14ac:dyDescent="0.2">
      <c r="A102" s="54" t="s">
        <v>98</v>
      </c>
      <c r="B102" s="56" t="s">
        <v>75</v>
      </c>
      <c r="C102" s="107">
        <f t="shared" si="47"/>
        <v>0</v>
      </c>
      <c r="H102" s="107">
        <f t="shared" si="48"/>
        <v>0</v>
      </c>
      <c r="I102" s="51">
        <f t="shared" si="49"/>
        <v>0</v>
      </c>
      <c r="J102" s="52">
        <f t="shared" si="50"/>
        <v>0</v>
      </c>
      <c r="K102" s="52">
        <f t="shared" ca="1" si="51"/>
        <v>0</v>
      </c>
      <c r="L102" s="53">
        <f t="shared" ca="1" si="52"/>
        <v>0</v>
      </c>
      <c r="M102" s="51">
        <f t="shared" si="53"/>
        <v>0</v>
      </c>
      <c r="N102" s="52">
        <f t="shared" si="54"/>
        <v>0</v>
      </c>
      <c r="O102" s="52">
        <f t="shared" ca="1" si="55"/>
        <v>0</v>
      </c>
      <c r="P102" s="53">
        <f t="shared" ca="1" si="65"/>
        <v>0</v>
      </c>
      <c r="Q102" s="108">
        <f t="shared" si="56"/>
        <v>0</v>
      </c>
      <c r="R102" s="52">
        <f t="shared" si="57"/>
        <v>0</v>
      </c>
      <c r="S102" s="52">
        <f t="shared" ca="1" si="58"/>
        <v>0</v>
      </c>
      <c r="T102" s="53">
        <f ca="1">SUM(Q102:S102)</f>
        <v>0</v>
      </c>
      <c r="U102" s="52">
        <f t="shared" si="59"/>
        <v>0</v>
      </c>
      <c r="V102" s="52">
        <f t="shared" si="60"/>
        <v>0</v>
      </c>
      <c r="W102" s="52">
        <f t="shared" ca="1" si="61"/>
        <v>0</v>
      </c>
      <c r="X102" s="53">
        <f t="shared" ca="1" si="67"/>
        <v>0</v>
      </c>
      <c r="Y102" s="52">
        <f t="shared" si="62"/>
        <v>0</v>
      </c>
      <c r="Z102" s="52">
        <f t="shared" si="63"/>
        <v>0</v>
      </c>
      <c r="AA102" s="52">
        <f t="shared" ca="1" si="64"/>
        <v>0</v>
      </c>
      <c r="AB102" s="53">
        <f t="shared" ca="1" si="68"/>
        <v>0</v>
      </c>
    </row>
    <row r="103" spans="1:28" x14ac:dyDescent="0.2">
      <c r="A103" s="109"/>
      <c r="B103" s="110" t="s">
        <v>76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9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70">SUM(M90:M102)</f>
        <v>0</v>
      </c>
      <c r="N103" s="113">
        <f t="shared" ref="N103" si="71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X103" si="72">SUM(V90:V102)</f>
        <v>0</v>
      </c>
      <c r="W103" s="113">
        <f t="shared" ca="1" si="72"/>
        <v>0</v>
      </c>
      <c r="X103" s="114">
        <f t="shared" ca="1" si="72"/>
        <v>0</v>
      </c>
      <c r="Y103" s="52">
        <f>SUM(Y90:Y102)</f>
        <v>0</v>
      </c>
      <c r="Z103" s="52">
        <f t="shared" ref="Z103:AB103" si="73">SUM(Z90:Z102)</f>
        <v>0</v>
      </c>
      <c r="AA103" s="52">
        <f t="shared" ca="1" si="73"/>
        <v>0</v>
      </c>
      <c r="AB103" s="114">
        <f t="shared" ca="1" si="73"/>
        <v>0</v>
      </c>
    </row>
    <row r="104" spans="1:28" ht="12.5" thickBot="1" x14ac:dyDescent="0.25">
      <c r="A104" s="116"/>
      <c r="B104" s="117" t="s">
        <v>199</v>
      </c>
      <c r="C104" s="118">
        <f>ROUND(C71,)</f>
        <v>0</v>
      </c>
      <c r="H104" s="118">
        <f>ROUND(H72,)</f>
        <v>0</v>
      </c>
      <c r="I104" s="119">
        <f>ROUND(J72,)</f>
        <v>0</v>
      </c>
      <c r="J104" s="120">
        <f>ROUND(R72,)</f>
        <v>0</v>
      </c>
      <c r="K104" s="120">
        <f ca="1">ROUND(AA72,)</f>
        <v>0</v>
      </c>
      <c r="L104" s="121">
        <f ca="1">ROUND(AD72,)</f>
        <v>0</v>
      </c>
      <c r="M104" s="119">
        <f>ROUND(L72,)</f>
        <v>0</v>
      </c>
      <c r="N104" s="120">
        <f>ROUND(S72,)</f>
        <v>0</v>
      </c>
      <c r="O104" s="120">
        <f ca="1">ROUND(AB72,)</f>
        <v>0</v>
      </c>
      <c r="P104" s="121">
        <f ca="1">ROUND(AE72,)</f>
        <v>0</v>
      </c>
      <c r="Q104" s="119">
        <f>ROUND(N72,)</f>
        <v>0</v>
      </c>
      <c r="R104" s="120">
        <f>ROUND(T72,)</f>
        <v>0</v>
      </c>
      <c r="S104" s="120">
        <f ca="1">ROUND(AC72,)</f>
        <v>0</v>
      </c>
      <c r="T104" s="121">
        <f ca="1">ROUND(AF72,)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</row>
    <row r="105" spans="1:28" ht="12.5" thickTop="1" x14ac:dyDescent="0.2"/>
  </sheetData>
  <mergeCells count="19">
    <mergeCell ref="A1:B3"/>
    <mergeCell ref="U4:AC4"/>
    <mergeCell ref="AG4:AJ4"/>
    <mergeCell ref="AK4:AN4"/>
    <mergeCell ref="U87:X87"/>
    <mergeCell ref="Y87:AB87"/>
    <mergeCell ref="AD4:AF4"/>
    <mergeCell ref="I87:L87"/>
    <mergeCell ref="M87:P87"/>
    <mergeCell ref="Q87:T87"/>
    <mergeCell ref="O4:T4"/>
    <mergeCell ref="A87:A89"/>
    <mergeCell ref="H87:H88"/>
    <mergeCell ref="A7:B7"/>
    <mergeCell ref="C87:C88"/>
    <mergeCell ref="A6:B6"/>
    <mergeCell ref="A5:B5"/>
    <mergeCell ref="A4:B4"/>
    <mergeCell ref="H4:N4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8"/>
  <sheetViews>
    <sheetView zoomScale="115" zoomScaleNormal="115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CT76" sqref="CT76"/>
    </sheetView>
  </sheetViews>
  <sheetFormatPr defaultColWidth="7" defaultRowHeight="10.9" customHeight="1" x14ac:dyDescent="0.15"/>
  <cols>
    <col min="1" max="1" width="3.26953125" style="259" customWidth="1"/>
    <col min="2" max="2" width="17" style="260" customWidth="1"/>
    <col min="3" max="67" width="8.453125" style="260" customWidth="1"/>
    <col min="68" max="68" width="8.453125" style="261" customWidth="1"/>
    <col min="69" max="97" width="8.453125" style="260" customWidth="1"/>
    <col min="98" max="256" width="7" style="260"/>
    <col min="257" max="257" width="3.26953125" style="260" customWidth="1"/>
    <col min="258" max="258" width="17" style="260" customWidth="1"/>
    <col min="259" max="353" width="8.453125" style="260" customWidth="1"/>
    <col min="354" max="512" width="7" style="260"/>
    <col min="513" max="513" width="3.26953125" style="260" customWidth="1"/>
    <col min="514" max="514" width="17" style="260" customWidth="1"/>
    <col min="515" max="609" width="8.453125" style="260" customWidth="1"/>
    <col min="610" max="768" width="7" style="260"/>
    <col min="769" max="769" width="3.26953125" style="260" customWidth="1"/>
    <col min="770" max="770" width="17" style="260" customWidth="1"/>
    <col min="771" max="865" width="8.453125" style="260" customWidth="1"/>
    <col min="866" max="1024" width="7" style="260"/>
    <col min="1025" max="1025" width="3.26953125" style="260" customWidth="1"/>
    <col min="1026" max="1026" width="17" style="260" customWidth="1"/>
    <col min="1027" max="1121" width="8.453125" style="260" customWidth="1"/>
    <col min="1122" max="1280" width="7" style="260"/>
    <col min="1281" max="1281" width="3.26953125" style="260" customWidth="1"/>
    <col min="1282" max="1282" width="17" style="260" customWidth="1"/>
    <col min="1283" max="1377" width="8.453125" style="260" customWidth="1"/>
    <col min="1378" max="1536" width="7" style="260"/>
    <col min="1537" max="1537" width="3.26953125" style="260" customWidth="1"/>
    <col min="1538" max="1538" width="17" style="260" customWidth="1"/>
    <col min="1539" max="1633" width="8.453125" style="260" customWidth="1"/>
    <col min="1634" max="1792" width="7" style="260"/>
    <col min="1793" max="1793" width="3.26953125" style="260" customWidth="1"/>
    <col min="1794" max="1794" width="17" style="260" customWidth="1"/>
    <col min="1795" max="1889" width="8.453125" style="260" customWidth="1"/>
    <col min="1890" max="2048" width="7" style="260"/>
    <col min="2049" max="2049" width="3.26953125" style="260" customWidth="1"/>
    <col min="2050" max="2050" width="17" style="260" customWidth="1"/>
    <col min="2051" max="2145" width="8.453125" style="260" customWidth="1"/>
    <col min="2146" max="2304" width="7" style="260"/>
    <col min="2305" max="2305" width="3.26953125" style="260" customWidth="1"/>
    <col min="2306" max="2306" width="17" style="260" customWidth="1"/>
    <col min="2307" max="2401" width="8.453125" style="260" customWidth="1"/>
    <col min="2402" max="2560" width="7" style="260"/>
    <col min="2561" max="2561" width="3.26953125" style="260" customWidth="1"/>
    <col min="2562" max="2562" width="17" style="260" customWidth="1"/>
    <col min="2563" max="2657" width="8.453125" style="260" customWidth="1"/>
    <col min="2658" max="2816" width="7" style="260"/>
    <col min="2817" max="2817" width="3.26953125" style="260" customWidth="1"/>
    <col min="2818" max="2818" width="17" style="260" customWidth="1"/>
    <col min="2819" max="2913" width="8.453125" style="260" customWidth="1"/>
    <col min="2914" max="3072" width="7" style="260"/>
    <col min="3073" max="3073" width="3.26953125" style="260" customWidth="1"/>
    <col min="3074" max="3074" width="17" style="260" customWidth="1"/>
    <col min="3075" max="3169" width="8.453125" style="260" customWidth="1"/>
    <col min="3170" max="3328" width="7" style="260"/>
    <col min="3329" max="3329" width="3.26953125" style="260" customWidth="1"/>
    <col min="3330" max="3330" width="17" style="260" customWidth="1"/>
    <col min="3331" max="3425" width="8.453125" style="260" customWidth="1"/>
    <col min="3426" max="3584" width="7" style="260"/>
    <col min="3585" max="3585" width="3.26953125" style="260" customWidth="1"/>
    <col min="3586" max="3586" width="17" style="260" customWidth="1"/>
    <col min="3587" max="3681" width="8.453125" style="260" customWidth="1"/>
    <col min="3682" max="3840" width="7" style="260"/>
    <col min="3841" max="3841" width="3.26953125" style="260" customWidth="1"/>
    <col min="3842" max="3842" width="17" style="260" customWidth="1"/>
    <col min="3843" max="3937" width="8.453125" style="260" customWidth="1"/>
    <col min="3938" max="4096" width="7" style="260"/>
    <col min="4097" max="4097" width="3.26953125" style="260" customWidth="1"/>
    <col min="4098" max="4098" width="17" style="260" customWidth="1"/>
    <col min="4099" max="4193" width="8.453125" style="260" customWidth="1"/>
    <col min="4194" max="4352" width="7" style="260"/>
    <col min="4353" max="4353" width="3.26953125" style="260" customWidth="1"/>
    <col min="4354" max="4354" width="17" style="260" customWidth="1"/>
    <col min="4355" max="4449" width="8.453125" style="260" customWidth="1"/>
    <col min="4450" max="4608" width="7" style="260"/>
    <col min="4609" max="4609" width="3.26953125" style="260" customWidth="1"/>
    <col min="4610" max="4610" width="17" style="260" customWidth="1"/>
    <col min="4611" max="4705" width="8.453125" style="260" customWidth="1"/>
    <col min="4706" max="4864" width="7" style="260"/>
    <col min="4865" max="4865" width="3.26953125" style="260" customWidth="1"/>
    <col min="4866" max="4866" width="17" style="260" customWidth="1"/>
    <col min="4867" max="4961" width="8.453125" style="260" customWidth="1"/>
    <col min="4962" max="5120" width="7" style="260"/>
    <col min="5121" max="5121" width="3.26953125" style="260" customWidth="1"/>
    <col min="5122" max="5122" width="17" style="260" customWidth="1"/>
    <col min="5123" max="5217" width="8.453125" style="260" customWidth="1"/>
    <col min="5218" max="5376" width="7" style="260"/>
    <col min="5377" max="5377" width="3.26953125" style="260" customWidth="1"/>
    <col min="5378" max="5378" width="17" style="260" customWidth="1"/>
    <col min="5379" max="5473" width="8.453125" style="260" customWidth="1"/>
    <col min="5474" max="5632" width="7" style="260"/>
    <col min="5633" max="5633" width="3.26953125" style="260" customWidth="1"/>
    <col min="5634" max="5634" width="17" style="260" customWidth="1"/>
    <col min="5635" max="5729" width="8.453125" style="260" customWidth="1"/>
    <col min="5730" max="5888" width="7" style="260"/>
    <col min="5889" max="5889" width="3.26953125" style="260" customWidth="1"/>
    <col min="5890" max="5890" width="17" style="260" customWidth="1"/>
    <col min="5891" max="5985" width="8.453125" style="260" customWidth="1"/>
    <col min="5986" max="6144" width="7" style="260"/>
    <col min="6145" max="6145" width="3.26953125" style="260" customWidth="1"/>
    <col min="6146" max="6146" width="17" style="260" customWidth="1"/>
    <col min="6147" max="6241" width="8.453125" style="260" customWidth="1"/>
    <col min="6242" max="6400" width="7" style="260"/>
    <col min="6401" max="6401" width="3.26953125" style="260" customWidth="1"/>
    <col min="6402" max="6402" width="17" style="260" customWidth="1"/>
    <col min="6403" max="6497" width="8.453125" style="260" customWidth="1"/>
    <col min="6498" max="6656" width="7" style="260"/>
    <col min="6657" max="6657" width="3.26953125" style="260" customWidth="1"/>
    <col min="6658" max="6658" width="17" style="260" customWidth="1"/>
    <col min="6659" max="6753" width="8.453125" style="260" customWidth="1"/>
    <col min="6754" max="6912" width="7" style="260"/>
    <col min="6913" max="6913" width="3.26953125" style="260" customWidth="1"/>
    <col min="6914" max="6914" width="17" style="260" customWidth="1"/>
    <col min="6915" max="7009" width="8.453125" style="260" customWidth="1"/>
    <col min="7010" max="7168" width="7" style="260"/>
    <col min="7169" max="7169" width="3.26953125" style="260" customWidth="1"/>
    <col min="7170" max="7170" width="17" style="260" customWidth="1"/>
    <col min="7171" max="7265" width="8.453125" style="260" customWidth="1"/>
    <col min="7266" max="7424" width="7" style="260"/>
    <col min="7425" max="7425" width="3.26953125" style="260" customWidth="1"/>
    <col min="7426" max="7426" width="17" style="260" customWidth="1"/>
    <col min="7427" max="7521" width="8.453125" style="260" customWidth="1"/>
    <col min="7522" max="7680" width="7" style="260"/>
    <col min="7681" max="7681" width="3.26953125" style="260" customWidth="1"/>
    <col min="7682" max="7682" width="17" style="260" customWidth="1"/>
    <col min="7683" max="7777" width="8.453125" style="260" customWidth="1"/>
    <col min="7778" max="7936" width="7" style="260"/>
    <col min="7937" max="7937" width="3.26953125" style="260" customWidth="1"/>
    <col min="7938" max="7938" width="17" style="260" customWidth="1"/>
    <col min="7939" max="8033" width="8.453125" style="260" customWidth="1"/>
    <col min="8034" max="8192" width="7" style="260"/>
    <col min="8193" max="8193" width="3.26953125" style="260" customWidth="1"/>
    <col min="8194" max="8194" width="17" style="260" customWidth="1"/>
    <col min="8195" max="8289" width="8.453125" style="260" customWidth="1"/>
    <col min="8290" max="8448" width="7" style="260"/>
    <col min="8449" max="8449" width="3.26953125" style="260" customWidth="1"/>
    <col min="8450" max="8450" width="17" style="260" customWidth="1"/>
    <col min="8451" max="8545" width="8.453125" style="260" customWidth="1"/>
    <col min="8546" max="8704" width="7" style="260"/>
    <col min="8705" max="8705" width="3.26953125" style="260" customWidth="1"/>
    <col min="8706" max="8706" width="17" style="260" customWidth="1"/>
    <col min="8707" max="8801" width="8.453125" style="260" customWidth="1"/>
    <col min="8802" max="8960" width="7" style="260"/>
    <col min="8961" max="8961" width="3.26953125" style="260" customWidth="1"/>
    <col min="8962" max="8962" width="17" style="260" customWidth="1"/>
    <col min="8963" max="9057" width="8.453125" style="260" customWidth="1"/>
    <col min="9058" max="9216" width="7" style="260"/>
    <col min="9217" max="9217" width="3.26953125" style="260" customWidth="1"/>
    <col min="9218" max="9218" width="17" style="260" customWidth="1"/>
    <col min="9219" max="9313" width="8.453125" style="260" customWidth="1"/>
    <col min="9314" max="9472" width="7" style="260"/>
    <col min="9473" max="9473" width="3.26953125" style="260" customWidth="1"/>
    <col min="9474" max="9474" width="17" style="260" customWidth="1"/>
    <col min="9475" max="9569" width="8.453125" style="260" customWidth="1"/>
    <col min="9570" max="9728" width="7" style="260"/>
    <col min="9729" max="9729" width="3.26953125" style="260" customWidth="1"/>
    <col min="9730" max="9730" width="17" style="260" customWidth="1"/>
    <col min="9731" max="9825" width="8.453125" style="260" customWidth="1"/>
    <col min="9826" max="9984" width="7" style="260"/>
    <col min="9985" max="9985" width="3.26953125" style="260" customWidth="1"/>
    <col min="9986" max="9986" width="17" style="260" customWidth="1"/>
    <col min="9987" max="10081" width="8.453125" style="260" customWidth="1"/>
    <col min="10082" max="10240" width="7" style="260"/>
    <col min="10241" max="10241" width="3.26953125" style="260" customWidth="1"/>
    <col min="10242" max="10242" width="17" style="260" customWidth="1"/>
    <col min="10243" max="10337" width="8.453125" style="260" customWidth="1"/>
    <col min="10338" max="10496" width="7" style="260"/>
    <col min="10497" max="10497" width="3.26953125" style="260" customWidth="1"/>
    <col min="10498" max="10498" width="17" style="260" customWidth="1"/>
    <col min="10499" max="10593" width="8.453125" style="260" customWidth="1"/>
    <col min="10594" max="10752" width="7" style="260"/>
    <col min="10753" max="10753" width="3.26953125" style="260" customWidth="1"/>
    <col min="10754" max="10754" width="17" style="260" customWidth="1"/>
    <col min="10755" max="10849" width="8.453125" style="260" customWidth="1"/>
    <col min="10850" max="11008" width="7" style="260"/>
    <col min="11009" max="11009" width="3.26953125" style="260" customWidth="1"/>
    <col min="11010" max="11010" width="17" style="260" customWidth="1"/>
    <col min="11011" max="11105" width="8.453125" style="260" customWidth="1"/>
    <col min="11106" max="11264" width="7" style="260"/>
    <col min="11265" max="11265" width="3.26953125" style="260" customWidth="1"/>
    <col min="11266" max="11266" width="17" style="260" customWidth="1"/>
    <col min="11267" max="11361" width="8.453125" style="260" customWidth="1"/>
    <col min="11362" max="11520" width="7" style="260"/>
    <col min="11521" max="11521" width="3.26953125" style="260" customWidth="1"/>
    <col min="11522" max="11522" width="17" style="260" customWidth="1"/>
    <col min="11523" max="11617" width="8.453125" style="260" customWidth="1"/>
    <col min="11618" max="11776" width="7" style="260"/>
    <col min="11777" max="11777" width="3.26953125" style="260" customWidth="1"/>
    <col min="11778" max="11778" width="17" style="260" customWidth="1"/>
    <col min="11779" max="11873" width="8.453125" style="260" customWidth="1"/>
    <col min="11874" max="12032" width="7" style="260"/>
    <col min="12033" max="12033" width="3.26953125" style="260" customWidth="1"/>
    <col min="12034" max="12034" width="17" style="260" customWidth="1"/>
    <col min="12035" max="12129" width="8.453125" style="260" customWidth="1"/>
    <col min="12130" max="12288" width="7" style="260"/>
    <col min="12289" max="12289" width="3.26953125" style="260" customWidth="1"/>
    <col min="12290" max="12290" width="17" style="260" customWidth="1"/>
    <col min="12291" max="12385" width="8.453125" style="260" customWidth="1"/>
    <col min="12386" max="12544" width="7" style="260"/>
    <col min="12545" max="12545" width="3.26953125" style="260" customWidth="1"/>
    <col min="12546" max="12546" width="17" style="260" customWidth="1"/>
    <col min="12547" max="12641" width="8.453125" style="260" customWidth="1"/>
    <col min="12642" max="12800" width="7" style="260"/>
    <col min="12801" max="12801" width="3.26953125" style="260" customWidth="1"/>
    <col min="12802" max="12802" width="17" style="260" customWidth="1"/>
    <col min="12803" max="12897" width="8.453125" style="260" customWidth="1"/>
    <col min="12898" max="13056" width="7" style="260"/>
    <col min="13057" max="13057" width="3.26953125" style="260" customWidth="1"/>
    <col min="13058" max="13058" width="17" style="260" customWidth="1"/>
    <col min="13059" max="13153" width="8.453125" style="260" customWidth="1"/>
    <col min="13154" max="13312" width="7" style="260"/>
    <col min="13313" max="13313" width="3.26953125" style="260" customWidth="1"/>
    <col min="13314" max="13314" width="17" style="260" customWidth="1"/>
    <col min="13315" max="13409" width="8.453125" style="260" customWidth="1"/>
    <col min="13410" max="13568" width="7" style="260"/>
    <col min="13569" max="13569" width="3.26953125" style="260" customWidth="1"/>
    <col min="13570" max="13570" width="17" style="260" customWidth="1"/>
    <col min="13571" max="13665" width="8.453125" style="260" customWidth="1"/>
    <col min="13666" max="13824" width="7" style="260"/>
    <col min="13825" max="13825" width="3.26953125" style="260" customWidth="1"/>
    <col min="13826" max="13826" width="17" style="260" customWidth="1"/>
    <col min="13827" max="13921" width="8.453125" style="260" customWidth="1"/>
    <col min="13922" max="14080" width="7" style="260"/>
    <col min="14081" max="14081" width="3.26953125" style="260" customWidth="1"/>
    <col min="14082" max="14082" width="17" style="260" customWidth="1"/>
    <col min="14083" max="14177" width="8.453125" style="260" customWidth="1"/>
    <col min="14178" max="14336" width="7" style="260"/>
    <col min="14337" max="14337" width="3.26953125" style="260" customWidth="1"/>
    <col min="14338" max="14338" width="17" style="260" customWidth="1"/>
    <col min="14339" max="14433" width="8.453125" style="260" customWidth="1"/>
    <col min="14434" max="14592" width="7" style="260"/>
    <col min="14593" max="14593" width="3.26953125" style="260" customWidth="1"/>
    <col min="14594" max="14594" width="17" style="260" customWidth="1"/>
    <col min="14595" max="14689" width="8.453125" style="260" customWidth="1"/>
    <col min="14690" max="14848" width="7" style="260"/>
    <col min="14849" max="14849" width="3.26953125" style="260" customWidth="1"/>
    <col min="14850" max="14850" width="17" style="260" customWidth="1"/>
    <col min="14851" max="14945" width="8.453125" style="260" customWidth="1"/>
    <col min="14946" max="15104" width="7" style="260"/>
    <col min="15105" max="15105" width="3.26953125" style="260" customWidth="1"/>
    <col min="15106" max="15106" width="17" style="260" customWidth="1"/>
    <col min="15107" max="15201" width="8.453125" style="260" customWidth="1"/>
    <col min="15202" max="15360" width="7" style="260"/>
    <col min="15361" max="15361" width="3.26953125" style="260" customWidth="1"/>
    <col min="15362" max="15362" width="17" style="260" customWidth="1"/>
    <col min="15363" max="15457" width="8.453125" style="260" customWidth="1"/>
    <col min="15458" max="15616" width="7" style="260"/>
    <col min="15617" max="15617" width="3.26953125" style="260" customWidth="1"/>
    <col min="15618" max="15618" width="17" style="260" customWidth="1"/>
    <col min="15619" max="15713" width="8.453125" style="260" customWidth="1"/>
    <col min="15714" max="15872" width="7" style="260"/>
    <col min="15873" max="15873" width="3.26953125" style="260" customWidth="1"/>
    <col min="15874" max="15874" width="17" style="260" customWidth="1"/>
    <col min="15875" max="15969" width="8.453125" style="260" customWidth="1"/>
    <col min="15970" max="16128" width="7" style="260"/>
    <col min="16129" max="16129" width="3.26953125" style="260" customWidth="1"/>
    <col min="16130" max="16130" width="17" style="260" customWidth="1"/>
    <col min="16131" max="16225" width="8.453125" style="260" customWidth="1"/>
    <col min="16226" max="16384" width="7" style="260"/>
  </cols>
  <sheetData>
    <row r="1" spans="1:97" s="209" customFormat="1" ht="14" x14ac:dyDescent="0.2">
      <c r="A1" s="207"/>
      <c r="B1" s="208" t="s">
        <v>593</v>
      </c>
      <c r="BP1" s="210"/>
    </row>
    <row r="2" spans="1:97" s="209" customFormat="1" ht="10.9" customHeight="1" x14ac:dyDescent="0.2">
      <c r="A2" s="207"/>
      <c r="BP2" s="210"/>
      <c r="CH2" s="211"/>
      <c r="CI2" s="211"/>
      <c r="CJ2" s="211"/>
      <c r="CS2" s="212" t="s">
        <v>351</v>
      </c>
    </row>
    <row r="3" spans="1:97" s="209" customFormat="1" ht="12.75" customHeight="1" x14ac:dyDescent="0.2">
      <c r="A3" s="213"/>
      <c r="B3" s="214"/>
      <c r="C3" s="215" t="s">
        <v>234</v>
      </c>
      <c r="D3" s="215" t="s">
        <v>235</v>
      </c>
      <c r="E3" s="215" t="s">
        <v>236</v>
      </c>
      <c r="F3" s="215" t="s">
        <v>237</v>
      </c>
      <c r="G3" s="215" t="s">
        <v>238</v>
      </c>
      <c r="H3" s="215" t="s">
        <v>239</v>
      </c>
      <c r="I3" s="215" t="s">
        <v>240</v>
      </c>
      <c r="J3" s="215" t="s">
        <v>241</v>
      </c>
      <c r="K3" s="215" t="s">
        <v>242</v>
      </c>
      <c r="L3" s="215" t="s">
        <v>243</v>
      </c>
      <c r="M3" s="215" t="s">
        <v>244</v>
      </c>
      <c r="N3" s="215" t="s">
        <v>245</v>
      </c>
      <c r="O3" s="215" t="s">
        <v>246</v>
      </c>
      <c r="P3" s="215" t="s">
        <v>247</v>
      </c>
      <c r="Q3" s="215" t="s">
        <v>248</v>
      </c>
      <c r="R3" s="215" t="s">
        <v>249</v>
      </c>
      <c r="S3" s="215" t="s">
        <v>250</v>
      </c>
      <c r="T3" s="215" t="s">
        <v>251</v>
      </c>
      <c r="U3" s="215" t="s">
        <v>252</v>
      </c>
      <c r="V3" s="215" t="s">
        <v>253</v>
      </c>
      <c r="W3" s="215" t="s">
        <v>254</v>
      </c>
      <c r="X3" s="215" t="s">
        <v>255</v>
      </c>
      <c r="Y3" s="215" t="s">
        <v>256</v>
      </c>
      <c r="Z3" s="215" t="s">
        <v>257</v>
      </c>
      <c r="AA3" s="215" t="s">
        <v>258</v>
      </c>
      <c r="AB3" s="215" t="s">
        <v>259</v>
      </c>
      <c r="AC3" s="215" t="s">
        <v>260</v>
      </c>
      <c r="AD3" s="215" t="s">
        <v>261</v>
      </c>
      <c r="AE3" s="215" t="s">
        <v>262</v>
      </c>
      <c r="AF3" s="215" t="s">
        <v>263</v>
      </c>
      <c r="AG3" s="215" t="s">
        <v>264</v>
      </c>
      <c r="AH3" s="215" t="s">
        <v>265</v>
      </c>
      <c r="AI3" s="215" t="s">
        <v>266</v>
      </c>
      <c r="AJ3" s="215" t="s">
        <v>267</v>
      </c>
      <c r="AK3" s="215" t="s">
        <v>268</v>
      </c>
      <c r="AL3" s="215" t="s">
        <v>269</v>
      </c>
      <c r="AM3" s="215" t="s">
        <v>270</v>
      </c>
      <c r="AN3" s="215" t="s">
        <v>272</v>
      </c>
      <c r="AO3" s="215" t="s">
        <v>274</v>
      </c>
      <c r="AP3" s="215" t="s">
        <v>275</v>
      </c>
      <c r="AQ3" s="215" t="s">
        <v>276</v>
      </c>
      <c r="AR3" s="215" t="s">
        <v>277</v>
      </c>
      <c r="AS3" s="215" t="s">
        <v>278</v>
      </c>
      <c r="AT3" s="215" t="s">
        <v>279</v>
      </c>
      <c r="AU3" s="215" t="s">
        <v>280</v>
      </c>
      <c r="AV3" s="215" t="s">
        <v>281</v>
      </c>
      <c r="AW3" s="215" t="s">
        <v>282</v>
      </c>
      <c r="AX3" s="215" t="s">
        <v>283</v>
      </c>
      <c r="AY3" s="215" t="s">
        <v>284</v>
      </c>
      <c r="AZ3" s="215" t="s">
        <v>285</v>
      </c>
      <c r="BA3" s="215" t="s">
        <v>286</v>
      </c>
      <c r="BB3" s="215" t="s">
        <v>288</v>
      </c>
      <c r="BC3" s="215" t="s">
        <v>289</v>
      </c>
      <c r="BD3" s="215" t="s">
        <v>291</v>
      </c>
      <c r="BE3" s="215" t="s">
        <v>292</v>
      </c>
      <c r="BF3" s="215" t="s">
        <v>293</v>
      </c>
      <c r="BG3" s="215" t="s">
        <v>295</v>
      </c>
      <c r="BH3" s="215" t="s">
        <v>296</v>
      </c>
      <c r="BI3" s="215" t="s">
        <v>297</v>
      </c>
      <c r="BJ3" s="215" t="s">
        <v>298</v>
      </c>
      <c r="BK3" s="215" t="s">
        <v>299</v>
      </c>
      <c r="BL3" s="215" t="s">
        <v>300</v>
      </c>
      <c r="BM3" s="215" t="s">
        <v>301</v>
      </c>
      <c r="BN3" s="215" t="s">
        <v>459</v>
      </c>
      <c r="BO3" s="216"/>
      <c r="BP3" s="217"/>
      <c r="BQ3" s="217"/>
      <c r="BR3" s="215" t="s">
        <v>352</v>
      </c>
      <c r="BS3" s="215" t="s">
        <v>352</v>
      </c>
      <c r="BT3" s="215"/>
      <c r="BU3" s="217"/>
      <c r="BV3" s="216"/>
      <c r="BW3" s="216"/>
      <c r="BX3" s="218"/>
      <c r="BY3" s="217"/>
      <c r="BZ3" s="217"/>
      <c r="CA3" s="217"/>
      <c r="CB3" s="217"/>
      <c r="CC3" s="217"/>
      <c r="CD3" s="217"/>
      <c r="CE3" s="217"/>
      <c r="CF3" s="216"/>
      <c r="CG3" s="216"/>
      <c r="CH3" s="219"/>
      <c r="CI3" s="215" t="s">
        <v>353</v>
      </c>
      <c r="CJ3" s="215" t="s">
        <v>353</v>
      </c>
      <c r="CK3" s="215" t="s">
        <v>353</v>
      </c>
      <c r="CL3" s="215" t="s">
        <v>353</v>
      </c>
      <c r="CM3" s="215" t="s">
        <v>353</v>
      </c>
      <c r="CN3" s="215" t="s">
        <v>353</v>
      </c>
      <c r="CO3" s="215" t="s">
        <v>353</v>
      </c>
      <c r="CP3" s="215" t="s">
        <v>353</v>
      </c>
      <c r="CQ3" s="219" t="s">
        <v>353</v>
      </c>
      <c r="CR3" s="216"/>
      <c r="CS3" s="219"/>
    </row>
    <row r="4" spans="1:97" s="207" customFormat="1" ht="12.75" customHeight="1" x14ac:dyDescent="0.2">
      <c r="A4" s="220"/>
      <c r="B4" s="221"/>
      <c r="C4" s="222" t="s">
        <v>523</v>
      </c>
      <c r="D4" s="222" t="s">
        <v>524</v>
      </c>
      <c r="E4" s="222"/>
      <c r="F4" s="222" t="s">
        <v>525</v>
      </c>
      <c r="G4" s="222"/>
      <c r="H4" s="222"/>
      <c r="I4" s="222" t="s">
        <v>526</v>
      </c>
      <c r="J4" s="222" t="s">
        <v>527</v>
      </c>
      <c r="K4" s="222" t="s">
        <v>596</v>
      </c>
      <c r="L4" s="222" t="s">
        <v>304</v>
      </c>
      <c r="M4" s="222"/>
      <c r="N4" s="222" t="s">
        <v>305</v>
      </c>
      <c r="O4" s="222"/>
      <c r="P4" s="223" t="s">
        <v>528</v>
      </c>
      <c r="Q4" s="222" t="s">
        <v>529</v>
      </c>
      <c r="R4" s="222" t="s">
        <v>530</v>
      </c>
      <c r="S4" s="222" t="s">
        <v>531</v>
      </c>
      <c r="T4" s="222" t="s">
        <v>532</v>
      </c>
      <c r="U4" s="223" t="s">
        <v>533</v>
      </c>
      <c r="V4" s="222"/>
      <c r="W4" s="222" t="s">
        <v>534</v>
      </c>
      <c r="X4" s="222"/>
      <c r="Y4" s="222" t="s">
        <v>306</v>
      </c>
      <c r="Z4" s="222" t="s">
        <v>306</v>
      </c>
      <c r="AA4" s="222" t="s">
        <v>535</v>
      </c>
      <c r="AB4" s="222" t="s">
        <v>536</v>
      </c>
      <c r="AC4" s="222"/>
      <c r="AD4" s="222" t="s">
        <v>537</v>
      </c>
      <c r="AE4" s="222" t="s">
        <v>538</v>
      </c>
      <c r="AF4" s="222"/>
      <c r="AG4" s="222" t="s">
        <v>539</v>
      </c>
      <c r="AH4" s="222" t="s">
        <v>540</v>
      </c>
      <c r="AI4" s="222"/>
      <c r="AJ4" s="222"/>
      <c r="AK4" s="222"/>
      <c r="AL4" s="222"/>
      <c r="AM4" s="222" t="s">
        <v>527</v>
      </c>
      <c r="AN4" s="223" t="s">
        <v>541</v>
      </c>
      <c r="AO4" s="222"/>
      <c r="AP4" s="222"/>
      <c r="AQ4" s="223"/>
      <c r="AR4" s="222" t="s">
        <v>542</v>
      </c>
      <c r="AS4" s="222"/>
      <c r="AT4" s="222" t="s">
        <v>543</v>
      </c>
      <c r="AU4" s="222"/>
      <c r="AV4" s="222"/>
      <c r="AW4" s="222"/>
      <c r="AX4" s="222"/>
      <c r="AY4" s="223"/>
      <c r="AZ4" s="222" t="s">
        <v>544</v>
      </c>
      <c r="BA4" s="222"/>
      <c r="BB4" s="222" t="s">
        <v>545</v>
      </c>
      <c r="BC4" s="222"/>
      <c r="BD4" s="222"/>
      <c r="BE4" s="222" t="s">
        <v>546</v>
      </c>
      <c r="BF4" s="224"/>
      <c r="BG4" s="340" t="s">
        <v>547</v>
      </c>
      <c r="BH4" s="222" t="s">
        <v>548</v>
      </c>
      <c r="BI4" s="222"/>
      <c r="BJ4" s="222" t="s">
        <v>549</v>
      </c>
      <c r="BK4" s="223" t="s">
        <v>550</v>
      </c>
      <c r="BL4" s="223" t="s">
        <v>527</v>
      </c>
      <c r="BM4" s="222"/>
      <c r="BN4" s="223"/>
      <c r="BO4" s="225" t="s">
        <v>354</v>
      </c>
      <c r="BP4" s="222" t="s">
        <v>355</v>
      </c>
      <c r="BQ4" s="222" t="s">
        <v>356</v>
      </c>
      <c r="BR4" s="222" t="s">
        <v>357</v>
      </c>
      <c r="BS4" s="222" t="s">
        <v>358</v>
      </c>
      <c r="BT4" s="222" t="s">
        <v>358</v>
      </c>
      <c r="BU4" s="222"/>
      <c r="BV4" s="225" t="s">
        <v>359</v>
      </c>
      <c r="BW4" s="221" t="s">
        <v>360</v>
      </c>
      <c r="BX4" s="220"/>
      <c r="BY4" s="222"/>
      <c r="BZ4" s="222" t="s">
        <v>361</v>
      </c>
      <c r="CA4" s="222"/>
      <c r="CB4" s="222"/>
      <c r="CC4" s="222"/>
      <c r="CD4" s="222"/>
      <c r="CE4" s="222"/>
      <c r="CF4" s="225"/>
      <c r="CG4" s="225"/>
      <c r="CH4" s="225"/>
      <c r="CI4" s="222"/>
      <c r="CJ4" s="222"/>
      <c r="CK4" s="222" t="s">
        <v>362</v>
      </c>
      <c r="CL4" s="222"/>
      <c r="CM4" s="222"/>
      <c r="CN4" s="222"/>
      <c r="CO4" s="222"/>
      <c r="CP4" s="222"/>
      <c r="CQ4" s="225"/>
      <c r="CR4" s="225" t="s">
        <v>363</v>
      </c>
      <c r="CS4" s="225" t="s">
        <v>364</v>
      </c>
    </row>
    <row r="5" spans="1:97" s="207" customFormat="1" ht="12.75" customHeight="1" x14ac:dyDescent="0.2">
      <c r="A5" s="226"/>
      <c r="B5" s="227"/>
      <c r="C5" s="228" t="s">
        <v>551</v>
      </c>
      <c r="D5" s="228" t="s">
        <v>551</v>
      </c>
      <c r="E5" s="228" t="s">
        <v>552</v>
      </c>
      <c r="F5" s="228" t="s">
        <v>308</v>
      </c>
      <c r="G5" s="228" t="s">
        <v>553</v>
      </c>
      <c r="H5" s="228" t="s">
        <v>554</v>
      </c>
      <c r="I5" s="228" t="s">
        <v>555</v>
      </c>
      <c r="J5" s="228" t="s">
        <v>556</v>
      </c>
      <c r="K5" s="228" t="s">
        <v>558</v>
      </c>
      <c r="L5" s="228" t="s">
        <v>558</v>
      </c>
      <c r="M5" s="228" t="s">
        <v>1</v>
      </c>
      <c r="N5" s="228" t="s">
        <v>558</v>
      </c>
      <c r="O5" s="228" t="s">
        <v>309</v>
      </c>
      <c r="P5" s="229" t="s">
        <v>559</v>
      </c>
      <c r="Q5" s="228" t="s">
        <v>560</v>
      </c>
      <c r="R5" s="228" t="s">
        <v>561</v>
      </c>
      <c r="S5" s="228" t="s">
        <v>562</v>
      </c>
      <c r="T5" s="228" t="s">
        <v>563</v>
      </c>
      <c r="U5" s="229" t="s">
        <v>564</v>
      </c>
      <c r="V5" s="228" t="s">
        <v>2</v>
      </c>
      <c r="W5" s="228" t="s">
        <v>310</v>
      </c>
      <c r="X5" s="228" t="s">
        <v>3</v>
      </c>
      <c r="Y5" s="228" t="s">
        <v>565</v>
      </c>
      <c r="Z5" s="228" t="s">
        <v>566</v>
      </c>
      <c r="AA5" s="228" t="s">
        <v>567</v>
      </c>
      <c r="AB5" s="228" t="s">
        <v>568</v>
      </c>
      <c r="AC5" s="228" t="s">
        <v>4</v>
      </c>
      <c r="AD5" s="228" t="s">
        <v>569</v>
      </c>
      <c r="AE5" s="228" t="s">
        <v>311</v>
      </c>
      <c r="AF5" s="228" t="s">
        <v>5</v>
      </c>
      <c r="AG5" s="228" t="s">
        <v>312</v>
      </c>
      <c r="AH5" s="228" t="s">
        <v>570</v>
      </c>
      <c r="AI5" s="228" t="s">
        <v>37</v>
      </c>
      <c r="AJ5" s="228" t="s">
        <v>271</v>
      </c>
      <c r="AK5" s="228" t="s">
        <v>273</v>
      </c>
      <c r="AL5" s="228" t="s">
        <v>36</v>
      </c>
      <c r="AM5" s="228" t="s">
        <v>313</v>
      </c>
      <c r="AN5" s="229" t="s">
        <v>571</v>
      </c>
      <c r="AO5" s="228" t="s">
        <v>314</v>
      </c>
      <c r="AP5" s="228" t="s">
        <v>6</v>
      </c>
      <c r="AQ5" s="229" t="s">
        <v>572</v>
      </c>
      <c r="AR5" s="228" t="s">
        <v>573</v>
      </c>
      <c r="AS5" s="228" t="s">
        <v>315</v>
      </c>
      <c r="AT5" s="228" t="s">
        <v>574</v>
      </c>
      <c r="AU5" s="228" t="s">
        <v>316</v>
      </c>
      <c r="AV5" s="228" t="s">
        <v>317</v>
      </c>
      <c r="AW5" s="228" t="s">
        <v>7</v>
      </c>
      <c r="AX5" s="228" t="s">
        <v>287</v>
      </c>
      <c r="AY5" s="229" t="s">
        <v>318</v>
      </c>
      <c r="AZ5" s="228" t="s">
        <v>575</v>
      </c>
      <c r="BA5" s="228" t="s">
        <v>290</v>
      </c>
      <c r="BB5" s="228" t="s">
        <v>308</v>
      </c>
      <c r="BC5" s="228" t="s">
        <v>319</v>
      </c>
      <c r="BD5" s="228" t="s">
        <v>294</v>
      </c>
      <c r="BE5" s="228" t="s">
        <v>320</v>
      </c>
      <c r="BF5" s="229" t="s">
        <v>321</v>
      </c>
      <c r="BG5" s="341" t="s">
        <v>576</v>
      </c>
      <c r="BH5" s="228" t="s">
        <v>308</v>
      </c>
      <c r="BI5" s="228" t="s">
        <v>577</v>
      </c>
      <c r="BJ5" s="228" t="s">
        <v>308</v>
      </c>
      <c r="BK5" s="229" t="s">
        <v>308</v>
      </c>
      <c r="BL5" s="229" t="s">
        <v>578</v>
      </c>
      <c r="BM5" s="228" t="s">
        <v>579</v>
      </c>
      <c r="BN5" s="229" t="s">
        <v>580</v>
      </c>
      <c r="BO5" s="230" t="s">
        <v>365</v>
      </c>
      <c r="BP5" s="228" t="s">
        <v>366</v>
      </c>
      <c r="BQ5" s="228" t="s">
        <v>366</v>
      </c>
      <c r="BR5" s="228" t="s">
        <v>366</v>
      </c>
      <c r="BS5" s="228" t="s">
        <v>367</v>
      </c>
      <c r="BT5" s="228" t="s">
        <v>368</v>
      </c>
      <c r="BU5" s="228" t="s">
        <v>369</v>
      </c>
      <c r="BV5" s="230" t="s">
        <v>370</v>
      </c>
      <c r="BW5" s="227" t="s">
        <v>371</v>
      </c>
      <c r="BX5" s="226" t="s">
        <v>372</v>
      </c>
      <c r="BY5" s="228" t="s">
        <v>373</v>
      </c>
      <c r="BZ5" s="228" t="s">
        <v>374</v>
      </c>
      <c r="CA5" s="228" t="s">
        <v>375</v>
      </c>
      <c r="CB5" s="228" t="s">
        <v>376</v>
      </c>
      <c r="CC5" s="228" t="s">
        <v>377</v>
      </c>
      <c r="CD5" s="228" t="s">
        <v>378</v>
      </c>
      <c r="CE5" s="228" t="s">
        <v>379</v>
      </c>
      <c r="CF5" s="230" t="s">
        <v>380</v>
      </c>
      <c r="CG5" s="230" t="s">
        <v>370</v>
      </c>
      <c r="CH5" s="230" t="s">
        <v>381</v>
      </c>
      <c r="CI5" s="228" t="s">
        <v>382</v>
      </c>
      <c r="CJ5" s="228" t="s">
        <v>383</v>
      </c>
      <c r="CK5" s="228" t="s">
        <v>384</v>
      </c>
      <c r="CL5" s="228" t="s">
        <v>385</v>
      </c>
      <c r="CM5" s="228" t="s">
        <v>386</v>
      </c>
      <c r="CN5" s="228" t="s">
        <v>387</v>
      </c>
      <c r="CO5" s="228" t="s">
        <v>388</v>
      </c>
      <c r="CP5" s="228" t="s">
        <v>389</v>
      </c>
      <c r="CQ5" s="230" t="s">
        <v>390</v>
      </c>
      <c r="CR5" s="230" t="s">
        <v>391</v>
      </c>
      <c r="CS5" s="230" t="s">
        <v>392</v>
      </c>
    </row>
    <row r="6" spans="1:97" s="209" customFormat="1" ht="12.75" customHeight="1" x14ac:dyDescent="0.2">
      <c r="A6" s="220" t="s">
        <v>234</v>
      </c>
      <c r="B6" s="231" t="s">
        <v>460</v>
      </c>
      <c r="C6" s="232">
        <v>3507</v>
      </c>
      <c r="D6" s="232">
        <v>141</v>
      </c>
      <c r="E6" s="232">
        <v>895</v>
      </c>
      <c r="F6" s="232">
        <v>84</v>
      </c>
      <c r="G6" s="232">
        <v>24</v>
      </c>
      <c r="H6" s="232">
        <v>0</v>
      </c>
      <c r="I6" s="232">
        <v>0</v>
      </c>
      <c r="J6" s="232">
        <v>0</v>
      </c>
      <c r="K6" s="232">
        <v>23</v>
      </c>
      <c r="L6" s="232">
        <v>84</v>
      </c>
      <c r="M6" s="232">
        <v>15307</v>
      </c>
      <c r="N6" s="232">
        <v>10748</v>
      </c>
      <c r="O6" s="232">
        <v>112</v>
      </c>
      <c r="P6" s="232">
        <v>878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2">
        <v>0</v>
      </c>
      <c r="X6" s="232">
        <v>0</v>
      </c>
      <c r="Y6" s="232">
        <v>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2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>
        <v>0</v>
      </c>
      <c r="AL6" s="232">
        <v>0</v>
      </c>
      <c r="AM6" s="232">
        <v>8</v>
      </c>
      <c r="AN6" s="232">
        <v>0</v>
      </c>
      <c r="AO6" s="232">
        <v>0</v>
      </c>
      <c r="AP6" s="232">
        <v>0</v>
      </c>
      <c r="AQ6" s="232">
        <v>0</v>
      </c>
      <c r="AR6" s="232">
        <v>0</v>
      </c>
      <c r="AS6" s="232">
        <v>0</v>
      </c>
      <c r="AT6" s="232">
        <v>0</v>
      </c>
      <c r="AU6" s="232">
        <v>0</v>
      </c>
      <c r="AV6" s="232">
        <v>0</v>
      </c>
      <c r="AW6" s="232">
        <v>0</v>
      </c>
      <c r="AX6" s="232">
        <v>0</v>
      </c>
      <c r="AY6" s="232">
        <v>16</v>
      </c>
      <c r="AZ6" s="232">
        <v>0</v>
      </c>
      <c r="BA6" s="232">
        <v>0</v>
      </c>
      <c r="BB6" s="232">
        <v>0</v>
      </c>
      <c r="BC6" s="232">
        <v>14</v>
      </c>
      <c r="BD6" s="232">
        <v>129</v>
      </c>
      <c r="BE6" s="232">
        <v>155</v>
      </c>
      <c r="BF6" s="232">
        <v>206</v>
      </c>
      <c r="BG6" s="232">
        <v>22</v>
      </c>
      <c r="BH6" s="232">
        <v>0</v>
      </c>
      <c r="BI6" s="232">
        <v>335</v>
      </c>
      <c r="BJ6" s="232">
        <v>765</v>
      </c>
      <c r="BK6" s="232">
        <v>2</v>
      </c>
      <c r="BL6" s="232">
        <v>12</v>
      </c>
      <c r="BM6" s="232">
        <v>0</v>
      </c>
      <c r="BN6" s="232">
        <v>0</v>
      </c>
      <c r="BO6" s="235">
        <v>33467</v>
      </c>
      <c r="BP6" s="234">
        <v>48</v>
      </c>
      <c r="BQ6" s="232">
        <v>5558</v>
      </c>
      <c r="BR6" s="232">
        <v>0</v>
      </c>
      <c r="BS6" s="232">
        <v>0</v>
      </c>
      <c r="BT6" s="232">
        <v>5</v>
      </c>
      <c r="BU6" s="232">
        <v>218</v>
      </c>
      <c r="BV6" s="235">
        <v>5829</v>
      </c>
      <c r="BW6" s="233">
        <v>39296</v>
      </c>
      <c r="BX6" s="236">
        <v>0</v>
      </c>
      <c r="BY6" s="232">
        <v>50941</v>
      </c>
      <c r="BZ6" s="232">
        <v>936</v>
      </c>
      <c r="CA6" s="232">
        <v>4290</v>
      </c>
      <c r="CB6" s="232">
        <v>404</v>
      </c>
      <c r="CC6" s="232">
        <v>0</v>
      </c>
      <c r="CD6" s="232">
        <v>59</v>
      </c>
      <c r="CE6" s="232">
        <v>3700</v>
      </c>
      <c r="CF6" s="235">
        <v>60330</v>
      </c>
      <c r="CG6" s="235">
        <v>66159</v>
      </c>
      <c r="CH6" s="235">
        <v>99626</v>
      </c>
      <c r="CI6" s="232">
        <v>0</v>
      </c>
      <c r="CJ6" s="232">
        <v>-8874</v>
      </c>
      <c r="CK6" s="232">
        <v>-239</v>
      </c>
      <c r="CL6" s="232">
        <v>0</v>
      </c>
      <c r="CM6" s="232">
        <v>-834</v>
      </c>
      <c r="CN6" s="232">
        <v>0</v>
      </c>
      <c r="CO6" s="232">
        <v>-1357</v>
      </c>
      <c r="CP6" s="232">
        <v>-31</v>
      </c>
      <c r="CQ6" s="235">
        <v>-11335</v>
      </c>
      <c r="CR6" s="235">
        <v>54824</v>
      </c>
      <c r="CS6" s="235">
        <v>88291</v>
      </c>
    </row>
    <row r="7" spans="1:97" s="209" customFormat="1" ht="12.75" customHeight="1" x14ac:dyDescent="0.2">
      <c r="A7" s="220" t="s">
        <v>235</v>
      </c>
      <c r="B7" s="231" t="s">
        <v>461</v>
      </c>
      <c r="C7" s="232">
        <v>1227</v>
      </c>
      <c r="D7" s="232">
        <v>919</v>
      </c>
      <c r="E7" s="232">
        <v>12738</v>
      </c>
      <c r="F7" s="232">
        <v>10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5</v>
      </c>
      <c r="O7" s="232">
        <v>0</v>
      </c>
      <c r="P7" s="232">
        <v>109</v>
      </c>
      <c r="Q7" s="232">
        <v>1</v>
      </c>
      <c r="R7" s="232">
        <v>1</v>
      </c>
      <c r="S7" s="232">
        <v>1</v>
      </c>
      <c r="T7" s="232">
        <v>0</v>
      </c>
      <c r="U7" s="232">
        <v>0</v>
      </c>
      <c r="V7" s="232">
        <v>0</v>
      </c>
      <c r="W7" s="232">
        <v>0</v>
      </c>
      <c r="X7" s="232">
        <v>0</v>
      </c>
      <c r="Y7" s="232">
        <v>0</v>
      </c>
      <c r="Z7" s="232">
        <v>13</v>
      </c>
      <c r="AA7" s="232">
        <v>0</v>
      </c>
      <c r="AB7" s="232">
        <v>0</v>
      </c>
      <c r="AC7" s="232">
        <v>2</v>
      </c>
      <c r="AD7" s="232">
        <v>0</v>
      </c>
      <c r="AE7" s="232">
        <v>0</v>
      </c>
      <c r="AF7" s="232">
        <v>0</v>
      </c>
      <c r="AG7" s="232">
        <v>0</v>
      </c>
      <c r="AH7" s="232">
        <v>0</v>
      </c>
      <c r="AI7" s="232">
        <v>0</v>
      </c>
      <c r="AJ7" s="232">
        <v>0</v>
      </c>
      <c r="AK7" s="232">
        <v>0</v>
      </c>
      <c r="AL7" s="232">
        <v>0</v>
      </c>
      <c r="AM7" s="232">
        <v>4</v>
      </c>
      <c r="AN7" s="232">
        <v>0</v>
      </c>
      <c r="AO7" s="232">
        <v>38</v>
      </c>
      <c r="AP7" s="232">
        <v>0</v>
      </c>
      <c r="AQ7" s="232">
        <v>288</v>
      </c>
      <c r="AR7" s="232">
        <v>25</v>
      </c>
      <c r="AS7" s="232">
        <v>0</v>
      </c>
      <c r="AT7" s="232">
        <v>0</v>
      </c>
      <c r="AU7" s="232">
        <v>0</v>
      </c>
      <c r="AV7" s="232">
        <v>21</v>
      </c>
      <c r="AW7" s="232">
        <v>0</v>
      </c>
      <c r="AX7" s="232">
        <v>0</v>
      </c>
      <c r="AY7" s="232">
        <v>0</v>
      </c>
      <c r="AZ7" s="232">
        <v>0</v>
      </c>
      <c r="BA7" s="232">
        <v>0</v>
      </c>
      <c r="BB7" s="232">
        <v>0</v>
      </c>
      <c r="BC7" s="232">
        <v>0</v>
      </c>
      <c r="BD7" s="232">
        <v>7</v>
      </c>
      <c r="BE7" s="232">
        <v>5</v>
      </c>
      <c r="BF7" s="232">
        <v>1</v>
      </c>
      <c r="BG7" s="232">
        <v>14</v>
      </c>
      <c r="BH7" s="232">
        <v>1</v>
      </c>
      <c r="BI7" s="232">
        <v>6</v>
      </c>
      <c r="BJ7" s="232">
        <v>12</v>
      </c>
      <c r="BK7" s="232">
        <v>32</v>
      </c>
      <c r="BL7" s="232">
        <v>36</v>
      </c>
      <c r="BM7" s="232">
        <v>0</v>
      </c>
      <c r="BN7" s="232">
        <v>0</v>
      </c>
      <c r="BO7" s="235">
        <v>15516</v>
      </c>
      <c r="BP7" s="234">
        <v>35</v>
      </c>
      <c r="BQ7" s="232">
        <v>694</v>
      </c>
      <c r="BR7" s="232">
        <v>0</v>
      </c>
      <c r="BS7" s="232">
        <v>0</v>
      </c>
      <c r="BT7" s="232">
        <v>0</v>
      </c>
      <c r="BU7" s="232">
        <v>1</v>
      </c>
      <c r="BV7" s="235">
        <v>730</v>
      </c>
      <c r="BW7" s="233">
        <v>16246</v>
      </c>
      <c r="BX7" s="234">
        <v>0</v>
      </c>
      <c r="BY7" s="232">
        <v>7430</v>
      </c>
      <c r="BZ7" s="232">
        <v>1</v>
      </c>
      <c r="CA7" s="232">
        <v>0</v>
      </c>
      <c r="CB7" s="232">
        <v>71</v>
      </c>
      <c r="CC7" s="232">
        <v>0</v>
      </c>
      <c r="CD7" s="232">
        <v>474</v>
      </c>
      <c r="CE7" s="232">
        <v>8</v>
      </c>
      <c r="CF7" s="235">
        <v>7984</v>
      </c>
      <c r="CG7" s="235">
        <v>8714</v>
      </c>
      <c r="CH7" s="235">
        <v>24230</v>
      </c>
      <c r="CI7" s="232">
        <v>0</v>
      </c>
      <c r="CJ7" s="232">
        <v>-1977</v>
      </c>
      <c r="CK7" s="232">
        <v>-1775</v>
      </c>
      <c r="CL7" s="232">
        <v>0</v>
      </c>
      <c r="CM7" s="232">
        <v>-325</v>
      </c>
      <c r="CN7" s="232">
        <v>0</v>
      </c>
      <c r="CO7" s="232">
        <v>0</v>
      </c>
      <c r="CP7" s="232">
        <v>-3624</v>
      </c>
      <c r="CQ7" s="235">
        <v>-7701</v>
      </c>
      <c r="CR7" s="235">
        <v>1013</v>
      </c>
      <c r="CS7" s="235">
        <v>16529</v>
      </c>
    </row>
    <row r="8" spans="1:97" s="209" customFormat="1" ht="12.75" customHeight="1" x14ac:dyDescent="0.2">
      <c r="A8" s="220" t="s">
        <v>236</v>
      </c>
      <c r="B8" s="231" t="s">
        <v>462</v>
      </c>
      <c r="C8" s="232">
        <v>776</v>
      </c>
      <c r="D8" s="232">
        <v>689</v>
      </c>
      <c r="E8" s="232">
        <v>6536</v>
      </c>
      <c r="F8" s="232">
        <v>400</v>
      </c>
      <c r="G8" s="232">
        <v>1</v>
      </c>
      <c r="H8" s="232">
        <v>0</v>
      </c>
      <c r="I8" s="232">
        <v>0</v>
      </c>
      <c r="J8" s="232">
        <v>0</v>
      </c>
      <c r="K8" s="232">
        <v>35332</v>
      </c>
      <c r="L8" s="232">
        <v>23</v>
      </c>
      <c r="M8" s="232">
        <v>0</v>
      </c>
      <c r="N8" s="232">
        <v>629</v>
      </c>
      <c r="O8" s="232">
        <v>0</v>
      </c>
      <c r="P8" s="232">
        <v>5</v>
      </c>
      <c r="Q8" s="232">
        <v>0</v>
      </c>
      <c r="R8" s="232">
        <v>1</v>
      </c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3</v>
      </c>
      <c r="Y8" s="232">
        <v>0</v>
      </c>
      <c r="Z8" s="232">
        <v>0</v>
      </c>
      <c r="AA8" s="232">
        <v>0</v>
      </c>
      <c r="AB8" s="232">
        <v>0</v>
      </c>
      <c r="AC8" s="232">
        <v>0</v>
      </c>
      <c r="AD8" s="232">
        <v>0</v>
      </c>
      <c r="AE8" s="232">
        <v>0</v>
      </c>
      <c r="AF8" s="232">
        <v>0</v>
      </c>
      <c r="AG8" s="232">
        <v>0</v>
      </c>
      <c r="AH8" s="232">
        <v>0</v>
      </c>
      <c r="AI8" s="232">
        <v>0</v>
      </c>
      <c r="AJ8" s="232">
        <v>0</v>
      </c>
      <c r="AK8" s="232">
        <v>0</v>
      </c>
      <c r="AL8" s="232">
        <v>0</v>
      </c>
      <c r="AM8" s="232">
        <v>0</v>
      </c>
      <c r="AN8" s="232">
        <v>0</v>
      </c>
      <c r="AO8" s="232">
        <v>0</v>
      </c>
      <c r="AP8" s="232">
        <v>0</v>
      </c>
      <c r="AQ8" s="232">
        <v>0</v>
      </c>
      <c r="AR8" s="232">
        <v>0</v>
      </c>
      <c r="AS8" s="232">
        <v>0</v>
      </c>
      <c r="AT8" s="232">
        <v>0</v>
      </c>
      <c r="AU8" s="232">
        <v>0</v>
      </c>
      <c r="AV8" s="232">
        <v>0</v>
      </c>
      <c r="AW8" s="232">
        <v>0</v>
      </c>
      <c r="AX8" s="232">
        <v>0</v>
      </c>
      <c r="AY8" s="232">
        <v>2</v>
      </c>
      <c r="AZ8" s="232">
        <v>0</v>
      </c>
      <c r="BA8" s="232">
        <v>0</v>
      </c>
      <c r="BB8" s="232">
        <v>0</v>
      </c>
      <c r="BC8" s="232">
        <v>1</v>
      </c>
      <c r="BD8" s="232">
        <v>58</v>
      </c>
      <c r="BE8" s="232">
        <v>25</v>
      </c>
      <c r="BF8" s="232">
        <v>33</v>
      </c>
      <c r="BG8" s="232">
        <v>0</v>
      </c>
      <c r="BH8" s="232">
        <v>0</v>
      </c>
      <c r="BI8" s="232">
        <v>59</v>
      </c>
      <c r="BJ8" s="232">
        <v>202</v>
      </c>
      <c r="BK8" s="232">
        <v>0</v>
      </c>
      <c r="BL8" s="232">
        <v>2</v>
      </c>
      <c r="BM8" s="232">
        <v>0</v>
      </c>
      <c r="BN8" s="232">
        <v>0</v>
      </c>
      <c r="BO8" s="235">
        <v>44777</v>
      </c>
      <c r="BP8" s="234">
        <v>0</v>
      </c>
      <c r="BQ8" s="232">
        <v>502</v>
      </c>
      <c r="BR8" s="232">
        <v>0</v>
      </c>
      <c r="BS8" s="232">
        <v>0</v>
      </c>
      <c r="BT8" s="232">
        <v>4713</v>
      </c>
      <c r="BU8" s="232">
        <v>-54</v>
      </c>
      <c r="BV8" s="235">
        <v>5161</v>
      </c>
      <c r="BW8" s="233">
        <v>49938</v>
      </c>
      <c r="BX8" s="234">
        <v>0</v>
      </c>
      <c r="BY8" s="232">
        <v>34434</v>
      </c>
      <c r="BZ8" s="232">
        <v>6560</v>
      </c>
      <c r="CA8" s="232">
        <v>0</v>
      </c>
      <c r="CB8" s="232">
        <v>4147</v>
      </c>
      <c r="CC8" s="232">
        <v>0</v>
      </c>
      <c r="CD8" s="232">
        <v>181</v>
      </c>
      <c r="CE8" s="232">
        <v>90</v>
      </c>
      <c r="CF8" s="235">
        <v>45412</v>
      </c>
      <c r="CG8" s="235">
        <v>50573</v>
      </c>
      <c r="CH8" s="235">
        <v>95350</v>
      </c>
      <c r="CI8" s="232">
        <v>0</v>
      </c>
      <c r="CJ8" s="232">
        <v>-1611</v>
      </c>
      <c r="CK8" s="232">
        <v>0</v>
      </c>
      <c r="CL8" s="232">
        <v>0</v>
      </c>
      <c r="CM8" s="232">
        <v>-116</v>
      </c>
      <c r="CN8" s="232">
        <v>0</v>
      </c>
      <c r="CO8" s="232">
        <v>-1799</v>
      </c>
      <c r="CP8" s="232">
        <v>-6166</v>
      </c>
      <c r="CQ8" s="235">
        <v>-9692</v>
      </c>
      <c r="CR8" s="235">
        <v>40881</v>
      </c>
      <c r="CS8" s="235">
        <v>85658</v>
      </c>
    </row>
    <row r="9" spans="1:97" s="209" customFormat="1" ht="12.75" customHeight="1" x14ac:dyDescent="0.2">
      <c r="A9" s="220" t="s">
        <v>237</v>
      </c>
      <c r="B9" s="231" t="s">
        <v>463</v>
      </c>
      <c r="C9" s="232">
        <v>7832</v>
      </c>
      <c r="D9" s="232">
        <v>753</v>
      </c>
      <c r="E9" s="232">
        <v>2291</v>
      </c>
      <c r="F9" s="232">
        <v>0</v>
      </c>
      <c r="G9" s="232">
        <v>1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0</v>
      </c>
      <c r="O9" s="232">
        <v>0</v>
      </c>
      <c r="P9" s="232">
        <v>0</v>
      </c>
      <c r="Q9" s="232">
        <v>0</v>
      </c>
      <c r="R9" s="232">
        <v>0</v>
      </c>
      <c r="S9" s="232">
        <v>0</v>
      </c>
      <c r="T9" s="232">
        <v>0</v>
      </c>
      <c r="U9" s="232">
        <v>0</v>
      </c>
      <c r="V9" s="232">
        <v>0</v>
      </c>
      <c r="W9" s="232">
        <v>0</v>
      </c>
      <c r="X9" s="232">
        <v>0</v>
      </c>
      <c r="Y9" s="232">
        <v>0</v>
      </c>
      <c r="Z9" s="232">
        <v>0</v>
      </c>
      <c r="AA9" s="232">
        <v>0</v>
      </c>
      <c r="AB9" s="232">
        <v>0</v>
      </c>
      <c r="AC9" s="232">
        <v>0</v>
      </c>
      <c r="AD9" s="232">
        <v>0</v>
      </c>
      <c r="AE9" s="232">
        <v>0</v>
      </c>
      <c r="AF9" s="232">
        <v>0</v>
      </c>
      <c r="AG9" s="232">
        <v>0</v>
      </c>
      <c r="AH9" s="232">
        <v>0</v>
      </c>
      <c r="AI9" s="232">
        <v>0</v>
      </c>
      <c r="AJ9" s="232">
        <v>0</v>
      </c>
      <c r="AK9" s="232">
        <v>0</v>
      </c>
      <c r="AL9" s="232">
        <v>0</v>
      </c>
      <c r="AM9" s="232">
        <v>0</v>
      </c>
      <c r="AN9" s="232">
        <v>0</v>
      </c>
      <c r="AO9" s="232">
        <v>0</v>
      </c>
      <c r="AP9" s="232">
        <v>0</v>
      </c>
      <c r="AQ9" s="232">
        <v>0</v>
      </c>
      <c r="AR9" s="232">
        <v>0</v>
      </c>
      <c r="AS9" s="232">
        <v>0</v>
      </c>
      <c r="AT9" s="232">
        <v>0</v>
      </c>
      <c r="AU9" s="232">
        <v>0</v>
      </c>
      <c r="AV9" s="232">
        <v>0</v>
      </c>
      <c r="AW9" s="232">
        <v>0</v>
      </c>
      <c r="AX9" s="232">
        <v>0</v>
      </c>
      <c r="AY9" s="232">
        <v>0</v>
      </c>
      <c r="AZ9" s="232">
        <v>0</v>
      </c>
      <c r="BA9" s="232">
        <v>0</v>
      </c>
      <c r="BB9" s="232">
        <v>0</v>
      </c>
      <c r="BC9" s="232">
        <v>0</v>
      </c>
      <c r="BD9" s="232">
        <v>10</v>
      </c>
      <c r="BE9" s="232">
        <v>0</v>
      </c>
      <c r="BF9" s="232">
        <v>0</v>
      </c>
      <c r="BG9" s="232">
        <v>0</v>
      </c>
      <c r="BH9" s="232">
        <v>0</v>
      </c>
      <c r="BI9" s="232">
        <v>0</v>
      </c>
      <c r="BJ9" s="232">
        <v>0</v>
      </c>
      <c r="BK9" s="232">
        <v>6</v>
      </c>
      <c r="BL9" s="232">
        <v>0</v>
      </c>
      <c r="BM9" s="232">
        <v>0</v>
      </c>
      <c r="BN9" s="232">
        <v>0</v>
      </c>
      <c r="BO9" s="235">
        <v>10893</v>
      </c>
      <c r="BP9" s="234">
        <v>0</v>
      </c>
      <c r="BQ9" s="232">
        <v>374</v>
      </c>
      <c r="BR9" s="232">
        <v>0</v>
      </c>
      <c r="BS9" s="232">
        <v>0</v>
      </c>
      <c r="BT9" s="232">
        <v>0</v>
      </c>
      <c r="BU9" s="232">
        <v>0</v>
      </c>
      <c r="BV9" s="235">
        <v>374</v>
      </c>
      <c r="BW9" s="233">
        <v>11267</v>
      </c>
      <c r="BX9" s="234">
        <v>0</v>
      </c>
      <c r="BY9" s="232">
        <v>0</v>
      </c>
      <c r="BZ9" s="232">
        <v>0</v>
      </c>
      <c r="CA9" s="232">
        <v>0</v>
      </c>
      <c r="CB9" s="232">
        <v>0</v>
      </c>
      <c r="CC9" s="232">
        <v>0</v>
      </c>
      <c r="CD9" s="232">
        <v>0</v>
      </c>
      <c r="CE9" s="232">
        <v>0</v>
      </c>
      <c r="CF9" s="235">
        <v>0</v>
      </c>
      <c r="CG9" s="235">
        <v>374</v>
      </c>
      <c r="CH9" s="235">
        <v>11267</v>
      </c>
      <c r="CI9" s="232">
        <v>0</v>
      </c>
      <c r="CJ9" s="232">
        <v>0</v>
      </c>
      <c r="CK9" s="232">
        <v>0</v>
      </c>
      <c r="CL9" s="232">
        <v>0</v>
      </c>
      <c r="CM9" s="232">
        <v>0</v>
      </c>
      <c r="CN9" s="232">
        <v>0</v>
      </c>
      <c r="CO9" s="232">
        <v>0</v>
      </c>
      <c r="CP9" s="232">
        <v>0</v>
      </c>
      <c r="CQ9" s="235">
        <v>0</v>
      </c>
      <c r="CR9" s="235">
        <v>374</v>
      </c>
      <c r="CS9" s="235">
        <v>11267</v>
      </c>
    </row>
    <row r="10" spans="1:97" s="209" customFormat="1" ht="12.75" customHeight="1" x14ac:dyDescent="0.2">
      <c r="A10" s="220" t="s">
        <v>238</v>
      </c>
      <c r="B10" s="231" t="s">
        <v>464</v>
      </c>
      <c r="C10" s="232">
        <v>44</v>
      </c>
      <c r="D10" s="232">
        <v>1</v>
      </c>
      <c r="E10" s="232">
        <v>0</v>
      </c>
      <c r="F10" s="232">
        <v>0</v>
      </c>
      <c r="G10" s="232">
        <v>5116</v>
      </c>
      <c r="H10" s="232">
        <v>10</v>
      </c>
      <c r="I10" s="232">
        <v>0</v>
      </c>
      <c r="J10" s="232">
        <v>0</v>
      </c>
      <c r="K10" s="232">
        <v>0</v>
      </c>
      <c r="L10" s="232">
        <v>13</v>
      </c>
      <c r="M10" s="232">
        <v>0</v>
      </c>
      <c r="N10" s="232">
        <v>121</v>
      </c>
      <c r="O10" s="232">
        <v>0</v>
      </c>
      <c r="P10" s="232">
        <v>0</v>
      </c>
      <c r="Q10" s="232">
        <v>0</v>
      </c>
      <c r="R10" s="232">
        <v>0</v>
      </c>
      <c r="S10" s="232">
        <v>9465</v>
      </c>
      <c r="T10" s="232">
        <v>0</v>
      </c>
      <c r="U10" s="232">
        <v>1</v>
      </c>
      <c r="V10" s="232">
        <v>0</v>
      </c>
      <c r="W10" s="232">
        <v>0</v>
      </c>
      <c r="X10" s="232">
        <v>0</v>
      </c>
      <c r="Y10" s="232">
        <v>0</v>
      </c>
      <c r="Z10" s="232">
        <v>3</v>
      </c>
      <c r="AA10" s="232">
        <v>0</v>
      </c>
      <c r="AB10" s="232">
        <v>0</v>
      </c>
      <c r="AC10" s="232">
        <v>0</v>
      </c>
      <c r="AD10" s="232">
        <v>0</v>
      </c>
      <c r="AE10" s="232">
        <v>0</v>
      </c>
      <c r="AF10" s="232">
        <v>0</v>
      </c>
      <c r="AG10" s="232">
        <v>0</v>
      </c>
      <c r="AH10" s="232">
        <v>0</v>
      </c>
      <c r="AI10" s="232">
        <v>0</v>
      </c>
      <c r="AJ10" s="232">
        <v>0</v>
      </c>
      <c r="AK10" s="232">
        <v>0</v>
      </c>
      <c r="AL10" s="232">
        <v>0</v>
      </c>
      <c r="AM10" s="232">
        <v>2</v>
      </c>
      <c r="AN10" s="232">
        <v>0</v>
      </c>
      <c r="AO10" s="232">
        <v>1</v>
      </c>
      <c r="AP10" s="232">
        <v>2</v>
      </c>
      <c r="AQ10" s="232">
        <v>14</v>
      </c>
      <c r="AR10" s="232">
        <v>0</v>
      </c>
      <c r="AS10" s="232">
        <v>0</v>
      </c>
      <c r="AT10" s="232">
        <v>0</v>
      </c>
      <c r="AU10" s="232">
        <v>0</v>
      </c>
      <c r="AV10" s="232">
        <v>0</v>
      </c>
      <c r="AW10" s="232">
        <v>0</v>
      </c>
      <c r="AX10" s="232">
        <v>0</v>
      </c>
      <c r="AY10" s="232">
        <v>0</v>
      </c>
      <c r="AZ10" s="232">
        <v>0</v>
      </c>
      <c r="BA10" s="232">
        <v>0</v>
      </c>
      <c r="BB10" s="232">
        <v>0</v>
      </c>
      <c r="BC10" s="232">
        <v>2</v>
      </c>
      <c r="BD10" s="232">
        <v>6</v>
      </c>
      <c r="BE10" s="232">
        <v>2</v>
      </c>
      <c r="BF10" s="232">
        <v>9</v>
      </c>
      <c r="BG10" s="232">
        <v>0</v>
      </c>
      <c r="BH10" s="232">
        <v>0</v>
      </c>
      <c r="BI10" s="232">
        <v>41</v>
      </c>
      <c r="BJ10" s="232">
        <v>94</v>
      </c>
      <c r="BK10" s="232">
        <v>0</v>
      </c>
      <c r="BL10" s="232">
        <v>2</v>
      </c>
      <c r="BM10" s="232">
        <v>0</v>
      </c>
      <c r="BN10" s="232">
        <v>0</v>
      </c>
      <c r="BO10" s="235">
        <v>14949</v>
      </c>
      <c r="BP10" s="234">
        <v>5</v>
      </c>
      <c r="BQ10" s="232">
        <v>401</v>
      </c>
      <c r="BR10" s="232">
        <v>0</v>
      </c>
      <c r="BS10" s="232">
        <v>0</v>
      </c>
      <c r="BT10" s="232">
        <v>0</v>
      </c>
      <c r="BU10" s="232">
        <v>5641</v>
      </c>
      <c r="BV10" s="235">
        <v>6047</v>
      </c>
      <c r="BW10" s="233">
        <v>20996</v>
      </c>
      <c r="BX10" s="234">
        <v>0</v>
      </c>
      <c r="BY10" s="232">
        <v>859</v>
      </c>
      <c r="BZ10" s="232">
        <v>5446</v>
      </c>
      <c r="CA10" s="232">
        <v>0</v>
      </c>
      <c r="CB10" s="232">
        <v>1767</v>
      </c>
      <c r="CC10" s="232">
        <v>0</v>
      </c>
      <c r="CD10" s="232">
        <v>528</v>
      </c>
      <c r="CE10" s="232">
        <v>678</v>
      </c>
      <c r="CF10" s="235">
        <v>9278</v>
      </c>
      <c r="CG10" s="235">
        <v>15325</v>
      </c>
      <c r="CH10" s="235">
        <v>30274</v>
      </c>
      <c r="CI10" s="232">
        <v>0</v>
      </c>
      <c r="CJ10" s="232">
        <v>-107</v>
      </c>
      <c r="CK10" s="232">
        <v>-539</v>
      </c>
      <c r="CL10" s="232">
        <v>0</v>
      </c>
      <c r="CM10" s="232">
        <v>-698</v>
      </c>
      <c r="CN10" s="232">
        <v>0</v>
      </c>
      <c r="CO10" s="232">
        <v>-3645</v>
      </c>
      <c r="CP10" s="232">
        <v>-1393</v>
      </c>
      <c r="CQ10" s="235">
        <v>-6382</v>
      </c>
      <c r="CR10" s="235">
        <v>8943</v>
      </c>
      <c r="CS10" s="235">
        <v>23892</v>
      </c>
    </row>
    <row r="11" spans="1:97" s="209" customFormat="1" ht="12.75" customHeight="1" x14ac:dyDescent="0.2">
      <c r="A11" s="237" t="s">
        <v>239</v>
      </c>
      <c r="B11" s="238" t="s">
        <v>465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1284</v>
      </c>
      <c r="I11" s="239">
        <v>0</v>
      </c>
      <c r="J11" s="239">
        <v>0</v>
      </c>
      <c r="K11" s="239">
        <v>0</v>
      </c>
      <c r="L11" s="239">
        <v>30535</v>
      </c>
      <c r="M11" s="239">
        <v>0</v>
      </c>
      <c r="N11" s="239">
        <v>173</v>
      </c>
      <c r="O11" s="239">
        <v>0</v>
      </c>
      <c r="P11" s="239">
        <v>6</v>
      </c>
      <c r="Q11" s="239">
        <v>0</v>
      </c>
      <c r="R11" s="239">
        <v>0</v>
      </c>
      <c r="S11" s="239">
        <v>0</v>
      </c>
      <c r="T11" s="239">
        <v>0</v>
      </c>
      <c r="U11" s="239">
        <v>0</v>
      </c>
      <c r="V11" s="239">
        <v>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  <c r="AD11" s="239">
        <v>0</v>
      </c>
      <c r="AE11" s="239">
        <v>0</v>
      </c>
      <c r="AF11" s="239">
        <v>0</v>
      </c>
      <c r="AG11" s="239">
        <v>0</v>
      </c>
      <c r="AH11" s="239">
        <v>0</v>
      </c>
      <c r="AI11" s="239">
        <v>0</v>
      </c>
      <c r="AJ11" s="239">
        <v>0</v>
      </c>
      <c r="AK11" s="239">
        <v>0</v>
      </c>
      <c r="AL11" s="239">
        <v>0</v>
      </c>
      <c r="AM11" s="239">
        <v>2</v>
      </c>
      <c r="AN11" s="239">
        <v>0</v>
      </c>
      <c r="AO11" s="239">
        <v>0</v>
      </c>
      <c r="AP11" s="239">
        <v>0</v>
      </c>
      <c r="AQ11" s="239">
        <v>0</v>
      </c>
      <c r="AR11" s="239">
        <v>0</v>
      </c>
      <c r="AS11" s="239">
        <v>0</v>
      </c>
      <c r="AT11" s="239">
        <v>0</v>
      </c>
      <c r="AU11" s="239">
        <v>0</v>
      </c>
      <c r="AV11" s="239">
        <v>0</v>
      </c>
      <c r="AW11" s="239">
        <v>0</v>
      </c>
      <c r="AX11" s="239">
        <v>0</v>
      </c>
      <c r="AY11" s="239">
        <v>2</v>
      </c>
      <c r="AZ11" s="239">
        <v>0</v>
      </c>
      <c r="BA11" s="239">
        <v>0</v>
      </c>
      <c r="BB11" s="239">
        <v>0</v>
      </c>
      <c r="BC11" s="239">
        <v>2</v>
      </c>
      <c r="BD11" s="239">
        <v>5</v>
      </c>
      <c r="BE11" s="239">
        <v>34</v>
      </c>
      <c r="BF11" s="239">
        <v>46</v>
      </c>
      <c r="BG11" s="239">
        <v>0</v>
      </c>
      <c r="BH11" s="239">
        <v>0</v>
      </c>
      <c r="BI11" s="239">
        <v>79</v>
      </c>
      <c r="BJ11" s="239">
        <v>215</v>
      </c>
      <c r="BK11" s="239">
        <v>0</v>
      </c>
      <c r="BL11" s="239">
        <v>4</v>
      </c>
      <c r="BM11" s="239">
        <v>0</v>
      </c>
      <c r="BN11" s="239">
        <v>0</v>
      </c>
      <c r="BO11" s="242">
        <v>32387</v>
      </c>
      <c r="BP11" s="241">
        <v>24</v>
      </c>
      <c r="BQ11" s="239">
        <v>822</v>
      </c>
      <c r="BR11" s="239">
        <v>0</v>
      </c>
      <c r="BS11" s="239">
        <v>0</v>
      </c>
      <c r="BT11" s="239">
        <v>0</v>
      </c>
      <c r="BU11" s="239">
        <v>115</v>
      </c>
      <c r="BV11" s="242">
        <v>961</v>
      </c>
      <c r="BW11" s="240">
        <v>33348</v>
      </c>
      <c r="BX11" s="241">
        <v>0</v>
      </c>
      <c r="BY11" s="239">
        <v>22101</v>
      </c>
      <c r="BZ11" s="239">
        <v>6099</v>
      </c>
      <c r="CA11" s="239">
        <v>10374</v>
      </c>
      <c r="CB11" s="239">
        <v>1213</v>
      </c>
      <c r="CC11" s="239">
        <v>0</v>
      </c>
      <c r="CD11" s="239">
        <v>0</v>
      </c>
      <c r="CE11" s="239">
        <v>670</v>
      </c>
      <c r="CF11" s="242">
        <v>40457</v>
      </c>
      <c r="CG11" s="242">
        <v>41418</v>
      </c>
      <c r="CH11" s="242">
        <v>73805</v>
      </c>
      <c r="CI11" s="239">
        <v>-3914</v>
      </c>
      <c r="CJ11" s="239">
        <v>-2171</v>
      </c>
      <c r="CK11" s="239">
        <v>-68</v>
      </c>
      <c r="CL11" s="239">
        <v>0</v>
      </c>
      <c r="CM11" s="239">
        <v>-803</v>
      </c>
      <c r="CN11" s="239">
        <v>0</v>
      </c>
      <c r="CO11" s="239">
        <v>0</v>
      </c>
      <c r="CP11" s="239">
        <v>-2117</v>
      </c>
      <c r="CQ11" s="242">
        <v>-9073</v>
      </c>
      <c r="CR11" s="242">
        <v>32345</v>
      </c>
      <c r="CS11" s="242">
        <v>64732</v>
      </c>
    </row>
    <row r="12" spans="1:97" s="209" customFormat="1" ht="12.75" customHeight="1" x14ac:dyDescent="0.2">
      <c r="A12" s="220" t="s">
        <v>240</v>
      </c>
      <c r="B12" s="231" t="s">
        <v>466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3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32">
        <v>29</v>
      </c>
      <c r="V12" s="232">
        <v>0</v>
      </c>
      <c r="W12" s="232">
        <v>0</v>
      </c>
      <c r="X12" s="232">
        <v>40</v>
      </c>
      <c r="Y12" s="232">
        <v>3</v>
      </c>
      <c r="Z12" s="232">
        <v>0</v>
      </c>
      <c r="AA12" s="232">
        <v>179</v>
      </c>
      <c r="AB12" s="232">
        <v>0</v>
      </c>
      <c r="AC12" s="232">
        <v>0</v>
      </c>
      <c r="AD12" s="232">
        <v>0</v>
      </c>
      <c r="AE12" s="232">
        <v>293</v>
      </c>
      <c r="AF12" s="232">
        <v>0</v>
      </c>
      <c r="AG12" s="232">
        <v>0</v>
      </c>
      <c r="AH12" s="232">
        <v>0</v>
      </c>
      <c r="AI12" s="232">
        <v>0</v>
      </c>
      <c r="AJ12" s="232">
        <v>0</v>
      </c>
      <c r="AK12" s="232">
        <v>0</v>
      </c>
      <c r="AL12" s="232">
        <v>0</v>
      </c>
      <c r="AM12" s="232">
        <v>0</v>
      </c>
      <c r="AN12" s="232">
        <v>0</v>
      </c>
      <c r="AO12" s="232">
        <v>0</v>
      </c>
      <c r="AP12" s="232">
        <v>0</v>
      </c>
      <c r="AQ12" s="232">
        <v>0</v>
      </c>
      <c r="AR12" s="232">
        <v>0</v>
      </c>
      <c r="AS12" s="232">
        <v>453</v>
      </c>
      <c r="AT12" s="232">
        <v>446</v>
      </c>
      <c r="AU12" s="232">
        <v>0</v>
      </c>
      <c r="AV12" s="232">
        <v>0</v>
      </c>
      <c r="AW12" s="232">
        <v>0</v>
      </c>
      <c r="AX12" s="232">
        <v>0</v>
      </c>
      <c r="AY12" s="232">
        <v>0</v>
      </c>
      <c r="AZ12" s="232">
        <v>0</v>
      </c>
      <c r="BA12" s="232">
        <v>0</v>
      </c>
      <c r="BB12" s="232">
        <v>0</v>
      </c>
      <c r="BC12" s="232">
        <v>0</v>
      </c>
      <c r="BD12" s="232">
        <v>0</v>
      </c>
      <c r="BE12" s="232">
        <v>0</v>
      </c>
      <c r="BF12" s="232">
        <v>0</v>
      </c>
      <c r="BG12" s="232">
        <v>0</v>
      </c>
      <c r="BH12" s="232">
        <v>0</v>
      </c>
      <c r="BI12" s="232">
        <v>0</v>
      </c>
      <c r="BJ12" s="232">
        <v>0</v>
      </c>
      <c r="BK12" s="232">
        <v>0</v>
      </c>
      <c r="BL12" s="232">
        <v>0</v>
      </c>
      <c r="BM12" s="232">
        <v>0</v>
      </c>
      <c r="BN12" s="232">
        <v>0</v>
      </c>
      <c r="BO12" s="235">
        <v>1446</v>
      </c>
      <c r="BP12" s="234">
        <v>0</v>
      </c>
      <c r="BQ12" s="232">
        <v>0</v>
      </c>
      <c r="BR12" s="232">
        <v>0</v>
      </c>
      <c r="BS12" s="232">
        <v>0</v>
      </c>
      <c r="BT12" s="232">
        <v>0</v>
      </c>
      <c r="BU12" s="232">
        <v>17</v>
      </c>
      <c r="BV12" s="235">
        <v>17</v>
      </c>
      <c r="BW12" s="233">
        <v>1463</v>
      </c>
      <c r="BX12" s="234">
        <v>0</v>
      </c>
      <c r="BY12" s="232">
        <v>0</v>
      </c>
      <c r="BZ12" s="232">
        <v>0</v>
      </c>
      <c r="CA12" s="232">
        <v>0</v>
      </c>
      <c r="CB12" s="232">
        <v>0</v>
      </c>
      <c r="CC12" s="232">
        <v>0</v>
      </c>
      <c r="CD12" s="232">
        <v>0</v>
      </c>
      <c r="CE12" s="232">
        <v>0</v>
      </c>
      <c r="CF12" s="235">
        <v>0</v>
      </c>
      <c r="CG12" s="235">
        <v>17</v>
      </c>
      <c r="CH12" s="235">
        <v>1463</v>
      </c>
      <c r="CI12" s="232">
        <v>-1416</v>
      </c>
      <c r="CJ12" s="232">
        <v>0</v>
      </c>
      <c r="CK12" s="232">
        <v>-47</v>
      </c>
      <c r="CL12" s="232">
        <v>0</v>
      </c>
      <c r="CM12" s="232">
        <v>0</v>
      </c>
      <c r="CN12" s="232">
        <v>0</v>
      </c>
      <c r="CO12" s="232">
        <v>0</v>
      </c>
      <c r="CP12" s="232">
        <v>0</v>
      </c>
      <c r="CQ12" s="235">
        <v>-1463</v>
      </c>
      <c r="CR12" s="235">
        <v>-1446</v>
      </c>
      <c r="CS12" s="235">
        <v>0</v>
      </c>
    </row>
    <row r="13" spans="1:97" s="209" customFormat="1" ht="12.75" customHeight="1" x14ac:dyDescent="0.2">
      <c r="A13" s="220" t="s">
        <v>241</v>
      </c>
      <c r="B13" s="231" t="s">
        <v>467</v>
      </c>
      <c r="C13" s="232">
        <v>0</v>
      </c>
      <c r="D13" s="232">
        <v>0</v>
      </c>
      <c r="E13" s="232">
        <v>0</v>
      </c>
      <c r="F13" s="232">
        <v>0</v>
      </c>
      <c r="G13" s="232">
        <v>5</v>
      </c>
      <c r="H13" s="232">
        <v>0</v>
      </c>
      <c r="I13" s="232">
        <v>0</v>
      </c>
      <c r="J13" s="232">
        <v>4</v>
      </c>
      <c r="K13" s="232">
        <v>0</v>
      </c>
      <c r="L13" s="232">
        <v>0</v>
      </c>
      <c r="M13" s="232">
        <v>0</v>
      </c>
      <c r="N13" s="232">
        <v>8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3</v>
      </c>
      <c r="V13" s="232">
        <v>0</v>
      </c>
      <c r="W13" s="232">
        <v>0</v>
      </c>
      <c r="X13" s="232">
        <v>28</v>
      </c>
      <c r="Y13" s="232">
        <v>21</v>
      </c>
      <c r="Z13" s="232">
        <v>6</v>
      </c>
      <c r="AA13" s="232">
        <v>0</v>
      </c>
      <c r="AB13" s="232">
        <v>0</v>
      </c>
      <c r="AC13" s="232">
        <v>0</v>
      </c>
      <c r="AD13" s="232">
        <v>0</v>
      </c>
      <c r="AE13" s="232">
        <v>625</v>
      </c>
      <c r="AF13" s="232">
        <v>0</v>
      </c>
      <c r="AG13" s="232">
        <v>0</v>
      </c>
      <c r="AH13" s="232">
        <v>8</v>
      </c>
      <c r="AI13" s="232">
        <v>0</v>
      </c>
      <c r="AJ13" s="232">
        <v>0</v>
      </c>
      <c r="AK13" s="232">
        <v>0</v>
      </c>
      <c r="AL13" s="232">
        <v>0</v>
      </c>
      <c r="AM13" s="232">
        <v>9</v>
      </c>
      <c r="AN13" s="232">
        <v>0</v>
      </c>
      <c r="AO13" s="232">
        <v>249</v>
      </c>
      <c r="AP13" s="232">
        <v>19</v>
      </c>
      <c r="AQ13" s="232">
        <v>2253</v>
      </c>
      <c r="AR13" s="232">
        <v>527</v>
      </c>
      <c r="AS13" s="232">
        <v>0</v>
      </c>
      <c r="AT13" s="232">
        <v>0</v>
      </c>
      <c r="AU13" s="232">
        <v>0</v>
      </c>
      <c r="AV13" s="232">
        <v>0</v>
      </c>
      <c r="AW13" s="232">
        <v>0</v>
      </c>
      <c r="AX13" s="232">
        <v>0</v>
      </c>
      <c r="AY13" s="232">
        <v>0</v>
      </c>
      <c r="AZ13" s="232">
        <v>0</v>
      </c>
      <c r="BA13" s="232">
        <v>0</v>
      </c>
      <c r="BB13" s="232">
        <v>0</v>
      </c>
      <c r="BC13" s="232">
        <v>5</v>
      </c>
      <c r="BD13" s="232">
        <v>0</v>
      </c>
      <c r="BE13" s="232">
        <v>0</v>
      </c>
      <c r="BF13" s="232">
        <v>0</v>
      </c>
      <c r="BG13" s="232">
        <v>0</v>
      </c>
      <c r="BH13" s="232">
        <v>0</v>
      </c>
      <c r="BI13" s="232">
        <v>-1</v>
      </c>
      <c r="BJ13" s="232">
        <v>-1</v>
      </c>
      <c r="BK13" s="232">
        <v>1</v>
      </c>
      <c r="BL13" s="232">
        <v>1</v>
      </c>
      <c r="BM13" s="232">
        <v>0</v>
      </c>
      <c r="BN13" s="232">
        <v>4</v>
      </c>
      <c r="BO13" s="235">
        <v>3774</v>
      </c>
      <c r="BP13" s="234">
        <v>-9</v>
      </c>
      <c r="BQ13" s="232">
        <v>-15</v>
      </c>
      <c r="BR13" s="232">
        <v>0</v>
      </c>
      <c r="BS13" s="232">
        <v>0</v>
      </c>
      <c r="BT13" s="232">
        <v>-5</v>
      </c>
      <c r="BU13" s="232">
        <v>-11</v>
      </c>
      <c r="BV13" s="235">
        <v>-40</v>
      </c>
      <c r="BW13" s="233">
        <v>3734</v>
      </c>
      <c r="BX13" s="234">
        <v>0</v>
      </c>
      <c r="BY13" s="232">
        <v>189</v>
      </c>
      <c r="BZ13" s="232">
        <v>0</v>
      </c>
      <c r="CA13" s="232">
        <v>0</v>
      </c>
      <c r="CB13" s="232">
        <v>0</v>
      </c>
      <c r="CC13" s="232">
        <v>0</v>
      </c>
      <c r="CD13" s="232">
        <v>0</v>
      </c>
      <c r="CE13" s="232">
        <v>0</v>
      </c>
      <c r="CF13" s="235">
        <v>189</v>
      </c>
      <c r="CG13" s="235">
        <v>149</v>
      </c>
      <c r="CH13" s="235">
        <v>3923</v>
      </c>
      <c r="CI13" s="232">
        <v>-353</v>
      </c>
      <c r="CJ13" s="232">
        <v>-230</v>
      </c>
      <c r="CK13" s="232">
        <v>0</v>
      </c>
      <c r="CL13" s="232">
        <v>0</v>
      </c>
      <c r="CM13" s="232">
        <v>-941</v>
      </c>
      <c r="CN13" s="232">
        <v>0</v>
      </c>
      <c r="CO13" s="232">
        <v>0</v>
      </c>
      <c r="CP13" s="232">
        <v>0</v>
      </c>
      <c r="CQ13" s="235">
        <v>-1524</v>
      </c>
      <c r="CR13" s="235">
        <v>-1375</v>
      </c>
      <c r="CS13" s="235">
        <v>2399</v>
      </c>
    </row>
    <row r="14" spans="1:97" s="209" customFormat="1" ht="12.75" customHeight="1" x14ac:dyDescent="0.2">
      <c r="A14" s="220" t="s">
        <v>242</v>
      </c>
      <c r="B14" s="231" t="s">
        <v>468</v>
      </c>
      <c r="C14" s="232">
        <v>0</v>
      </c>
      <c r="D14" s="232">
        <v>0</v>
      </c>
      <c r="E14" s="232">
        <v>66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6826</v>
      </c>
      <c r="L14" s="232">
        <v>37</v>
      </c>
      <c r="M14" s="232">
        <v>0</v>
      </c>
      <c r="N14" s="232">
        <v>4061</v>
      </c>
      <c r="O14" s="232">
        <v>52</v>
      </c>
      <c r="P14" s="232">
        <v>30</v>
      </c>
      <c r="Q14" s="232">
        <v>0</v>
      </c>
      <c r="R14" s="232">
        <v>2</v>
      </c>
      <c r="S14" s="232">
        <v>0</v>
      </c>
      <c r="T14" s="232">
        <v>0</v>
      </c>
      <c r="U14" s="232">
        <v>1</v>
      </c>
      <c r="V14" s="232">
        <v>0</v>
      </c>
      <c r="W14" s="232">
        <v>0</v>
      </c>
      <c r="X14" s="232">
        <v>0</v>
      </c>
      <c r="Y14" s="232">
        <v>0</v>
      </c>
      <c r="Z14" s="232">
        <v>10</v>
      </c>
      <c r="AA14" s="232">
        <v>0</v>
      </c>
      <c r="AB14" s="232">
        <v>0</v>
      </c>
      <c r="AC14" s="232">
        <v>0</v>
      </c>
      <c r="AD14" s="232">
        <v>0</v>
      </c>
      <c r="AE14" s="232">
        <v>0</v>
      </c>
      <c r="AF14" s="232">
        <v>0</v>
      </c>
      <c r="AG14" s="232">
        <v>0</v>
      </c>
      <c r="AH14" s="232">
        <v>0</v>
      </c>
      <c r="AI14" s="232">
        <v>0</v>
      </c>
      <c r="AJ14" s="232">
        <v>0</v>
      </c>
      <c r="AK14" s="232">
        <v>0</v>
      </c>
      <c r="AL14" s="232">
        <v>0</v>
      </c>
      <c r="AM14" s="232">
        <v>13</v>
      </c>
      <c r="AN14" s="232">
        <v>0</v>
      </c>
      <c r="AO14" s="232">
        <v>0</v>
      </c>
      <c r="AP14" s="232">
        <v>0</v>
      </c>
      <c r="AQ14" s="232">
        <v>0</v>
      </c>
      <c r="AR14" s="232">
        <v>0</v>
      </c>
      <c r="AS14" s="232">
        <v>0</v>
      </c>
      <c r="AT14" s="232">
        <v>0</v>
      </c>
      <c r="AU14" s="232">
        <v>0</v>
      </c>
      <c r="AV14" s="232">
        <v>0</v>
      </c>
      <c r="AW14" s="232">
        <v>0</v>
      </c>
      <c r="AX14" s="232">
        <v>0</v>
      </c>
      <c r="AY14" s="232">
        <v>13</v>
      </c>
      <c r="AZ14" s="232">
        <v>0</v>
      </c>
      <c r="BA14" s="232">
        <v>0</v>
      </c>
      <c r="BB14" s="232">
        <v>0</v>
      </c>
      <c r="BC14" s="232">
        <v>14</v>
      </c>
      <c r="BD14" s="232">
        <v>178</v>
      </c>
      <c r="BE14" s="232">
        <v>135</v>
      </c>
      <c r="BF14" s="232">
        <v>128</v>
      </c>
      <c r="BG14" s="232">
        <v>0</v>
      </c>
      <c r="BH14" s="232">
        <v>0</v>
      </c>
      <c r="BI14" s="232">
        <v>416</v>
      </c>
      <c r="BJ14" s="232">
        <v>2136</v>
      </c>
      <c r="BK14" s="232">
        <v>0</v>
      </c>
      <c r="BL14" s="232">
        <v>20</v>
      </c>
      <c r="BM14" s="232">
        <v>0</v>
      </c>
      <c r="BN14" s="232">
        <v>0</v>
      </c>
      <c r="BO14" s="235">
        <v>14138</v>
      </c>
      <c r="BP14" s="234">
        <v>99</v>
      </c>
      <c r="BQ14" s="232">
        <v>9498</v>
      </c>
      <c r="BR14" s="232">
        <v>0</v>
      </c>
      <c r="BS14" s="232">
        <v>0</v>
      </c>
      <c r="BT14" s="232">
        <v>0</v>
      </c>
      <c r="BU14" s="232">
        <v>-66</v>
      </c>
      <c r="BV14" s="235">
        <v>9531</v>
      </c>
      <c r="BW14" s="233">
        <v>23669</v>
      </c>
      <c r="BX14" s="234">
        <v>0</v>
      </c>
      <c r="BY14" s="232">
        <v>55073</v>
      </c>
      <c r="BZ14" s="232">
        <v>1541</v>
      </c>
      <c r="CA14" s="232">
        <v>0</v>
      </c>
      <c r="CB14" s="232">
        <v>4277</v>
      </c>
      <c r="CC14" s="232">
        <v>0</v>
      </c>
      <c r="CD14" s="232">
        <v>75</v>
      </c>
      <c r="CE14" s="232">
        <v>8</v>
      </c>
      <c r="CF14" s="235">
        <v>60974</v>
      </c>
      <c r="CG14" s="235">
        <v>70505</v>
      </c>
      <c r="CH14" s="235">
        <v>84643</v>
      </c>
      <c r="CI14" s="232">
        <v>0</v>
      </c>
      <c r="CJ14" s="232">
        <v>-6800</v>
      </c>
      <c r="CK14" s="232">
        <v>0</v>
      </c>
      <c r="CL14" s="232">
        <v>0</v>
      </c>
      <c r="CM14" s="232">
        <v>-15</v>
      </c>
      <c r="CN14" s="232">
        <v>0</v>
      </c>
      <c r="CO14" s="232">
        <v>-356</v>
      </c>
      <c r="CP14" s="232">
        <v>-3573</v>
      </c>
      <c r="CQ14" s="235">
        <v>-10744</v>
      </c>
      <c r="CR14" s="235">
        <v>59761</v>
      </c>
      <c r="CS14" s="235">
        <v>73899</v>
      </c>
    </row>
    <row r="15" spans="1:97" s="209" customFormat="1" ht="12.75" customHeight="1" x14ac:dyDescent="0.2">
      <c r="A15" s="243" t="s">
        <v>243</v>
      </c>
      <c r="B15" s="244" t="s">
        <v>469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2147</v>
      </c>
      <c r="I15" s="245">
        <v>0</v>
      </c>
      <c r="J15" s="245">
        <v>0</v>
      </c>
      <c r="K15" s="245">
        <v>12</v>
      </c>
      <c r="L15" s="245">
        <v>10338</v>
      </c>
      <c r="M15" s="245">
        <v>0</v>
      </c>
      <c r="N15" s="245">
        <v>1336</v>
      </c>
      <c r="O15" s="245">
        <v>0</v>
      </c>
      <c r="P15" s="245">
        <v>26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5">
        <v>0</v>
      </c>
      <c r="W15" s="245">
        <v>0</v>
      </c>
      <c r="X15" s="245">
        <v>0</v>
      </c>
      <c r="Y15" s="245">
        <v>0</v>
      </c>
      <c r="Z15" s="245">
        <v>0</v>
      </c>
      <c r="AA15" s="245">
        <v>0</v>
      </c>
      <c r="AB15" s="245">
        <v>0</v>
      </c>
      <c r="AC15" s="245">
        <v>0</v>
      </c>
      <c r="AD15" s="245">
        <v>0</v>
      </c>
      <c r="AE15" s="245">
        <v>0</v>
      </c>
      <c r="AF15" s="245">
        <v>0</v>
      </c>
      <c r="AG15" s="245">
        <v>0</v>
      </c>
      <c r="AH15" s="245">
        <v>0</v>
      </c>
      <c r="AI15" s="245">
        <v>0</v>
      </c>
      <c r="AJ15" s="245">
        <v>0</v>
      </c>
      <c r="AK15" s="245">
        <v>0</v>
      </c>
      <c r="AL15" s="245">
        <v>0</v>
      </c>
      <c r="AM15" s="245">
        <v>0</v>
      </c>
      <c r="AN15" s="245">
        <v>0</v>
      </c>
      <c r="AO15" s="245">
        <v>0</v>
      </c>
      <c r="AP15" s="245">
        <v>0</v>
      </c>
      <c r="AQ15" s="245">
        <v>0</v>
      </c>
      <c r="AR15" s="245">
        <v>0</v>
      </c>
      <c r="AS15" s="245">
        <v>0</v>
      </c>
      <c r="AT15" s="245">
        <v>0</v>
      </c>
      <c r="AU15" s="245">
        <v>0</v>
      </c>
      <c r="AV15" s="245">
        <v>0</v>
      </c>
      <c r="AW15" s="245">
        <v>0</v>
      </c>
      <c r="AX15" s="245">
        <v>0</v>
      </c>
      <c r="AY15" s="245">
        <v>4</v>
      </c>
      <c r="AZ15" s="245">
        <v>0</v>
      </c>
      <c r="BA15" s="245">
        <v>0</v>
      </c>
      <c r="BB15" s="245">
        <v>0</v>
      </c>
      <c r="BC15" s="245">
        <v>16</v>
      </c>
      <c r="BD15" s="245">
        <v>44</v>
      </c>
      <c r="BE15" s="245">
        <v>115</v>
      </c>
      <c r="BF15" s="245">
        <v>169</v>
      </c>
      <c r="BG15" s="245">
        <v>0</v>
      </c>
      <c r="BH15" s="245">
        <v>0</v>
      </c>
      <c r="BI15" s="245">
        <v>255</v>
      </c>
      <c r="BJ15" s="245">
        <v>988</v>
      </c>
      <c r="BK15" s="245">
        <v>0</v>
      </c>
      <c r="BL15" s="245">
        <v>12</v>
      </c>
      <c r="BM15" s="245">
        <v>0</v>
      </c>
      <c r="BN15" s="245">
        <v>0</v>
      </c>
      <c r="BO15" s="248">
        <v>15462</v>
      </c>
      <c r="BP15" s="247">
        <v>100</v>
      </c>
      <c r="BQ15" s="245">
        <v>7649</v>
      </c>
      <c r="BR15" s="245">
        <v>0</v>
      </c>
      <c r="BS15" s="245">
        <v>0</v>
      </c>
      <c r="BT15" s="245">
        <v>0</v>
      </c>
      <c r="BU15" s="245">
        <v>112</v>
      </c>
      <c r="BV15" s="248">
        <v>7861</v>
      </c>
      <c r="BW15" s="246">
        <v>23323</v>
      </c>
      <c r="BX15" s="247">
        <v>2255</v>
      </c>
      <c r="BY15" s="245">
        <v>79368</v>
      </c>
      <c r="BZ15" s="245">
        <v>9257</v>
      </c>
      <c r="CA15" s="245">
        <v>0</v>
      </c>
      <c r="CB15" s="245">
        <v>317</v>
      </c>
      <c r="CC15" s="245">
        <v>0</v>
      </c>
      <c r="CD15" s="245">
        <v>179</v>
      </c>
      <c r="CE15" s="245">
        <v>621</v>
      </c>
      <c r="CF15" s="248">
        <v>91997</v>
      </c>
      <c r="CG15" s="248">
        <v>99858</v>
      </c>
      <c r="CH15" s="248">
        <v>115320</v>
      </c>
      <c r="CI15" s="245">
        <v>-13142</v>
      </c>
      <c r="CJ15" s="245">
        <v>-4186</v>
      </c>
      <c r="CK15" s="245">
        <v>-5</v>
      </c>
      <c r="CL15" s="245">
        <v>0</v>
      </c>
      <c r="CM15" s="245">
        <v>-89</v>
      </c>
      <c r="CN15" s="245">
        <v>0</v>
      </c>
      <c r="CO15" s="245">
        <v>0</v>
      </c>
      <c r="CP15" s="245">
        <v>-1217</v>
      </c>
      <c r="CQ15" s="248">
        <v>-18639</v>
      </c>
      <c r="CR15" s="248">
        <v>81219</v>
      </c>
      <c r="CS15" s="248">
        <v>96681</v>
      </c>
    </row>
    <row r="16" spans="1:97" s="209" customFormat="1" ht="12.75" customHeight="1" x14ac:dyDescent="0.2">
      <c r="A16" s="220" t="s">
        <v>244</v>
      </c>
      <c r="B16" s="231" t="s">
        <v>470</v>
      </c>
      <c r="C16" s="232">
        <v>0</v>
      </c>
      <c r="D16" s="232">
        <v>0</v>
      </c>
      <c r="E16" s="232">
        <v>76</v>
      </c>
      <c r="F16" s="232">
        <v>0</v>
      </c>
      <c r="G16" s="232">
        <v>53</v>
      </c>
      <c r="H16" s="232">
        <v>0</v>
      </c>
      <c r="I16" s="232">
        <v>0</v>
      </c>
      <c r="J16" s="232">
        <v>0</v>
      </c>
      <c r="K16" s="232">
        <v>0</v>
      </c>
      <c r="L16" s="232">
        <v>11</v>
      </c>
      <c r="M16" s="232">
        <v>241</v>
      </c>
      <c r="N16" s="232">
        <v>5335</v>
      </c>
      <c r="O16" s="232">
        <v>16</v>
      </c>
      <c r="P16" s="232">
        <v>135</v>
      </c>
      <c r="Q16" s="232">
        <v>0</v>
      </c>
      <c r="R16" s="232">
        <v>0</v>
      </c>
      <c r="S16" s="232">
        <v>44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2">
        <v>0</v>
      </c>
      <c r="Z16" s="232">
        <v>0</v>
      </c>
      <c r="AA16" s="232">
        <v>0</v>
      </c>
      <c r="AB16" s="232">
        <v>0</v>
      </c>
      <c r="AC16" s="232">
        <v>0</v>
      </c>
      <c r="AD16" s="232">
        <v>0</v>
      </c>
      <c r="AE16" s="232">
        <v>0</v>
      </c>
      <c r="AF16" s="232">
        <v>0</v>
      </c>
      <c r="AG16" s="232">
        <v>0</v>
      </c>
      <c r="AH16" s="232">
        <v>0</v>
      </c>
      <c r="AI16" s="232">
        <v>0</v>
      </c>
      <c r="AJ16" s="232">
        <v>0</v>
      </c>
      <c r="AK16" s="232">
        <v>0</v>
      </c>
      <c r="AL16" s="232">
        <v>0</v>
      </c>
      <c r="AM16" s="232">
        <v>0</v>
      </c>
      <c r="AN16" s="232">
        <v>0</v>
      </c>
      <c r="AO16" s="232">
        <v>0</v>
      </c>
      <c r="AP16" s="232">
        <v>0</v>
      </c>
      <c r="AQ16" s="232">
        <v>0</v>
      </c>
      <c r="AR16" s="232">
        <v>0</v>
      </c>
      <c r="AS16" s="232">
        <v>0</v>
      </c>
      <c r="AT16" s="232">
        <v>0</v>
      </c>
      <c r="AU16" s="232">
        <v>0</v>
      </c>
      <c r="AV16" s="232">
        <v>0</v>
      </c>
      <c r="AW16" s="232">
        <v>0</v>
      </c>
      <c r="AX16" s="232">
        <v>0</v>
      </c>
      <c r="AY16" s="232">
        <v>9</v>
      </c>
      <c r="AZ16" s="232">
        <v>0</v>
      </c>
      <c r="BA16" s="232">
        <v>0</v>
      </c>
      <c r="BB16" s="232">
        <v>0</v>
      </c>
      <c r="BC16" s="232">
        <v>19</v>
      </c>
      <c r="BD16" s="232">
        <v>59</v>
      </c>
      <c r="BE16" s="232">
        <v>79</v>
      </c>
      <c r="BF16" s="232">
        <v>113</v>
      </c>
      <c r="BG16" s="232">
        <v>16</v>
      </c>
      <c r="BH16" s="232">
        <v>0</v>
      </c>
      <c r="BI16" s="232">
        <v>241</v>
      </c>
      <c r="BJ16" s="232">
        <v>572</v>
      </c>
      <c r="BK16" s="232">
        <v>0</v>
      </c>
      <c r="BL16" s="232">
        <v>9</v>
      </c>
      <c r="BM16" s="232">
        <v>0</v>
      </c>
      <c r="BN16" s="232">
        <v>0</v>
      </c>
      <c r="BO16" s="235">
        <v>7028</v>
      </c>
      <c r="BP16" s="234">
        <v>6</v>
      </c>
      <c r="BQ16" s="232">
        <v>4517</v>
      </c>
      <c r="BR16" s="232">
        <v>0</v>
      </c>
      <c r="BS16" s="232">
        <v>0</v>
      </c>
      <c r="BT16" s="232">
        <v>0</v>
      </c>
      <c r="BU16" s="232">
        <v>-51</v>
      </c>
      <c r="BV16" s="235">
        <v>4472</v>
      </c>
      <c r="BW16" s="233">
        <v>11500</v>
      </c>
      <c r="BX16" s="234">
        <v>0</v>
      </c>
      <c r="BY16" s="232">
        <v>4240</v>
      </c>
      <c r="BZ16" s="232">
        <v>2800</v>
      </c>
      <c r="CA16" s="232">
        <v>0</v>
      </c>
      <c r="CB16" s="232">
        <v>4219</v>
      </c>
      <c r="CC16" s="232">
        <v>0</v>
      </c>
      <c r="CD16" s="232">
        <v>428</v>
      </c>
      <c r="CE16" s="232">
        <v>1213</v>
      </c>
      <c r="CF16" s="235">
        <v>12900</v>
      </c>
      <c r="CG16" s="235">
        <v>17372</v>
      </c>
      <c r="CH16" s="235">
        <v>24400</v>
      </c>
      <c r="CI16" s="232">
        <v>0</v>
      </c>
      <c r="CJ16" s="232">
        <v>-750</v>
      </c>
      <c r="CK16" s="232">
        <v>-702</v>
      </c>
      <c r="CL16" s="232">
        <v>0</v>
      </c>
      <c r="CM16" s="232">
        <v>-1102</v>
      </c>
      <c r="CN16" s="232">
        <v>0</v>
      </c>
      <c r="CO16" s="232">
        <v>-25</v>
      </c>
      <c r="CP16" s="232">
        <v>-449</v>
      </c>
      <c r="CQ16" s="235">
        <v>-3028</v>
      </c>
      <c r="CR16" s="235">
        <v>14344</v>
      </c>
      <c r="CS16" s="235">
        <v>21372</v>
      </c>
    </row>
    <row r="17" spans="1:97" s="209" customFormat="1" ht="12.75" customHeight="1" x14ac:dyDescent="0.2">
      <c r="A17" s="220" t="s">
        <v>245</v>
      </c>
      <c r="B17" s="231" t="s">
        <v>471</v>
      </c>
      <c r="C17" s="232">
        <v>0</v>
      </c>
      <c r="D17" s="232">
        <v>0</v>
      </c>
      <c r="E17" s="232">
        <v>1666</v>
      </c>
      <c r="F17" s="232">
        <v>0</v>
      </c>
      <c r="G17" s="232">
        <v>110</v>
      </c>
      <c r="H17" s="232">
        <v>85</v>
      </c>
      <c r="I17" s="232">
        <v>0</v>
      </c>
      <c r="J17" s="232">
        <v>0</v>
      </c>
      <c r="K17" s="232">
        <v>1563</v>
      </c>
      <c r="L17" s="232">
        <v>1414</v>
      </c>
      <c r="M17" s="232">
        <v>6</v>
      </c>
      <c r="N17" s="232">
        <v>13629</v>
      </c>
      <c r="O17" s="232">
        <v>148</v>
      </c>
      <c r="P17" s="232">
        <v>580</v>
      </c>
      <c r="Q17" s="232">
        <v>0</v>
      </c>
      <c r="R17" s="232">
        <v>0</v>
      </c>
      <c r="S17" s="232">
        <v>0</v>
      </c>
      <c r="T17" s="232">
        <v>0</v>
      </c>
      <c r="U17" s="232">
        <v>3</v>
      </c>
      <c r="V17" s="232">
        <v>0</v>
      </c>
      <c r="W17" s="232">
        <v>0</v>
      </c>
      <c r="X17" s="232">
        <v>0</v>
      </c>
      <c r="Y17" s="232">
        <v>2</v>
      </c>
      <c r="Z17" s="232">
        <v>40</v>
      </c>
      <c r="AA17" s="232">
        <v>0</v>
      </c>
      <c r="AB17" s="232">
        <v>0</v>
      </c>
      <c r="AC17" s="232">
        <v>0</v>
      </c>
      <c r="AD17" s="232">
        <v>0</v>
      </c>
      <c r="AE17" s="232">
        <v>4</v>
      </c>
      <c r="AF17" s="232">
        <v>0</v>
      </c>
      <c r="AG17" s="232">
        <v>0</v>
      </c>
      <c r="AH17" s="232">
        <v>0</v>
      </c>
      <c r="AI17" s="232">
        <v>0</v>
      </c>
      <c r="AJ17" s="232">
        <v>0</v>
      </c>
      <c r="AK17" s="232">
        <v>0</v>
      </c>
      <c r="AL17" s="232">
        <v>0</v>
      </c>
      <c r="AM17" s="232">
        <v>0</v>
      </c>
      <c r="AN17" s="232">
        <v>0</v>
      </c>
      <c r="AO17" s="232">
        <v>0</v>
      </c>
      <c r="AP17" s="232">
        <v>0</v>
      </c>
      <c r="AQ17" s="232">
        <v>0</v>
      </c>
      <c r="AR17" s="232">
        <v>0</v>
      </c>
      <c r="AS17" s="232">
        <v>0</v>
      </c>
      <c r="AT17" s="232">
        <v>0</v>
      </c>
      <c r="AU17" s="232">
        <v>0</v>
      </c>
      <c r="AV17" s="232">
        <v>0</v>
      </c>
      <c r="AW17" s="232">
        <v>0</v>
      </c>
      <c r="AX17" s="232">
        <v>0</v>
      </c>
      <c r="AY17" s="232">
        <v>18</v>
      </c>
      <c r="AZ17" s="232">
        <v>0</v>
      </c>
      <c r="BA17" s="232">
        <v>0</v>
      </c>
      <c r="BB17" s="232">
        <v>0</v>
      </c>
      <c r="BC17" s="232">
        <v>28</v>
      </c>
      <c r="BD17" s="232">
        <v>97</v>
      </c>
      <c r="BE17" s="232">
        <v>248</v>
      </c>
      <c r="BF17" s="232">
        <v>240</v>
      </c>
      <c r="BG17" s="232">
        <v>13</v>
      </c>
      <c r="BH17" s="232">
        <v>0</v>
      </c>
      <c r="BI17" s="232">
        <v>390</v>
      </c>
      <c r="BJ17" s="232">
        <v>2531</v>
      </c>
      <c r="BK17" s="232">
        <v>0</v>
      </c>
      <c r="BL17" s="232">
        <v>19</v>
      </c>
      <c r="BM17" s="232">
        <v>0</v>
      </c>
      <c r="BN17" s="232">
        <v>0</v>
      </c>
      <c r="BO17" s="235">
        <v>22834</v>
      </c>
      <c r="BP17" s="234">
        <v>485</v>
      </c>
      <c r="BQ17" s="232">
        <v>25281</v>
      </c>
      <c r="BR17" s="232">
        <v>0</v>
      </c>
      <c r="BS17" s="232">
        <v>0</v>
      </c>
      <c r="BT17" s="232">
        <v>0</v>
      </c>
      <c r="BU17" s="232">
        <v>-72</v>
      </c>
      <c r="BV17" s="235">
        <v>25694</v>
      </c>
      <c r="BW17" s="233">
        <v>48528</v>
      </c>
      <c r="BX17" s="234">
        <v>0</v>
      </c>
      <c r="BY17" s="232">
        <v>42930</v>
      </c>
      <c r="BZ17" s="232">
        <v>5691</v>
      </c>
      <c r="CA17" s="232">
        <v>0</v>
      </c>
      <c r="CB17" s="232">
        <v>12519</v>
      </c>
      <c r="CC17" s="232">
        <v>0</v>
      </c>
      <c r="CD17" s="232">
        <v>705</v>
      </c>
      <c r="CE17" s="232">
        <v>1158</v>
      </c>
      <c r="CF17" s="235">
        <v>63003</v>
      </c>
      <c r="CG17" s="235">
        <v>88697</v>
      </c>
      <c r="CH17" s="235">
        <v>111531</v>
      </c>
      <c r="CI17" s="232">
        <v>0</v>
      </c>
      <c r="CJ17" s="232">
        <v>-19367</v>
      </c>
      <c r="CK17" s="232">
        <v>-2120</v>
      </c>
      <c r="CL17" s="232">
        <v>0</v>
      </c>
      <c r="CM17" s="232">
        <v>-2726</v>
      </c>
      <c r="CN17" s="232">
        <v>0</v>
      </c>
      <c r="CO17" s="232">
        <v>-88</v>
      </c>
      <c r="CP17" s="232">
        <v>-1920</v>
      </c>
      <c r="CQ17" s="235">
        <v>-26221</v>
      </c>
      <c r="CR17" s="235">
        <v>62476</v>
      </c>
      <c r="CS17" s="235">
        <v>85310</v>
      </c>
    </row>
    <row r="18" spans="1:97" s="209" customFormat="1" ht="12.75" customHeight="1" x14ac:dyDescent="0.2">
      <c r="A18" s="220" t="s">
        <v>246</v>
      </c>
      <c r="B18" s="231" t="s">
        <v>472</v>
      </c>
      <c r="C18" s="232">
        <v>0</v>
      </c>
      <c r="D18" s="232">
        <v>0</v>
      </c>
      <c r="E18" s="232">
        <v>52</v>
      </c>
      <c r="F18" s="232">
        <v>0</v>
      </c>
      <c r="G18" s="232">
        <v>0</v>
      </c>
      <c r="H18" s="232">
        <v>462</v>
      </c>
      <c r="I18" s="232">
        <v>0</v>
      </c>
      <c r="J18" s="232">
        <v>0</v>
      </c>
      <c r="K18" s="232">
        <v>249</v>
      </c>
      <c r="L18" s="232">
        <v>39</v>
      </c>
      <c r="M18" s="232">
        <v>0</v>
      </c>
      <c r="N18" s="232">
        <v>108</v>
      </c>
      <c r="O18" s="232">
        <v>217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>
        <v>0</v>
      </c>
      <c r="Z18" s="232">
        <v>0</v>
      </c>
      <c r="AA18" s="232">
        <v>0</v>
      </c>
      <c r="AB18" s="232">
        <v>0</v>
      </c>
      <c r="AC18" s="232">
        <v>0</v>
      </c>
      <c r="AD18" s="232">
        <v>0</v>
      </c>
      <c r="AE18" s="232">
        <v>0</v>
      </c>
      <c r="AF18" s="232">
        <v>0</v>
      </c>
      <c r="AG18" s="232">
        <v>0</v>
      </c>
      <c r="AH18" s="232">
        <v>0</v>
      </c>
      <c r="AI18" s="232">
        <v>0</v>
      </c>
      <c r="AJ18" s="232">
        <v>0</v>
      </c>
      <c r="AK18" s="232">
        <v>0</v>
      </c>
      <c r="AL18" s="232">
        <v>0</v>
      </c>
      <c r="AM18" s="232">
        <v>0</v>
      </c>
      <c r="AN18" s="232">
        <v>0</v>
      </c>
      <c r="AO18" s="232">
        <v>0</v>
      </c>
      <c r="AP18" s="232">
        <v>0</v>
      </c>
      <c r="AQ18" s="232">
        <v>0</v>
      </c>
      <c r="AR18" s="232">
        <v>0</v>
      </c>
      <c r="AS18" s="232">
        <v>0</v>
      </c>
      <c r="AT18" s="232">
        <v>0</v>
      </c>
      <c r="AU18" s="232">
        <v>0</v>
      </c>
      <c r="AV18" s="232">
        <v>7</v>
      </c>
      <c r="AW18" s="232">
        <v>0</v>
      </c>
      <c r="AX18" s="232">
        <v>0</v>
      </c>
      <c r="AY18" s="232">
        <v>50</v>
      </c>
      <c r="AZ18" s="232">
        <v>0</v>
      </c>
      <c r="BA18" s="232">
        <v>0</v>
      </c>
      <c r="BB18" s="232">
        <v>0</v>
      </c>
      <c r="BC18" s="232">
        <v>6</v>
      </c>
      <c r="BD18" s="232">
        <v>2</v>
      </c>
      <c r="BE18" s="232">
        <v>52</v>
      </c>
      <c r="BF18" s="232">
        <v>54</v>
      </c>
      <c r="BG18" s="232">
        <v>0</v>
      </c>
      <c r="BH18" s="232">
        <v>1</v>
      </c>
      <c r="BI18" s="232">
        <v>657</v>
      </c>
      <c r="BJ18" s="232">
        <v>2939</v>
      </c>
      <c r="BK18" s="232">
        <v>0</v>
      </c>
      <c r="BL18" s="232">
        <v>14</v>
      </c>
      <c r="BM18" s="232">
        <v>0</v>
      </c>
      <c r="BN18" s="232">
        <v>42</v>
      </c>
      <c r="BO18" s="235">
        <v>4951</v>
      </c>
      <c r="BP18" s="234">
        <v>465</v>
      </c>
      <c r="BQ18" s="232">
        <v>11373</v>
      </c>
      <c r="BR18" s="232">
        <v>0</v>
      </c>
      <c r="BS18" s="232">
        <v>0</v>
      </c>
      <c r="BT18" s="232">
        <v>0</v>
      </c>
      <c r="BU18" s="232">
        <v>-24</v>
      </c>
      <c r="BV18" s="235">
        <v>11814</v>
      </c>
      <c r="BW18" s="233">
        <v>16765</v>
      </c>
      <c r="BX18" s="234">
        <v>0</v>
      </c>
      <c r="BY18" s="232">
        <v>465</v>
      </c>
      <c r="BZ18" s="232">
        <v>163</v>
      </c>
      <c r="CA18" s="232">
        <v>0</v>
      </c>
      <c r="CB18" s="232">
        <v>910</v>
      </c>
      <c r="CC18" s="232">
        <v>0</v>
      </c>
      <c r="CD18" s="232">
        <v>34</v>
      </c>
      <c r="CE18" s="232">
        <v>14</v>
      </c>
      <c r="CF18" s="235">
        <v>1586</v>
      </c>
      <c r="CG18" s="235">
        <v>13400</v>
      </c>
      <c r="CH18" s="235">
        <v>18351</v>
      </c>
      <c r="CI18" s="232">
        <v>0</v>
      </c>
      <c r="CJ18" s="232">
        <v>-7680</v>
      </c>
      <c r="CK18" s="232">
        <v>-3974</v>
      </c>
      <c r="CL18" s="232">
        <v>0</v>
      </c>
      <c r="CM18" s="232">
        <v>-752</v>
      </c>
      <c r="CN18" s="232">
        <v>0</v>
      </c>
      <c r="CO18" s="232">
        <v>-51</v>
      </c>
      <c r="CP18" s="232">
        <v>-2289</v>
      </c>
      <c r="CQ18" s="235">
        <v>-14746</v>
      </c>
      <c r="CR18" s="235">
        <v>-1346</v>
      </c>
      <c r="CS18" s="235">
        <v>3605</v>
      </c>
    </row>
    <row r="19" spans="1:97" s="209" customFormat="1" ht="12.75" customHeight="1" x14ac:dyDescent="0.2">
      <c r="A19" s="220" t="s">
        <v>247</v>
      </c>
      <c r="B19" s="249" t="s">
        <v>346</v>
      </c>
      <c r="C19" s="232">
        <v>634</v>
      </c>
      <c r="D19" s="232">
        <v>632</v>
      </c>
      <c r="E19" s="232">
        <v>18855</v>
      </c>
      <c r="F19" s="232">
        <v>224</v>
      </c>
      <c r="G19" s="232">
        <v>1</v>
      </c>
      <c r="H19" s="232">
        <v>752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143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1</v>
      </c>
      <c r="Y19" s="232">
        <v>0</v>
      </c>
      <c r="Z19" s="232">
        <v>0</v>
      </c>
      <c r="AA19" s="232">
        <v>0</v>
      </c>
      <c r="AB19" s="232">
        <v>0</v>
      </c>
      <c r="AC19" s="232">
        <v>0</v>
      </c>
      <c r="AD19" s="232">
        <v>0</v>
      </c>
      <c r="AE19" s="232">
        <v>0</v>
      </c>
      <c r="AF19" s="232">
        <v>0</v>
      </c>
      <c r="AG19" s="232">
        <v>0</v>
      </c>
      <c r="AH19" s="232">
        <v>0</v>
      </c>
      <c r="AI19" s="232">
        <v>0</v>
      </c>
      <c r="AJ19" s="232">
        <v>0</v>
      </c>
      <c r="AK19" s="232">
        <v>0</v>
      </c>
      <c r="AL19" s="232">
        <v>0</v>
      </c>
      <c r="AM19" s="232">
        <v>0</v>
      </c>
      <c r="AN19" s="232">
        <v>0</v>
      </c>
      <c r="AO19" s="232">
        <v>0</v>
      </c>
      <c r="AP19" s="232">
        <v>0</v>
      </c>
      <c r="AQ19" s="232">
        <v>22</v>
      </c>
      <c r="AR19" s="232">
        <v>0</v>
      </c>
      <c r="AS19" s="232">
        <v>0</v>
      </c>
      <c r="AT19" s="232">
        <v>0</v>
      </c>
      <c r="AU19" s="232">
        <v>0</v>
      </c>
      <c r="AV19" s="232">
        <v>6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32">
        <v>0</v>
      </c>
      <c r="BC19" s="232">
        <v>0</v>
      </c>
      <c r="BD19" s="232">
        <v>53</v>
      </c>
      <c r="BE19" s="232">
        <v>4</v>
      </c>
      <c r="BF19" s="232">
        <v>1</v>
      </c>
      <c r="BG19" s="232">
        <v>0</v>
      </c>
      <c r="BH19" s="232">
        <v>0</v>
      </c>
      <c r="BI19" s="232">
        <v>0</v>
      </c>
      <c r="BJ19" s="232">
        <v>0</v>
      </c>
      <c r="BK19" s="232">
        <v>12</v>
      </c>
      <c r="BL19" s="232">
        <v>0</v>
      </c>
      <c r="BM19" s="232">
        <v>0</v>
      </c>
      <c r="BN19" s="232">
        <v>0</v>
      </c>
      <c r="BO19" s="235">
        <v>21340</v>
      </c>
      <c r="BP19" s="234">
        <v>280</v>
      </c>
      <c r="BQ19" s="232">
        <v>8598</v>
      </c>
      <c r="BR19" s="232">
        <v>0</v>
      </c>
      <c r="BS19" s="232">
        <v>0</v>
      </c>
      <c r="BT19" s="232">
        <v>0</v>
      </c>
      <c r="BU19" s="232">
        <v>57</v>
      </c>
      <c r="BV19" s="235">
        <v>8935</v>
      </c>
      <c r="BW19" s="233">
        <v>30275</v>
      </c>
      <c r="BX19" s="234">
        <v>0</v>
      </c>
      <c r="BY19" s="232">
        <v>59</v>
      </c>
      <c r="BZ19" s="232">
        <v>3</v>
      </c>
      <c r="CA19" s="232">
        <v>0</v>
      </c>
      <c r="CB19" s="232">
        <v>10</v>
      </c>
      <c r="CC19" s="232">
        <v>0</v>
      </c>
      <c r="CD19" s="232">
        <v>21</v>
      </c>
      <c r="CE19" s="232">
        <v>180</v>
      </c>
      <c r="CF19" s="235">
        <v>273</v>
      </c>
      <c r="CG19" s="235">
        <v>9208</v>
      </c>
      <c r="CH19" s="235">
        <v>30548</v>
      </c>
      <c r="CI19" s="232">
        <v>0</v>
      </c>
      <c r="CJ19" s="232">
        <v>-9164</v>
      </c>
      <c r="CK19" s="232">
        <v>-13340</v>
      </c>
      <c r="CL19" s="232">
        <v>-51</v>
      </c>
      <c r="CM19" s="232">
        <v>-90</v>
      </c>
      <c r="CN19" s="232">
        <v>0</v>
      </c>
      <c r="CO19" s="232">
        <v>-184</v>
      </c>
      <c r="CP19" s="232">
        <v>-4423</v>
      </c>
      <c r="CQ19" s="235">
        <v>-27252</v>
      </c>
      <c r="CR19" s="235">
        <v>-18044</v>
      </c>
      <c r="CS19" s="235">
        <v>3296</v>
      </c>
    </row>
    <row r="20" spans="1:97" s="209" customFormat="1" ht="12.75" customHeight="1" x14ac:dyDescent="0.2">
      <c r="A20" s="220" t="s">
        <v>248</v>
      </c>
      <c r="B20" s="231" t="s">
        <v>473</v>
      </c>
      <c r="C20" s="232">
        <v>6</v>
      </c>
      <c r="D20" s="232">
        <v>0</v>
      </c>
      <c r="E20" s="232">
        <v>4</v>
      </c>
      <c r="F20" s="232">
        <v>1</v>
      </c>
      <c r="G20" s="232">
        <v>21</v>
      </c>
      <c r="H20" s="232">
        <v>1370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14</v>
      </c>
      <c r="R20" s="232">
        <v>78</v>
      </c>
      <c r="S20" s="232">
        <v>13</v>
      </c>
      <c r="T20" s="232">
        <v>13</v>
      </c>
      <c r="U20" s="232">
        <v>2</v>
      </c>
      <c r="V20" s="232">
        <v>1</v>
      </c>
      <c r="W20" s="232">
        <v>2</v>
      </c>
      <c r="X20" s="232">
        <v>2</v>
      </c>
      <c r="Y20" s="232">
        <v>0</v>
      </c>
      <c r="Z20" s="232">
        <v>0</v>
      </c>
      <c r="AA20" s="232">
        <v>0</v>
      </c>
      <c r="AB20" s="232">
        <v>1</v>
      </c>
      <c r="AC20" s="232">
        <v>1</v>
      </c>
      <c r="AD20" s="232">
        <v>0</v>
      </c>
      <c r="AE20" s="232">
        <v>2</v>
      </c>
      <c r="AF20" s="232">
        <v>0</v>
      </c>
      <c r="AG20" s="232">
        <v>0</v>
      </c>
      <c r="AH20" s="232">
        <v>0</v>
      </c>
      <c r="AI20" s="232">
        <v>1</v>
      </c>
      <c r="AJ20" s="232">
        <v>8</v>
      </c>
      <c r="AK20" s="232">
        <v>0</v>
      </c>
      <c r="AL20" s="232">
        <v>2</v>
      </c>
      <c r="AM20" s="232">
        <v>8</v>
      </c>
      <c r="AN20" s="232">
        <v>0</v>
      </c>
      <c r="AO20" s="232">
        <v>30</v>
      </c>
      <c r="AP20" s="232">
        <v>53</v>
      </c>
      <c r="AQ20" s="232">
        <v>6</v>
      </c>
      <c r="AR20" s="232">
        <v>1</v>
      </c>
      <c r="AS20" s="232">
        <v>0</v>
      </c>
      <c r="AT20" s="232">
        <v>1</v>
      </c>
      <c r="AU20" s="232">
        <v>1</v>
      </c>
      <c r="AV20" s="232">
        <v>52</v>
      </c>
      <c r="AW20" s="232">
        <v>0</v>
      </c>
      <c r="AX20" s="232">
        <v>0</v>
      </c>
      <c r="AY20" s="232">
        <v>43</v>
      </c>
      <c r="AZ20" s="232">
        <v>0</v>
      </c>
      <c r="BA20" s="232">
        <v>0</v>
      </c>
      <c r="BB20" s="232">
        <v>4</v>
      </c>
      <c r="BC20" s="232">
        <v>16</v>
      </c>
      <c r="BD20" s="232">
        <v>0</v>
      </c>
      <c r="BE20" s="232">
        <v>13</v>
      </c>
      <c r="BF20" s="232">
        <v>2</v>
      </c>
      <c r="BG20" s="232">
        <v>3</v>
      </c>
      <c r="BH20" s="232">
        <v>41</v>
      </c>
      <c r="BI20" s="232">
        <v>10</v>
      </c>
      <c r="BJ20" s="232">
        <v>0</v>
      </c>
      <c r="BK20" s="232">
        <v>33</v>
      </c>
      <c r="BL20" s="232">
        <v>6</v>
      </c>
      <c r="BM20" s="232">
        <v>50</v>
      </c>
      <c r="BN20" s="232">
        <v>1</v>
      </c>
      <c r="BO20" s="235">
        <v>1916</v>
      </c>
      <c r="BP20" s="234">
        <v>2</v>
      </c>
      <c r="BQ20" s="232">
        <v>200</v>
      </c>
      <c r="BR20" s="232">
        <v>0</v>
      </c>
      <c r="BS20" s="232">
        <v>2</v>
      </c>
      <c r="BT20" s="232">
        <v>387</v>
      </c>
      <c r="BU20" s="232">
        <v>-14</v>
      </c>
      <c r="BV20" s="235">
        <v>577</v>
      </c>
      <c r="BW20" s="233">
        <v>2493</v>
      </c>
      <c r="BX20" s="234">
        <v>46</v>
      </c>
      <c r="BY20" s="232">
        <v>9</v>
      </c>
      <c r="BZ20" s="232">
        <v>0</v>
      </c>
      <c r="CA20" s="232">
        <v>0</v>
      </c>
      <c r="CB20" s="232">
        <v>0</v>
      </c>
      <c r="CC20" s="232">
        <v>0</v>
      </c>
      <c r="CD20" s="232">
        <v>0</v>
      </c>
      <c r="CE20" s="232">
        <v>0</v>
      </c>
      <c r="CF20" s="235">
        <v>55</v>
      </c>
      <c r="CG20" s="235">
        <v>632</v>
      </c>
      <c r="CH20" s="235">
        <v>2548</v>
      </c>
      <c r="CI20" s="232">
        <v>-249</v>
      </c>
      <c r="CJ20" s="232">
        <v>-1762</v>
      </c>
      <c r="CK20" s="232">
        <v>-297</v>
      </c>
      <c r="CL20" s="232">
        <v>-10</v>
      </c>
      <c r="CM20" s="232">
        <v>-153</v>
      </c>
      <c r="CN20" s="232">
        <v>0</v>
      </c>
      <c r="CO20" s="232">
        <v>-3</v>
      </c>
      <c r="CP20" s="232">
        <v>-13</v>
      </c>
      <c r="CQ20" s="235">
        <v>-2487</v>
      </c>
      <c r="CR20" s="235">
        <v>-1855</v>
      </c>
      <c r="CS20" s="235">
        <v>61</v>
      </c>
    </row>
    <row r="21" spans="1:97" s="209" customFormat="1" ht="12.75" customHeight="1" x14ac:dyDescent="0.2">
      <c r="A21" s="237" t="s">
        <v>249</v>
      </c>
      <c r="B21" s="238" t="s">
        <v>474</v>
      </c>
      <c r="C21" s="239">
        <v>446</v>
      </c>
      <c r="D21" s="239">
        <v>71</v>
      </c>
      <c r="E21" s="239">
        <v>36</v>
      </c>
      <c r="F21" s="239">
        <v>76</v>
      </c>
      <c r="G21" s="239">
        <v>2</v>
      </c>
      <c r="H21" s="239">
        <v>639</v>
      </c>
      <c r="I21" s="239">
        <v>0</v>
      </c>
      <c r="J21" s="239">
        <v>16</v>
      </c>
      <c r="K21" s="239">
        <v>55</v>
      </c>
      <c r="L21" s="239">
        <v>66</v>
      </c>
      <c r="M21" s="239">
        <v>6</v>
      </c>
      <c r="N21" s="239">
        <v>86</v>
      </c>
      <c r="O21" s="239">
        <v>2</v>
      </c>
      <c r="P21" s="239">
        <v>0</v>
      </c>
      <c r="Q21" s="239">
        <v>0</v>
      </c>
      <c r="R21" s="239">
        <v>3</v>
      </c>
      <c r="S21" s="239">
        <v>41</v>
      </c>
      <c r="T21" s="239">
        <v>2</v>
      </c>
      <c r="U21" s="239">
        <v>1</v>
      </c>
      <c r="V21" s="239">
        <v>0</v>
      </c>
      <c r="W21" s="239">
        <v>1</v>
      </c>
      <c r="X21" s="239">
        <v>8</v>
      </c>
      <c r="Y21" s="239">
        <v>1</v>
      </c>
      <c r="Z21" s="239">
        <v>3</v>
      </c>
      <c r="AA21" s="239">
        <v>0</v>
      </c>
      <c r="AB21" s="239">
        <v>0</v>
      </c>
      <c r="AC21" s="239">
        <v>0</v>
      </c>
      <c r="AD21" s="239">
        <v>0</v>
      </c>
      <c r="AE21" s="239">
        <v>9</v>
      </c>
      <c r="AF21" s="239">
        <v>0</v>
      </c>
      <c r="AG21" s="239">
        <v>0</v>
      </c>
      <c r="AH21" s="239">
        <v>0</v>
      </c>
      <c r="AI21" s="239">
        <v>5</v>
      </c>
      <c r="AJ21" s="239">
        <v>23</v>
      </c>
      <c r="AK21" s="239">
        <v>15</v>
      </c>
      <c r="AL21" s="239">
        <v>1</v>
      </c>
      <c r="AM21" s="239">
        <v>8</v>
      </c>
      <c r="AN21" s="239">
        <v>3</v>
      </c>
      <c r="AO21" s="239">
        <v>205</v>
      </c>
      <c r="AP21" s="239">
        <v>34</v>
      </c>
      <c r="AQ21" s="239">
        <v>63</v>
      </c>
      <c r="AR21" s="239">
        <v>23</v>
      </c>
      <c r="AS21" s="239">
        <v>1</v>
      </c>
      <c r="AT21" s="239">
        <v>14</v>
      </c>
      <c r="AU21" s="239">
        <v>22</v>
      </c>
      <c r="AV21" s="239">
        <v>648</v>
      </c>
      <c r="AW21" s="239">
        <v>66</v>
      </c>
      <c r="AX21" s="239">
        <v>4</v>
      </c>
      <c r="AY21" s="239">
        <v>130</v>
      </c>
      <c r="AZ21" s="239">
        <v>8</v>
      </c>
      <c r="BA21" s="239">
        <v>18</v>
      </c>
      <c r="BB21" s="239">
        <v>14</v>
      </c>
      <c r="BC21" s="239">
        <v>349</v>
      </c>
      <c r="BD21" s="239">
        <v>39</v>
      </c>
      <c r="BE21" s="239">
        <v>401</v>
      </c>
      <c r="BF21" s="239">
        <v>85</v>
      </c>
      <c r="BG21" s="239">
        <v>443</v>
      </c>
      <c r="BH21" s="239">
        <v>183</v>
      </c>
      <c r="BI21" s="239">
        <v>223</v>
      </c>
      <c r="BJ21" s="239">
        <v>22</v>
      </c>
      <c r="BK21" s="239">
        <v>61</v>
      </c>
      <c r="BL21" s="239">
        <v>89</v>
      </c>
      <c r="BM21" s="239">
        <v>9</v>
      </c>
      <c r="BN21" s="239">
        <v>4</v>
      </c>
      <c r="BO21" s="242">
        <v>4783</v>
      </c>
      <c r="BP21" s="241">
        <v>180</v>
      </c>
      <c r="BQ21" s="239">
        <v>10172</v>
      </c>
      <c r="BR21" s="239">
        <v>0</v>
      </c>
      <c r="BS21" s="239">
        <v>1</v>
      </c>
      <c r="BT21" s="239">
        <v>287</v>
      </c>
      <c r="BU21" s="239">
        <v>111</v>
      </c>
      <c r="BV21" s="242">
        <v>10751</v>
      </c>
      <c r="BW21" s="240">
        <v>15534</v>
      </c>
      <c r="BX21" s="241">
        <v>0</v>
      </c>
      <c r="BY21" s="239">
        <v>158</v>
      </c>
      <c r="BZ21" s="239">
        <v>36</v>
      </c>
      <c r="CA21" s="239">
        <v>0</v>
      </c>
      <c r="CB21" s="239">
        <v>3</v>
      </c>
      <c r="CC21" s="239">
        <v>0</v>
      </c>
      <c r="CD21" s="239">
        <v>0</v>
      </c>
      <c r="CE21" s="239">
        <v>13</v>
      </c>
      <c r="CF21" s="242">
        <v>210</v>
      </c>
      <c r="CG21" s="242">
        <v>10961</v>
      </c>
      <c r="CH21" s="242">
        <v>15744</v>
      </c>
      <c r="CI21" s="239">
        <v>-11412</v>
      </c>
      <c r="CJ21" s="239">
        <v>-3310</v>
      </c>
      <c r="CK21" s="239">
        <v>-624</v>
      </c>
      <c r="CL21" s="239">
        <v>0</v>
      </c>
      <c r="CM21" s="239">
        <v>-12</v>
      </c>
      <c r="CN21" s="239">
        <v>0</v>
      </c>
      <c r="CO21" s="239">
        <v>0</v>
      </c>
      <c r="CP21" s="239">
        <v>-52</v>
      </c>
      <c r="CQ21" s="242">
        <v>-15410</v>
      </c>
      <c r="CR21" s="242">
        <v>-4449</v>
      </c>
      <c r="CS21" s="242">
        <v>334</v>
      </c>
    </row>
    <row r="22" spans="1:97" s="209" customFormat="1" ht="12.75" customHeight="1" x14ac:dyDescent="0.2">
      <c r="A22" s="220" t="s">
        <v>250</v>
      </c>
      <c r="B22" s="231" t="s">
        <v>475</v>
      </c>
      <c r="C22" s="232">
        <v>10</v>
      </c>
      <c r="D22" s="232">
        <v>0</v>
      </c>
      <c r="E22" s="232">
        <v>378</v>
      </c>
      <c r="F22" s="232">
        <v>2</v>
      </c>
      <c r="G22" s="232">
        <v>85</v>
      </c>
      <c r="H22" s="232">
        <v>121</v>
      </c>
      <c r="I22" s="232">
        <v>0</v>
      </c>
      <c r="J22" s="232">
        <v>2</v>
      </c>
      <c r="K22" s="232">
        <v>22</v>
      </c>
      <c r="L22" s="232">
        <v>107</v>
      </c>
      <c r="M22" s="232">
        <v>0</v>
      </c>
      <c r="N22" s="232">
        <v>14</v>
      </c>
      <c r="O22" s="232">
        <v>1</v>
      </c>
      <c r="P22" s="232">
        <v>10</v>
      </c>
      <c r="Q22" s="232">
        <v>0</v>
      </c>
      <c r="R22" s="232">
        <v>0</v>
      </c>
      <c r="S22" s="232">
        <v>3473</v>
      </c>
      <c r="T22" s="232">
        <v>170</v>
      </c>
      <c r="U22" s="232">
        <v>90</v>
      </c>
      <c r="V22" s="232">
        <v>0</v>
      </c>
      <c r="W22" s="232">
        <v>0</v>
      </c>
      <c r="X22" s="232">
        <v>0</v>
      </c>
      <c r="Y22" s="232">
        <v>0</v>
      </c>
      <c r="Z22" s="232">
        <v>0</v>
      </c>
      <c r="AA22" s="232">
        <v>0</v>
      </c>
      <c r="AB22" s="232">
        <v>0</v>
      </c>
      <c r="AC22" s="232">
        <v>0</v>
      </c>
      <c r="AD22" s="232">
        <v>0</v>
      </c>
      <c r="AE22" s="232">
        <v>9</v>
      </c>
      <c r="AF22" s="232">
        <v>0</v>
      </c>
      <c r="AG22" s="232">
        <v>0</v>
      </c>
      <c r="AH22" s="232">
        <v>0</v>
      </c>
      <c r="AI22" s="232">
        <v>5</v>
      </c>
      <c r="AJ22" s="232">
        <v>1</v>
      </c>
      <c r="AK22" s="232">
        <v>1</v>
      </c>
      <c r="AL22" s="232">
        <v>1</v>
      </c>
      <c r="AM22" s="232">
        <v>132</v>
      </c>
      <c r="AN22" s="232">
        <v>0</v>
      </c>
      <c r="AO22" s="232">
        <v>3505</v>
      </c>
      <c r="AP22" s="232">
        <v>362</v>
      </c>
      <c r="AQ22" s="232">
        <v>118</v>
      </c>
      <c r="AR22" s="232">
        <v>68</v>
      </c>
      <c r="AS22" s="232">
        <v>9</v>
      </c>
      <c r="AT22" s="232">
        <v>0</v>
      </c>
      <c r="AU22" s="232">
        <v>0</v>
      </c>
      <c r="AV22" s="232">
        <v>116</v>
      </c>
      <c r="AW22" s="232">
        <v>3</v>
      </c>
      <c r="AX22" s="232">
        <v>0</v>
      </c>
      <c r="AY22" s="232">
        <v>37</v>
      </c>
      <c r="AZ22" s="232">
        <v>0</v>
      </c>
      <c r="BA22" s="232">
        <v>2</v>
      </c>
      <c r="BB22" s="232">
        <v>0</v>
      </c>
      <c r="BC22" s="232">
        <v>10</v>
      </c>
      <c r="BD22" s="232">
        <v>2</v>
      </c>
      <c r="BE22" s="232">
        <v>2</v>
      </c>
      <c r="BF22" s="232">
        <v>1</v>
      </c>
      <c r="BG22" s="232">
        <v>2</v>
      </c>
      <c r="BH22" s="232">
        <v>17</v>
      </c>
      <c r="BI22" s="232">
        <v>4</v>
      </c>
      <c r="BJ22" s="232">
        <v>28</v>
      </c>
      <c r="BK22" s="232">
        <v>8</v>
      </c>
      <c r="BL22" s="232">
        <v>10</v>
      </c>
      <c r="BM22" s="232">
        <v>0</v>
      </c>
      <c r="BN22" s="232">
        <v>0</v>
      </c>
      <c r="BO22" s="235">
        <v>8938</v>
      </c>
      <c r="BP22" s="234">
        <v>9</v>
      </c>
      <c r="BQ22" s="232">
        <v>118</v>
      </c>
      <c r="BR22" s="232">
        <v>3</v>
      </c>
      <c r="BS22" s="232">
        <v>3</v>
      </c>
      <c r="BT22" s="232">
        <v>8</v>
      </c>
      <c r="BU22" s="232">
        <v>-38</v>
      </c>
      <c r="BV22" s="235">
        <v>103</v>
      </c>
      <c r="BW22" s="233">
        <v>9041</v>
      </c>
      <c r="BX22" s="234">
        <v>0</v>
      </c>
      <c r="BY22" s="232">
        <v>15284</v>
      </c>
      <c r="BZ22" s="232">
        <v>3381</v>
      </c>
      <c r="CA22" s="232">
        <v>0</v>
      </c>
      <c r="CB22" s="232">
        <v>3395</v>
      </c>
      <c r="CC22" s="232">
        <v>0</v>
      </c>
      <c r="CD22" s="232">
        <v>1007</v>
      </c>
      <c r="CE22" s="232">
        <v>2226</v>
      </c>
      <c r="CF22" s="235">
        <v>25293</v>
      </c>
      <c r="CG22" s="235">
        <v>25396</v>
      </c>
      <c r="CH22" s="235">
        <v>34334</v>
      </c>
      <c r="CI22" s="232">
        <v>0</v>
      </c>
      <c r="CJ22" s="232">
        <v>-1061</v>
      </c>
      <c r="CK22" s="232">
        <v>-460</v>
      </c>
      <c r="CL22" s="232">
        <v>0</v>
      </c>
      <c r="CM22" s="232">
        <v>-124</v>
      </c>
      <c r="CN22" s="232">
        <v>0</v>
      </c>
      <c r="CO22" s="232">
        <v>-462</v>
      </c>
      <c r="CP22" s="232">
        <v>-164</v>
      </c>
      <c r="CQ22" s="235">
        <v>-2271</v>
      </c>
      <c r="CR22" s="235">
        <v>23125</v>
      </c>
      <c r="CS22" s="235">
        <v>32063</v>
      </c>
    </row>
    <row r="23" spans="1:97" s="209" customFormat="1" ht="12.75" customHeight="1" x14ac:dyDescent="0.2">
      <c r="A23" s="220" t="s">
        <v>251</v>
      </c>
      <c r="B23" s="231" t="s">
        <v>476</v>
      </c>
      <c r="C23" s="232">
        <v>0</v>
      </c>
      <c r="D23" s="232">
        <v>0</v>
      </c>
      <c r="E23" s="232">
        <v>0</v>
      </c>
      <c r="F23" s="232">
        <v>0</v>
      </c>
      <c r="G23" s="232">
        <v>3</v>
      </c>
      <c r="H23" s="232">
        <v>26</v>
      </c>
      <c r="I23" s="232">
        <v>0</v>
      </c>
      <c r="J23" s="232">
        <v>4</v>
      </c>
      <c r="K23" s="232">
        <v>16</v>
      </c>
      <c r="L23" s="232">
        <v>14</v>
      </c>
      <c r="M23" s="232">
        <v>1</v>
      </c>
      <c r="N23" s="232">
        <v>65</v>
      </c>
      <c r="O23" s="232">
        <v>2</v>
      </c>
      <c r="P23" s="232">
        <v>0</v>
      </c>
      <c r="Q23" s="232">
        <v>0</v>
      </c>
      <c r="R23" s="232">
        <v>0</v>
      </c>
      <c r="S23" s="232">
        <v>10</v>
      </c>
      <c r="T23" s="232">
        <v>45</v>
      </c>
      <c r="U23" s="232">
        <v>1</v>
      </c>
      <c r="V23" s="232">
        <v>0</v>
      </c>
      <c r="W23" s="232">
        <v>2</v>
      </c>
      <c r="X23" s="232">
        <v>2</v>
      </c>
      <c r="Y23" s="232">
        <v>1</v>
      </c>
      <c r="Z23" s="232">
        <v>4</v>
      </c>
      <c r="AA23" s="232">
        <v>0</v>
      </c>
      <c r="AB23" s="232">
        <v>2</v>
      </c>
      <c r="AC23" s="232">
        <v>0</v>
      </c>
      <c r="AD23" s="232">
        <v>0</v>
      </c>
      <c r="AE23" s="232">
        <v>7</v>
      </c>
      <c r="AF23" s="232">
        <v>0</v>
      </c>
      <c r="AG23" s="232">
        <v>0</v>
      </c>
      <c r="AH23" s="232">
        <v>0</v>
      </c>
      <c r="AI23" s="232">
        <v>1</v>
      </c>
      <c r="AJ23" s="232">
        <v>8</v>
      </c>
      <c r="AK23" s="232">
        <v>6</v>
      </c>
      <c r="AL23" s="232">
        <v>1</v>
      </c>
      <c r="AM23" s="232">
        <v>16</v>
      </c>
      <c r="AN23" s="232">
        <v>0</v>
      </c>
      <c r="AO23" s="232">
        <v>642</v>
      </c>
      <c r="AP23" s="232">
        <v>489</v>
      </c>
      <c r="AQ23" s="232">
        <v>3</v>
      </c>
      <c r="AR23" s="232">
        <v>2</v>
      </c>
      <c r="AS23" s="232">
        <v>5</v>
      </c>
      <c r="AT23" s="232">
        <v>47</v>
      </c>
      <c r="AU23" s="232">
        <v>35</v>
      </c>
      <c r="AV23" s="232">
        <v>191</v>
      </c>
      <c r="AW23" s="232">
        <v>106</v>
      </c>
      <c r="AX23" s="232">
        <v>43</v>
      </c>
      <c r="AY23" s="232">
        <v>79</v>
      </c>
      <c r="AZ23" s="232">
        <v>2</v>
      </c>
      <c r="BA23" s="232">
        <v>88</v>
      </c>
      <c r="BB23" s="232">
        <v>32</v>
      </c>
      <c r="BC23" s="232">
        <v>126</v>
      </c>
      <c r="BD23" s="232">
        <v>99</v>
      </c>
      <c r="BE23" s="232">
        <v>289</v>
      </c>
      <c r="BF23" s="232">
        <v>90</v>
      </c>
      <c r="BG23" s="232">
        <v>227</v>
      </c>
      <c r="BH23" s="232">
        <v>140</v>
      </c>
      <c r="BI23" s="232">
        <v>57</v>
      </c>
      <c r="BJ23" s="232">
        <v>80</v>
      </c>
      <c r="BK23" s="232">
        <v>73</v>
      </c>
      <c r="BL23" s="232">
        <v>37</v>
      </c>
      <c r="BM23" s="232">
        <v>0</v>
      </c>
      <c r="BN23" s="232">
        <v>3</v>
      </c>
      <c r="BO23" s="235">
        <v>3222</v>
      </c>
      <c r="BP23" s="234">
        <v>34</v>
      </c>
      <c r="BQ23" s="232">
        <v>340</v>
      </c>
      <c r="BR23" s="232">
        <v>1</v>
      </c>
      <c r="BS23" s="232">
        <v>48</v>
      </c>
      <c r="BT23" s="232">
        <v>536</v>
      </c>
      <c r="BU23" s="232">
        <v>-16</v>
      </c>
      <c r="BV23" s="235">
        <v>943</v>
      </c>
      <c r="BW23" s="233">
        <v>4165</v>
      </c>
      <c r="BX23" s="234">
        <v>0</v>
      </c>
      <c r="BY23" s="232">
        <v>291</v>
      </c>
      <c r="BZ23" s="232">
        <v>0</v>
      </c>
      <c r="CA23" s="232">
        <v>0</v>
      </c>
      <c r="CB23" s="232">
        <v>0</v>
      </c>
      <c r="CC23" s="232">
        <v>0</v>
      </c>
      <c r="CD23" s="232">
        <v>0</v>
      </c>
      <c r="CE23" s="232">
        <v>11</v>
      </c>
      <c r="CF23" s="235">
        <v>302</v>
      </c>
      <c r="CG23" s="235">
        <v>1245</v>
      </c>
      <c r="CH23" s="235">
        <v>4467</v>
      </c>
      <c r="CI23" s="232">
        <v>0</v>
      </c>
      <c r="CJ23" s="232">
        <v>-1722</v>
      </c>
      <c r="CK23" s="232">
        <v>-898</v>
      </c>
      <c r="CL23" s="232">
        <v>0</v>
      </c>
      <c r="CM23" s="232">
        <v>-568</v>
      </c>
      <c r="CN23" s="232">
        <v>0</v>
      </c>
      <c r="CO23" s="232">
        <v>0</v>
      </c>
      <c r="CP23" s="232">
        <v>-7</v>
      </c>
      <c r="CQ23" s="235">
        <v>-3195</v>
      </c>
      <c r="CR23" s="235">
        <v>-1950</v>
      </c>
      <c r="CS23" s="235">
        <v>1272</v>
      </c>
    </row>
    <row r="24" spans="1:97" s="209" customFormat="1" ht="12.75" customHeight="1" x14ac:dyDescent="0.2">
      <c r="A24" s="220" t="s">
        <v>252</v>
      </c>
      <c r="B24" s="231" t="s">
        <v>477</v>
      </c>
      <c r="C24" s="232">
        <v>1</v>
      </c>
      <c r="D24" s="232">
        <v>3</v>
      </c>
      <c r="E24" s="232">
        <v>0</v>
      </c>
      <c r="F24" s="232">
        <v>3</v>
      </c>
      <c r="G24" s="232">
        <v>0</v>
      </c>
      <c r="H24" s="232">
        <v>6</v>
      </c>
      <c r="I24" s="232">
        <v>0</v>
      </c>
      <c r="J24" s="232">
        <v>0</v>
      </c>
      <c r="K24" s="232">
        <v>5</v>
      </c>
      <c r="L24" s="232">
        <v>21</v>
      </c>
      <c r="M24" s="232">
        <v>0</v>
      </c>
      <c r="N24" s="232">
        <v>33</v>
      </c>
      <c r="O24" s="232">
        <v>1</v>
      </c>
      <c r="P24" s="232">
        <v>0</v>
      </c>
      <c r="Q24" s="232">
        <v>0</v>
      </c>
      <c r="R24" s="232">
        <v>1</v>
      </c>
      <c r="S24" s="232">
        <v>220</v>
      </c>
      <c r="T24" s="232">
        <v>23</v>
      </c>
      <c r="U24" s="232">
        <v>268</v>
      </c>
      <c r="V24" s="232">
        <v>53</v>
      </c>
      <c r="W24" s="232">
        <v>405</v>
      </c>
      <c r="X24" s="232">
        <v>0</v>
      </c>
      <c r="Y24" s="232">
        <v>0</v>
      </c>
      <c r="Z24" s="232">
        <v>9</v>
      </c>
      <c r="AA24" s="232">
        <v>0</v>
      </c>
      <c r="AB24" s="232">
        <v>9</v>
      </c>
      <c r="AC24" s="232">
        <v>0</v>
      </c>
      <c r="AD24" s="232">
        <v>0</v>
      </c>
      <c r="AE24" s="232">
        <v>22</v>
      </c>
      <c r="AF24" s="232">
        <v>0</v>
      </c>
      <c r="AG24" s="232">
        <v>0</v>
      </c>
      <c r="AH24" s="232">
        <v>0</v>
      </c>
      <c r="AI24" s="232">
        <v>2</v>
      </c>
      <c r="AJ24" s="232">
        <v>17</v>
      </c>
      <c r="AK24" s="232">
        <v>36</v>
      </c>
      <c r="AL24" s="232">
        <v>1</v>
      </c>
      <c r="AM24" s="232">
        <v>46</v>
      </c>
      <c r="AN24" s="232">
        <v>0</v>
      </c>
      <c r="AO24" s="232">
        <v>265</v>
      </c>
      <c r="AP24" s="232">
        <v>48</v>
      </c>
      <c r="AQ24" s="232">
        <v>0</v>
      </c>
      <c r="AR24" s="232">
        <v>0</v>
      </c>
      <c r="AS24" s="232">
        <v>0</v>
      </c>
      <c r="AT24" s="232">
        <v>0</v>
      </c>
      <c r="AU24" s="232">
        <v>2</v>
      </c>
      <c r="AV24" s="232">
        <v>-82</v>
      </c>
      <c r="AW24" s="232">
        <v>21</v>
      </c>
      <c r="AX24" s="232">
        <v>12</v>
      </c>
      <c r="AY24" s="232">
        <v>75</v>
      </c>
      <c r="AZ24" s="232">
        <v>0</v>
      </c>
      <c r="BA24" s="232">
        <v>4</v>
      </c>
      <c r="BB24" s="232">
        <v>343</v>
      </c>
      <c r="BC24" s="232">
        <v>27</v>
      </c>
      <c r="BD24" s="232">
        <v>168</v>
      </c>
      <c r="BE24" s="232">
        <v>30</v>
      </c>
      <c r="BF24" s="232">
        <v>21</v>
      </c>
      <c r="BG24" s="232">
        <v>52</v>
      </c>
      <c r="BH24" s="232">
        <v>155</v>
      </c>
      <c r="BI24" s="232">
        <v>12</v>
      </c>
      <c r="BJ24" s="232">
        <v>0</v>
      </c>
      <c r="BK24" s="232">
        <v>9</v>
      </c>
      <c r="BL24" s="232">
        <v>7</v>
      </c>
      <c r="BM24" s="232">
        <v>369</v>
      </c>
      <c r="BN24" s="232">
        <v>5</v>
      </c>
      <c r="BO24" s="235">
        <v>2728</v>
      </c>
      <c r="BP24" s="234">
        <v>-63</v>
      </c>
      <c r="BQ24" s="232">
        <v>-248</v>
      </c>
      <c r="BR24" s="232">
        <v>0</v>
      </c>
      <c r="BS24" s="232">
        <v>0</v>
      </c>
      <c r="BT24" s="232">
        <v>0</v>
      </c>
      <c r="BU24" s="232">
        <v>-45</v>
      </c>
      <c r="BV24" s="235">
        <v>-356</v>
      </c>
      <c r="BW24" s="233">
        <v>2372</v>
      </c>
      <c r="BX24" s="234">
        <v>0</v>
      </c>
      <c r="BY24" s="232">
        <v>746</v>
      </c>
      <c r="BZ24" s="232">
        <v>5</v>
      </c>
      <c r="CA24" s="232">
        <v>0</v>
      </c>
      <c r="CB24" s="232">
        <v>0</v>
      </c>
      <c r="CC24" s="232">
        <v>0</v>
      </c>
      <c r="CD24" s="232">
        <v>0</v>
      </c>
      <c r="CE24" s="232">
        <v>0</v>
      </c>
      <c r="CF24" s="235">
        <v>751</v>
      </c>
      <c r="CG24" s="235">
        <v>395</v>
      </c>
      <c r="CH24" s="235">
        <v>3123</v>
      </c>
      <c r="CI24" s="232">
        <v>0</v>
      </c>
      <c r="CJ24" s="232">
        <v>-571</v>
      </c>
      <c r="CK24" s="232">
        <v>-380</v>
      </c>
      <c r="CL24" s="232">
        <v>0</v>
      </c>
      <c r="CM24" s="232">
        <v>-848</v>
      </c>
      <c r="CN24" s="232">
        <v>0</v>
      </c>
      <c r="CO24" s="232">
        <v>-192</v>
      </c>
      <c r="CP24" s="232">
        <v>-65</v>
      </c>
      <c r="CQ24" s="235">
        <v>-2056</v>
      </c>
      <c r="CR24" s="235">
        <v>-1661</v>
      </c>
      <c r="CS24" s="235">
        <v>1067</v>
      </c>
    </row>
    <row r="25" spans="1:97" s="209" customFormat="1" ht="12.75" customHeight="1" x14ac:dyDescent="0.2">
      <c r="A25" s="243" t="s">
        <v>253</v>
      </c>
      <c r="B25" s="244" t="s">
        <v>478</v>
      </c>
      <c r="C25" s="245">
        <v>2040</v>
      </c>
      <c r="D25" s="245">
        <v>26</v>
      </c>
      <c r="E25" s="245">
        <v>212</v>
      </c>
      <c r="F25" s="245">
        <v>352</v>
      </c>
      <c r="G25" s="245">
        <v>44</v>
      </c>
      <c r="H25" s="245">
        <v>40</v>
      </c>
      <c r="I25" s="245">
        <v>0</v>
      </c>
      <c r="J25" s="245">
        <v>0</v>
      </c>
      <c r="K25" s="245">
        <v>1046</v>
      </c>
      <c r="L25" s="245">
        <v>874</v>
      </c>
      <c r="M25" s="245">
        <v>27</v>
      </c>
      <c r="N25" s="245">
        <v>1004</v>
      </c>
      <c r="O25" s="245">
        <v>86</v>
      </c>
      <c r="P25" s="245">
        <v>3</v>
      </c>
      <c r="Q25" s="245">
        <v>0</v>
      </c>
      <c r="R25" s="245">
        <v>1</v>
      </c>
      <c r="S25" s="245">
        <v>20</v>
      </c>
      <c r="T25" s="245">
        <v>14</v>
      </c>
      <c r="U25" s="245">
        <v>1</v>
      </c>
      <c r="V25" s="245">
        <v>1</v>
      </c>
      <c r="W25" s="245">
        <v>3</v>
      </c>
      <c r="X25" s="245">
        <v>8</v>
      </c>
      <c r="Y25" s="245">
        <v>2</v>
      </c>
      <c r="Z25" s="245">
        <v>71</v>
      </c>
      <c r="AA25" s="245">
        <v>0</v>
      </c>
      <c r="AB25" s="245">
        <v>4</v>
      </c>
      <c r="AC25" s="245">
        <v>0</v>
      </c>
      <c r="AD25" s="245">
        <v>0</v>
      </c>
      <c r="AE25" s="245">
        <v>27</v>
      </c>
      <c r="AF25" s="245">
        <v>0</v>
      </c>
      <c r="AG25" s="245">
        <v>0</v>
      </c>
      <c r="AH25" s="245">
        <v>0</v>
      </c>
      <c r="AI25" s="245">
        <v>6</v>
      </c>
      <c r="AJ25" s="245">
        <v>13</v>
      </c>
      <c r="AK25" s="245">
        <v>15</v>
      </c>
      <c r="AL25" s="245">
        <v>0</v>
      </c>
      <c r="AM25" s="245">
        <v>8</v>
      </c>
      <c r="AN25" s="245">
        <v>2</v>
      </c>
      <c r="AO25" s="245">
        <v>1</v>
      </c>
      <c r="AP25" s="245">
        <v>34</v>
      </c>
      <c r="AQ25" s="245">
        <v>0</v>
      </c>
      <c r="AR25" s="245">
        <v>0</v>
      </c>
      <c r="AS25" s="245">
        <v>0</v>
      </c>
      <c r="AT25" s="245">
        <v>0</v>
      </c>
      <c r="AU25" s="245">
        <v>7</v>
      </c>
      <c r="AV25" s="245">
        <v>1169</v>
      </c>
      <c r="AW25" s="245">
        <v>63</v>
      </c>
      <c r="AX25" s="245">
        <v>1</v>
      </c>
      <c r="AY25" s="245">
        <v>73</v>
      </c>
      <c r="AZ25" s="245">
        <v>2</v>
      </c>
      <c r="BA25" s="245">
        <v>10</v>
      </c>
      <c r="BB25" s="245">
        <v>12</v>
      </c>
      <c r="BC25" s="245">
        <v>24</v>
      </c>
      <c r="BD25" s="245">
        <v>93</v>
      </c>
      <c r="BE25" s="245">
        <v>296</v>
      </c>
      <c r="BF25" s="245">
        <v>107</v>
      </c>
      <c r="BG25" s="245">
        <v>40</v>
      </c>
      <c r="BH25" s="245">
        <v>99</v>
      </c>
      <c r="BI25" s="245">
        <v>13</v>
      </c>
      <c r="BJ25" s="245">
        <v>94</v>
      </c>
      <c r="BK25" s="245">
        <v>8</v>
      </c>
      <c r="BL25" s="245">
        <v>19</v>
      </c>
      <c r="BM25" s="245">
        <v>905</v>
      </c>
      <c r="BN25" s="245">
        <v>4</v>
      </c>
      <c r="BO25" s="248">
        <v>9024</v>
      </c>
      <c r="BP25" s="247">
        <v>138</v>
      </c>
      <c r="BQ25" s="245">
        <v>645</v>
      </c>
      <c r="BR25" s="245">
        <v>0</v>
      </c>
      <c r="BS25" s="245">
        <v>0</v>
      </c>
      <c r="BT25" s="245">
        <v>0</v>
      </c>
      <c r="BU25" s="245">
        <v>-5</v>
      </c>
      <c r="BV25" s="248">
        <v>778</v>
      </c>
      <c r="BW25" s="246">
        <v>9802</v>
      </c>
      <c r="BX25" s="247">
        <v>0</v>
      </c>
      <c r="BY25" s="245">
        <v>20</v>
      </c>
      <c r="BZ25" s="245">
        <v>0</v>
      </c>
      <c r="CA25" s="245">
        <v>0</v>
      </c>
      <c r="CB25" s="245">
        <v>0</v>
      </c>
      <c r="CC25" s="245">
        <v>0</v>
      </c>
      <c r="CD25" s="245">
        <v>0</v>
      </c>
      <c r="CE25" s="245">
        <v>0</v>
      </c>
      <c r="CF25" s="248">
        <v>20</v>
      </c>
      <c r="CG25" s="248">
        <v>798</v>
      </c>
      <c r="CH25" s="248">
        <v>9822</v>
      </c>
      <c r="CI25" s="245">
        <v>0</v>
      </c>
      <c r="CJ25" s="245">
        <v>-4318</v>
      </c>
      <c r="CK25" s="245">
        <v>-2232</v>
      </c>
      <c r="CL25" s="245">
        <v>0</v>
      </c>
      <c r="CM25" s="245">
        <v>-2367</v>
      </c>
      <c r="CN25" s="245">
        <v>0</v>
      </c>
      <c r="CO25" s="245">
        <v>-195</v>
      </c>
      <c r="CP25" s="245">
        <v>-526</v>
      </c>
      <c r="CQ25" s="248">
        <v>-9638</v>
      </c>
      <c r="CR25" s="248">
        <v>-8840</v>
      </c>
      <c r="CS25" s="248">
        <v>184</v>
      </c>
    </row>
    <row r="26" spans="1:97" s="209" customFormat="1" ht="12.75" customHeight="1" x14ac:dyDescent="0.2">
      <c r="A26" s="220" t="s">
        <v>254</v>
      </c>
      <c r="B26" s="231" t="s">
        <v>479</v>
      </c>
      <c r="C26" s="232">
        <v>0</v>
      </c>
      <c r="D26" s="232">
        <v>3</v>
      </c>
      <c r="E26" s="232">
        <v>0</v>
      </c>
      <c r="F26" s="232">
        <v>4</v>
      </c>
      <c r="G26" s="232">
        <v>0</v>
      </c>
      <c r="H26" s="232">
        <v>19</v>
      </c>
      <c r="I26" s="232">
        <v>0</v>
      </c>
      <c r="J26" s="232">
        <v>1</v>
      </c>
      <c r="K26" s="232">
        <v>401</v>
      </c>
      <c r="L26" s="232">
        <v>307</v>
      </c>
      <c r="M26" s="232">
        <v>114</v>
      </c>
      <c r="N26" s="232">
        <v>627</v>
      </c>
      <c r="O26" s="232">
        <v>4</v>
      </c>
      <c r="P26" s="232">
        <v>0</v>
      </c>
      <c r="Q26" s="232">
        <v>0</v>
      </c>
      <c r="R26" s="232">
        <v>1</v>
      </c>
      <c r="S26" s="232">
        <v>20</v>
      </c>
      <c r="T26" s="232">
        <v>4</v>
      </c>
      <c r="U26" s="232">
        <v>0</v>
      </c>
      <c r="V26" s="232">
        <v>2</v>
      </c>
      <c r="W26" s="232">
        <v>148</v>
      </c>
      <c r="X26" s="232">
        <v>0</v>
      </c>
      <c r="Y26" s="232">
        <v>0</v>
      </c>
      <c r="Z26" s="232">
        <v>12</v>
      </c>
      <c r="AA26" s="232">
        <v>0</v>
      </c>
      <c r="AB26" s="232">
        <v>0</v>
      </c>
      <c r="AC26" s="232">
        <v>0</v>
      </c>
      <c r="AD26" s="232">
        <v>0</v>
      </c>
      <c r="AE26" s="232">
        <v>2</v>
      </c>
      <c r="AF26" s="232">
        <v>0</v>
      </c>
      <c r="AG26" s="232">
        <v>0</v>
      </c>
      <c r="AH26" s="232">
        <v>0</v>
      </c>
      <c r="AI26" s="232">
        <v>6</v>
      </c>
      <c r="AJ26" s="232">
        <v>24</v>
      </c>
      <c r="AK26" s="232">
        <v>15</v>
      </c>
      <c r="AL26" s="232">
        <v>1</v>
      </c>
      <c r="AM26" s="232">
        <v>22</v>
      </c>
      <c r="AN26" s="232">
        <v>4</v>
      </c>
      <c r="AO26" s="232">
        <v>35</v>
      </c>
      <c r="AP26" s="232">
        <v>13</v>
      </c>
      <c r="AQ26" s="232">
        <v>25</v>
      </c>
      <c r="AR26" s="232">
        <v>5</v>
      </c>
      <c r="AS26" s="232">
        <v>14</v>
      </c>
      <c r="AT26" s="232">
        <v>44</v>
      </c>
      <c r="AU26" s="232">
        <v>32</v>
      </c>
      <c r="AV26" s="232">
        <v>882</v>
      </c>
      <c r="AW26" s="232">
        <v>661</v>
      </c>
      <c r="AX26" s="232">
        <v>7</v>
      </c>
      <c r="AY26" s="232">
        <v>170</v>
      </c>
      <c r="AZ26" s="232">
        <v>29</v>
      </c>
      <c r="BA26" s="232">
        <v>215</v>
      </c>
      <c r="BB26" s="232">
        <v>303</v>
      </c>
      <c r="BC26" s="232">
        <v>794</v>
      </c>
      <c r="BD26" s="232">
        <v>508</v>
      </c>
      <c r="BE26" s="232">
        <v>372</v>
      </c>
      <c r="BF26" s="232">
        <v>37</v>
      </c>
      <c r="BG26" s="232">
        <v>546</v>
      </c>
      <c r="BH26" s="232">
        <v>320</v>
      </c>
      <c r="BI26" s="232">
        <v>9</v>
      </c>
      <c r="BJ26" s="232">
        <v>14</v>
      </c>
      <c r="BK26" s="232">
        <v>99</v>
      </c>
      <c r="BL26" s="232">
        <v>57</v>
      </c>
      <c r="BM26" s="232">
        <v>0</v>
      </c>
      <c r="BN26" s="232">
        <v>1</v>
      </c>
      <c r="BO26" s="235">
        <v>6933</v>
      </c>
      <c r="BP26" s="234">
        <v>28</v>
      </c>
      <c r="BQ26" s="232">
        <v>107</v>
      </c>
      <c r="BR26" s="232">
        <v>0</v>
      </c>
      <c r="BS26" s="232">
        <v>0</v>
      </c>
      <c r="BT26" s="232">
        <v>0</v>
      </c>
      <c r="BU26" s="232">
        <v>-8</v>
      </c>
      <c r="BV26" s="235">
        <v>127</v>
      </c>
      <c r="BW26" s="233">
        <v>7060</v>
      </c>
      <c r="BX26" s="234">
        <v>0</v>
      </c>
      <c r="BY26" s="232">
        <v>245</v>
      </c>
      <c r="BZ26" s="232">
        <v>188</v>
      </c>
      <c r="CA26" s="232">
        <v>0</v>
      </c>
      <c r="CB26" s="232">
        <v>50</v>
      </c>
      <c r="CC26" s="232">
        <v>0</v>
      </c>
      <c r="CD26" s="232">
        <v>0</v>
      </c>
      <c r="CE26" s="232">
        <v>444</v>
      </c>
      <c r="CF26" s="235">
        <v>927</v>
      </c>
      <c r="CG26" s="235">
        <v>1054</v>
      </c>
      <c r="CH26" s="235">
        <v>7987</v>
      </c>
      <c r="CI26" s="232">
        <v>0</v>
      </c>
      <c r="CJ26" s="232">
        <v>-1812</v>
      </c>
      <c r="CK26" s="232">
        <v>-2301</v>
      </c>
      <c r="CL26" s="232">
        <v>0</v>
      </c>
      <c r="CM26" s="232">
        <v>-14</v>
      </c>
      <c r="CN26" s="232">
        <v>0</v>
      </c>
      <c r="CO26" s="232">
        <v>0</v>
      </c>
      <c r="CP26" s="232">
        <v>-109</v>
      </c>
      <c r="CQ26" s="235">
        <v>-4236</v>
      </c>
      <c r="CR26" s="235">
        <v>-3182</v>
      </c>
      <c r="CS26" s="235">
        <v>3751</v>
      </c>
    </row>
    <row r="27" spans="1:97" s="209" customFormat="1" ht="12.75" customHeight="1" x14ac:dyDescent="0.2">
      <c r="A27" s="220" t="s">
        <v>255</v>
      </c>
      <c r="B27" s="231" t="s">
        <v>480</v>
      </c>
      <c r="C27" s="232">
        <v>6718</v>
      </c>
      <c r="D27" s="232">
        <v>1194</v>
      </c>
      <c r="E27" s="232">
        <v>0</v>
      </c>
      <c r="F27" s="232">
        <v>7</v>
      </c>
      <c r="G27" s="232">
        <v>2</v>
      </c>
      <c r="H27" s="232">
        <v>0</v>
      </c>
      <c r="I27" s="232">
        <v>0</v>
      </c>
      <c r="J27" s="232">
        <v>0</v>
      </c>
      <c r="K27" s="232">
        <v>0</v>
      </c>
      <c r="L27" s="232">
        <v>1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  <c r="W27" s="232">
        <v>0</v>
      </c>
      <c r="X27" s="232">
        <v>556</v>
      </c>
      <c r="Y27" s="232">
        <v>5</v>
      </c>
      <c r="Z27" s="232">
        <v>5</v>
      </c>
      <c r="AA27" s="232">
        <v>0</v>
      </c>
      <c r="AB27" s="232">
        <v>0</v>
      </c>
      <c r="AC27" s="232">
        <v>0</v>
      </c>
      <c r="AD27" s="232">
        <v>0</v>
      </c>
      <c r="AE27" s="232">
        <v>0</v>
      </c>
      <c r="AF27" s="232">
        <v>0</v>
      </c>
      <c r="AG27" s="232">
        <v>0</v>
      </c>
      <c r="AH27" s="232">
        <v>0</v>
      </c>
      <c r="AI27" s="232">
        <v>0</v>
      </c>
      <c r="AJ27" s="232">
        <v>0</v>
      </c>
      <c r="AK27" s="232">
        <v>0</v>
      </c>
      <c r="AL27" s="232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24</v>
      </c>
      <c r="AR27" s="232">
        <v>3</v>
      </c>
      <c r="AS27" s="232">
        <v>0</v>
      </c>
      <c r="AT27" s="232">
        <v>0</v>
      </c>
      <c r="AU27" s="232">
        <v>0</v>
      </c>
      <c r="AV27" s="232">
        <v>0</v>
      </c>
      <c r="AW27" s="232">
        <v>0</v>
      </c>
      <c r="AX27" s="232">
        <v>0</v>
      </c>
      <c r="AY27" s="232">
        <v>0</v>
      </c>
      <c r="AZ27" s="232">
        <v>0</v>
      </c>
      <c r="BA27" s="232">
        <v>0</v>
      </c>
      <c r="BB27" s="232">
        <v>0</v>
      </c>
      <c r="BC27" s="232">
        <v>0</v>
      </c>
      <c r="BD27" s="232">
        <v>0</v>
      </c>
      <c r="BE27" s="232">
        <v>0</v>
      </c>
      <c r="BF27" s="232">
        <v>0</v>
      </c>
      <c r="BG27" s="232">
        <v>0</v>
      </c>
      <c r="BH27" s="232">
        <v>0</v>
      </c>
      <c r="BI27" s="232">
        <v>0</v>
      </c>
      <c r="BJ27" s="232">
        <v>0</v>
      </c>
      <c r="BK27" s="232">
        <v>1</v>
      </c>
      <c r="BL27" s="232">
        <v>4</v>
      </c>
      <c r="BM27" s="232">
        <v>0</v>
      </c>
      <c r="BN27" s="232">
        <v>10</v>
      </c>
      <c r="BO27" s="235">
        <v>8530</v>
      </c>
      <c r="BP27" s="234">
        <v>0</v>
      </c>
      <c r="BQ27" s="232">
        <v>17</v>
      </c>
      <c r="BR27" s="232">
        <v>0</v>
      </c>
      <c r="BS27" s="232">
        <v>0</v>
      </c>
      <c r="BT27" s="232">
        <v>0</v>
      </c>
      <c r="BU27" s="232">
        <v>-6</v>
      </c>
      <c r="BV27" s="235">
        <v>11</v>
      </c>
      <c r="BW27" s="233">
        <v>8541</v>
      </c>
      <c r="BX27" s="234">
        <v>0</v>
      </c>
      <c r="BY27" s="232">
        <v>1023</v>
      </c>
      <c r="BZ27" s="232">
        <v>0</v>
      </c>
      <c r="CA27" s="232">
        <v>0</v>
      </c>
      <c r="CB27" s="232">
        <v>15</v>
      </c>
      <c r="CC27" s="232">
        <v>0</v>
      </c>
      <c r="CD27" s="232">
        <v>28</v>
      </c>
      <c r="CE27" s="232">
        <v>16</v>
      </c>
      <c r="CF27" s="235">
        <v>1082</v>
      </c>
      <c r="CG27" s="235">
        <v>1093</v>
      </c>
      <c r="CH27" s="235">
        <v>9623</v>
      </c>
      <c r="CI27" s="232">
        <v>0</v>
      </c>
      <c r="CJ27" s="232">
        <v>-3577</v>
      </c>
      <c r="CK27" s="232">
        <v>0</v>
      </c>
      <c r="CL27" s="232">
        <v>0</v>
      </c>
      <c r="CM27" s="232">
        <v>-67</v>
      </c>
      <c r="CN27" s="232">
        <v>0</v>
      </c>
      <c r="CO27" s="232">
        <v>0</v>
      </c>
      <c r="CP27" s="232">
        <v>-4118</v>
      </c>
      <c r="CQ27" s="235">
        <v>-7762</v>
      </c>
      <c r="CR27" s="235">
        <v>-6669</v>
      </c>
      <c r="CS27" s="235">
        <v>1861</v>
      </c>
    </row>
    <row r="28" spans="1:97" s="209" customFormat="1" ht="12.75" customHeight="1" x14ac:dyDescent="0.2">
      <c r="A28" s="220" t="s">
        <v>256</v>
      </c>
      <c r="B28" s="231" t="s">
        <v>481</v>
      </c>
      <c r="C28" s="232">
        <v>139</v>
      </c>
      <c r="D28" s="232">
        <v>80</v>
      </c>
      <c r="E28" s="232">
        <v>80</v>
      </c>
      <c r="F28" s="232">
        <v>13</v>
      </c>
      <c r="G28" s="232">
        <v>2</v>
      </c>
      <c r="H28" s="232">
        <v>49</v>
      </c>
      <c r="I28" s="232">
        <v>0</v>
      </c>
      <c r="J28" s="232">
        <v>0</v>
      </c>
      <c r="K28" s="232">
        <v>403</v>
      </c>
      <c r="L28" s="232">
        <v>392</v>
      </c>
      <c r="M28" s="232">
        <v>0</v>
      </c>
      <c r="N28" s="232">
        <v>624</v>
      </c>
      <c r="O28" s="232">
        <v>25</v>
      </c>
      <c r="P28" s="232">
        <v>5</v>
      </c>
      <c r="Q28" s="232">
        <v>1</v>
      </c>
      <c r="R28" s="232">
        <v>0</v>
      </c>
      <c r="S28" s="232">
        <v>38</v>
      </c>
      <c r="T28" s="232">
        <v>4</v>
      </c>
      <c r="U28" s="232">
        <v>31</v>
      </c>
      <c r="V28" s="232">
        <v>1</v>
      </c>
      <c r="W28" s="232">
        <v>6</v>
      </c>
      <c r="X28" s="232">
        <v>238</v>
      </c>
      <c r="Y28" s="232">
        <v>1170</v>
      </c>
      <c r="Z28" s="232">
        <v>426</v>
      </c>
      <c r="AA28" s="232">
        <v>0</v>
      </c>
      <c r="AB28" s="232">
        <v>332</v>
      </c>
      <c r="AC28" s="232">
        <v>8</v>
      </c>
      <c r="AD28" s="232">
        <v>0</v>
      </c>
      <c r="AE28" s="232">
        <v>36</v>
      </c>
      <c r="AF28" s="232">
        <v>0</v>
      </c>
      <c r="AG28" s="232">
        <v>0</v>
      </c>
      <c r="AH28" s="232">
        <v>2</v>
      </c>
      <c r="AI28" s="232">
        <v>21</v>
      </c>
      <c r="AJ28" s="232">
        <v>72</v>
      </c>
      <c r="AK28" s="232">
        <v>35</v>
      </c>
      <c r="AL28" s="232">
        <v>7</v>
      </c>
      <c r="AM28" s="232">
        <v>18</v>
      </c>
      <c r="AN28" s="232">
        <v>1</v>
      </c>
      <c r="AO28" s="232">
        <v>15</v>
      </c>
      <c r="AP28" s="232">
        <v>11</v>
      </c>
      <c r="AQ28" s="232">
        <v>45</v>
      </c>
      <c r="AR28" s="232">
        <v>19</v>
      </c>
      <c r="AS28" s="232">
        <v>0</v>
      </c>
      <c r="AT28" s="232">
        <v>95</v>
      </c>
      <c r="AU28" s="232">
        <v>78</v>
      </c>
      <c r="AV28" s="232">
        <v>0</v>
      </c>
      <c r="AW28" s="232">
        <v>0</v>
      </c>
      <c r="AX28" s="232">
        <v>0</v>
      </c>
      <c r="AY28" s="232">
        <v>9</v>
      </c>
      <c r="AZ28" s="232">
        <v>0</v>
      </c>
      <c r="BA28" s="232">
        <v>0</v>
      </c>
      <c r="BB28" s="232">
        <v>2</v>
      </c>
      <c r="BC28" s="232">
        <v>15</v>
      </c>
      <c r="BD28" s="232">
        <v>68</v>
      </c>
      <c r="BE28" s="232">
        <v>138</v>
      </c>
      <c r="BF28" s="232">
        <v>10</v>
      </c>
      <c r="BG28" s="232">
        <v>0</v>
      </c>
      <c r="BH28" s="232">
        <v>21</v>
      </c>
      <c r="BI28" s="232">
        <v>1</v>
      </c>
      <c r="BJ28" s="232">
        <v>6</v>
      </c>
      <c r="BK28" s="232">
        <v>7</v>
      </c>
      <c r="BL28" s="232">
        <v>39</v>
      </c>
      <c r="BM28" s="232">
        <v>0</v>
      </c>
      <c r="BN28" s="232">
        <v>30</v>
      </c>
      <c r="BO28" s="235">
        <v>4868</v>
      </c>
      <c r="BP28" s="234">
        <v>0</v>
      </c>
      <c r="BQ28" s="232">
        <v>28</v>
      </c>
      <c r="BR28" s="232">
        <v>0</v>
      </c>
      <c r="BS28" s="232">
        <v>0</v>
      </c>
      <c r="BT28" s="232">
        <v>0</v>
      </c>
      <c r="BU28" s="232">
        <v>-35</v>
      </c>
      <c r="BV28" s="235">
        <v>-7</v>
      </c>
      <c r="BW28" s="233">
        <v>4861</v>
      </c>
      <c r="BX28" s="234">
        <v>0</v>
      </c>
      <c r="BY28" s="232">
        <v>1858</v>
      </c>
      <c r="BZ28" s="232">
        <v>759</v>
      </c>
      <c r="CA28" s="232">
        <v>16</v>
      </c>
      <c r="CB28" s="232">
        <v>0</v>
      </c>
      <c r="CC28" s="232">
        <v>0</v>
      </c>
      <c r="CD28" s="232">
        <v>0</v>
      </c>
      <c r="CE28" s="232">
        <v>4</v>
      </c>
      <c r="CF28" s="235">
        <v>2637</v>
      </c>
      <c r="CG28" s="235">
        <v>2630</v>
      </c>
      <c r="CH28" s="235">
        <v>7498</v>
      </c>
      <c r="CI28" s="232">
        <v>0</v>
      </c>
      <c r="CJ28" s="232">
        <v>-2618</v>
      </c>
      <c r="CK28" s="232">
        <v>-36</v>
      </c>
      <c r="CL28" s="232">
        <v>0</v>
      </c>
      <c r="CM28" s="232">
        <v>-1</v>
      </c>
      <c r="CN28" s="232">
        <v>0</v>
      </c>
      <c r="CO28" s="232">
        <v>-30</v>
      </c>
      <c r="CP28" s="232">
        <v>-631</v>
      </c>
      <c r="CQ28" s="235">
        <v>-3316</v>
      </c>
      <c r="CR28" s="235">
        <v>-686</v>
      </c>
      <c r="CS28" s="235">
        <v>4182</v>
      </c>
    </row>
    <row r="29" spans="1:97" s="209" customFormat="1" ht="12.75" customHeight="1" x14ac:dyDescent="0.2">
      <c r="A29" s="220" t="s">
        <v>257</v>
      </c>
      <c r="B29" s="231" t="s">
        <v>482</v>
      </c>
      <c r="C29" s="232">
        <v>3956</v>
      </c>
      <c r="D29" s="232">
        <v>150</v>
      </c>
      <c r="E29" s="232">
        <v>694</v>
      </c>
      <c r="F29" s="232">
        <v>371</v>
      </c>
      <c r="G29" s="232">
        <v>15</v>
      </c>
      <c r="H29" s="232">
        <v>402</v>
      </c>
      <c r="I29" s="232">
        <v>0</v>
      </c>
      <c r="J29" s="232">
        <v>82</v>
      </c>
      <c r="K29" s="232">
        <v>91</v>
      </c>
      <c r="L29" s="232">
        <v>12</v>
      </c>
      <c r="M29" s="232">
        <v>1</v>
      </c>
      <c r="N29" s="232">
        <v>290</v>
      </c>
      <c r="O29" s="232">
        <v>13</v>
      </c>
      <c r="P29" s="232">
        <v>3</v>
      </c>
      <c r="Q29" s="232">
        <v>9</v>
      </c>
      <c r="R29" s="232">
        <v>16</v>
      </c>
      <c r="S29" s="232">
        <v>927</v>
      </c>
      <c r="T29" s="232">
        <v>30</v>
      </c>
      <c r="U29" s="232">
        <v>7</v>
      </c>
      <c r="V29" s="232">
        <v>3</v>
      </c>
      <c r="W29" s="232">
        <v>118</v>
      </c>
      <c r="X29" s="232">
        <v>6</v>
      </c>
      <c r="Y29" s="232">
        <v>24</v>
      </c>
      <c r="Z29" s="232">
        <v>433</v>
      </c>
      <c r="AA29" s="232">
        <v>1</v>
      </c>
      <c r="AB29" s="232">
        <v>12</v>
      </c>
      <c r="AC29" s="232">
        <v>1</v>
      </c>
      <c r="AD29" s="232">
        <v>0</v>
      </c>
      <c r="AE29" s="232">
        <v>71</v>
      </c>
      <c r="AF29" s="232">
        <v>0</v>
      </c>
      <c r="AG29" s="232">
        <v>0</v>
      </c>
      <c r="AH29" s="232">
        <v>0</v>
      </c>
      <c r="AI29" s="232">
        <v>38</v>
      </c>
      <c r="AJ29" s="232">
        <v>32</v>
      </c>
      <c r="AK29" s="232">
        <v>43</v>
      </c>
      <c r="AL29" s="232">
        <v>24</v>
      </c>
      <c r="AM29" s="232">
        <v>142</v>
      </c>
      <c r="AN29" s="232">
        <v>0</v>
      </c>
      <c r="AO29" s="232">
        <v>378</v>
      </c>
      <c r="AP29" s="232">
        <v>174</v>
      </c>
      <c r="AQ29" s="232">
        <v>182</v>
      </c>
      <c r="AR29" s="232">
        <v>35</v>
      </c>
      <c r="AS29" s="232">
        <v>0</v>
      </c>
      <c r="AT29" s="232">
        <v>32</v>
      </c>
      <c r="AU29" s="232">
        <v>114</v>
      </c>
      <c r="AV29" s="232">
        <v>2</v>
      </c>
      <c r="AW29" s="232">
        <v>1</v>
      </c>
      <c r="AX29" s="232">
        <v>7</v>
      </c>
      <c r="AY29" s="232">
        <v>27</v>
      </c>
      <c r="AZ29" s="232">
        <v>4</v>
      </c>
      <c r="BA29" s="232">
        <v>3</v>
      </c>
      <c r="BB29" s="232">
        <v>36</v>
      </c>
      <c r="BC29" s="232">
        <v>113</v>
      </c>
      <c r="BD29" s="232">
        <v>55</v>
      </c>
      <c r="BE29" s="232">
        <v>18262</v>
      </c>
      <c r="BF29" s="232">
        <v>176</v>
      </c>
      <c r="BG29" s="232">
        <v>49</v>
      </c>
      <c r="BH29" s="232">
        <v>482</v>
      </c>
      <c r="BI29" s="232">
        <v>61</v>
      </c>
      <c r="BJ29" s="232">
        <v>72</v>
      </c>
      <c r="BK29" s="232">
        <v>36</v>
      </c>
      <c r="BL29" s="232">
        <v>282</v>
      </c>
      <c r="BM29" s="232">
        <v>28</v>
      </c>
      <c r="BN29" s="232">
        <v>33</v>
      </c>
      <c r="BO29" s="235">
        <v>28661</v>
      </c>
      <c r="BP29" s="234">
        <v>284</v>
      </c>
      <c r="BQ29" s="232">
        <v>6205</v>
      </c>
      <c r="BR29" s="232">
        <v>0</v>
      </c>
      <c r="BS29" s="232">
        <v>0</v>
      </c>
      <c r="BT29" s="232">
        <v>0</v>
      </c>
      <c r="BU29" s="232">
        <v>15</v>
      </c>
      <c r="BV29" s="235">
        <v>6504</v>
      </c>
      <c r="BW29" s="233">
        <v>35165</v>
      </c>
      <c r="BX29" s="234">
        <v>0</v>
      </c>
      <c r="BY29" s="232">
        <v>2144</v>
      </c>
      <c r="BZ29" s="232">
        <v>89</v>
      </c>
      <c r="CA29" s="232">
        <v>10</v>
      </c>
      <c r="CB29" s="232">
        <v>0</v>
      </c>
      <c r="CC29" s="232">
        <v>0</v>
      </c>
      <c r="CD29" s="232">
        <v>0</v>
      </c>
      <c r="CE29" s="232">
        <v>0</v>
      </c>
      <c r="CF29" s="235">
        <v>2243</v>
      </c>
      <c r="CG29" s="235">
        <v>8747</v>
      </c>
      <c r="CH29" s="235">
        <v>37408</v>
      </c>
      <c r="CI29" s="232">
        <v>0</v>
      </c>
      <c r="CJ29" s="232">
        <v>-30974</v>
      </c>
      <c r="CK29" s="232">
        <v>-1242</v>
      </c>
      <c r="CL29" s="232">
        <v>0</v>
      </c>
      <c r="CM29" s="232">
        <v>-7</v>
      </c>
      <c r="CN29" s="232">
        <v>0</v>
      </c>
      <c r="CO29" s="232">
        <v>-4</v>
      </c>
      <c r="CP29" s="232">
        <v>-1420</v>
      </c>
      <c r="CQ29" s="235">
        <v>-33647</v>
      </c>
      <c r="CR29" s="235">
        <v>-24900</v>
      </c>
      <c r="CS29" s="235">
        <v>3761</v>
      </c>
    </row>
    <row r="30" spans="1:97" s="209" customFormat="1" ht="12.75" customHeight="1" x14ac:dyDescent="0.2">
      <c r="A30" s="220" t="s">
        <v>258</v>
      </c>
      <c r="B30" s="231" t="s">
        <v>483</v>
      </c>
      <c r="C30" s="232">
        <v>1333</v>
      </c>
      <c r="D30" s="232">
        <v>185</v>
      </c>
      <c r="E30" s="232">
        <v>337</v>
      </c>
      <c r="F30" s="232">
        <v>117</v>
      </c>
      <c r="G30" s="232">
        <v>326</v>
      </c>
      <c r="H30" s="232">
        <v>4831</v>
      </c>
      <c r="I30" s="232">
        <v>0</v>
      </c>
      <c r="J30" s="232">
        <v>233</v>
      </c>
      <c r="K30" s="232">
        <v>286</v>
      </c>
      <c r="L30" s="232">
        <v>368</v>
      </c>
      <c r="M30" s="232">
        <v>42</v>
      </c>
      <c r="N30" s="232">
        <v>892</v>
      </c>
      <c r="O30" s="232">
        <v>15</v>
      </c>
      <c r="P30" s="232">
        <v>45</v>
      </c>
      <c r="Q30" s="232">
        <v>1</v>
      </c>
      <c r="R30" s="232">
        <v>1</v>
      </c>
      <c r="S30" s="232">
        <v>237</v>
      </c>
      <c r="T30" s="232">
        <v>6</v>
      </c>
      <c r="U30" s="232">
        <v>10</v>
      </c>
      <c r="V30" s="232">
        <v>1</v>
      </c>
      <c r="W30" s="232">
        <v>12</v>
      </c>
      <c r="X30" s="232">
        <v>46</v>
      </c>
      <c r="Y30" s="232">
        <v>1103</v>
      </c>
      <c r="Z30" s="232">
        <v>24</v>
      </c>
      <c r="AA30" s="232">
        <v>21</v>
      </c>
      <c r="AB30" s="232">
        <v>8</v>
      </c>
      <c r="AC30" s="232">
        <v>0</v>
      </c>
      <c r="AD30" s="232">
        <v>0</v>
      </c>
      <c r="AE30" s="232">
        <v>209</v>
      </c>
      <c r="AF30" s="232">
        <v>0</v>
      </c>
      <c r="AG30" s="232">
        <v>1</v>
      </c>
      <c r="AH30" s="232">
        <v>1</v>
      </c>
      <c r="AI30" s="232">
        <v>25</v>
      </c>
      <c r="AJ30" s="232">
        <v>23</v>
      </c>
      <c r="AK30" s="232">
        <v>9</v>
      </c>
      <c r="AL30" s="232">
        <v>5</v>
      </c>
      <c r="AM30" s="232">
        <v>18</v>
      </c>
      <c r="AN30" s="232">
        <v>21</v>
      </c>
      <c r="AO30" s="232">
        <v>530</v>
      </c>
      <c r="AP30" s="232">
        <v>217</v>
      </c>
      <c r="AQ30" s="232">
        <v>3144</v>
      </c>
      <c r="AR30" s="232">
        <v>302</v>
      </c>
      <c r="AS30" s="232">
        <v>318</v>
      </c>
      <c r="AT30" s="232">
        <v>844</v>
      </c>
      <c r="AU30" s="232">
        <v>248</v>
      </c>
      <c r="AV30" s="232">
        <v>1043</v>
      </c>
      <c r="AW30" s="232">
        <v>60</v>
      </c>
      <c r="AX30" s="232">
        <v>111</v>
      </c>
      <c r="AY30" s="232">
        <v>6253</v>
      </c>
      <c r="AZ30" s="232">
        <v>27</v>
      </c>
      <c r="BA30" s="232">
        <v>40</v>
      </c>
      <c r="BB30" s="232">
        <v>24</v>
      </c>
      <c r="BC30" s="232">
        <v>2917</v>
      </c>
      <c r="BD30" s="232">
        <v>356</v>
      </c>
      <c r="BE30" s="232">
        <v>472</v>
      </c>
      <c r="BF30" s="232">
        <v>118</v>
      </c>
      <c r="BG30" s="232">
        <v>123</v>
      </c>
      <c r="BH30" s="232">
        <v>403</v>
      </c>
      <c r="BI30" s="232">
        <v>100</v>
      </c>
      <c r="BJ30" s="232">
        <v>165</v>
      </c>
      <c r="BK30" s="232">
        <v>261</v>
      </c>
      <c r="BL30" s="232">
        <v>189</v>
      </c>
      <c r="BM30" s="232">
        <v>0</v>
      </c>
      <c r="BN30" s="232">
        <v>223</v>
      </c>
      <c r="BO30" s="235">
        <v>29280</v>
      </c>
      <c r="BP30" s="234">
        <v>26</v>
      </c>
      <c r="BQ30" s="232">
        <v>17962</v>
      </c>
      <c r="BR30" s="232">
        <v>0</v>
      </c>
      <c r="BS30" s="232">
        <v>0</v>
      </c>
      <c r="BT30" s="232">
        <v>0</v>
      </c>
      <c r="BU30" s="232">
        <v>12</v>
      </c>
      <c r="BV30" s="235">
        <v>18000</v>
      </c>
      <c r="BW30" s="233">
        <v>47280</v>
      </c>
      <c r="BX30" s="234">
        <v>0</v>
      </c>
      <c r="BY30" s="232">
        <v>181</v>
      </c>
      <c r="BZ30" s="232">
        <v>0</v>
      </c>
      <c r="CA30" s="232">
        <v>0</v>
      </c>
      <c r="CB30" s="232">
        <v>0</v>
      </c>
      <c r="CC30" s="232">
        <v>0</v>
      </c>
      <c r="CD30" s="232">
        <v>0</v>
      </c>
      <c r="CE30" s="232">
        <v>0</v>
      </c>
      <c r="CF30" s="235">
        <v>181</v>
      </c>
      <c r="CG30" s="235">
        <v>18181</v>
      </c>
      <c r="CH30" s="235">
        <v>47461</v>
      </c>
      <c r="CI30" s="232">
        <v>0</v>
      </c>
      <c r="CJ30" s="232">
        <v>-18350</v>
      </c>
      <c r="CK30" s="232">
        <v>-28563</v>
      </c>
      <c r="CL30" s="232">
        <v>0</v>
      </c>
      <c r="CM30" s="232">
        <v>-99</v>
      </c>
      <c r="CN30" s="232">
        <v>0</v>
      </c>
      <c r="CO30" s="232">
        <v>0</v>
      </c>
      <c r="CP30" s="232">
        <v>-116</v>
      </c>
      <c r="CQ30" s="235">
        <v>-47128</v>
      </c>
      <c r="CR30" s="235">
        <v>-28947</v>
      </c>
      <c r="CS30" s="235">
        <v>333</v>
      </c>
    </row>
    <row r="31" spans="1:97" s="209" customFormat="1" ht="12.75" customHeight="1" x14ac:dyDescent="0.2">
      <c r="A31" s="237" t="s">
        <v>259</v>
      </c>
      <c r="B31" s="238" t="s">
        <v>484</v>
      </c>
      <c r="C31" s="239">
        <v>256</v>
      </c>
      <c r="D31" s="239">
        <v>68</v>
      </c>
      <c r="E31" s="239">
        <v>114</v>
      </c>
      <c r="F31" s="239">
        <v>42</v>
      </c>
      <c r="G31" s="239">
        <v>134</v>
      </c>
      <c r="H31" s="239">
        <v>1153</v>
      </c>
      <c r="I31" s="239">
        <v>0</v>
      </c>
      <c r="J31" s="239">
        <v>0</v>
      </c>
      <c r="K31" s="239">
        <v>208</v>
      </c>
      <c r="L31" s="239">
        <v>2002</v>
      </c>
      <c r="M31" s="239">
        <v>45</v>
      </c>
      <c r="N31" s="239">
        <v>1249</v>
      </c>
      <c r="O31" s="239">
        <v>155</v>
      </c>
      <c r="P31" s="239">
        <v>0</v>
      </c>
      <c r="Q31" s="239">
        <v>0</v>
      </c>
      <c r="R31" s="239">
        <v>4</v>
      </c>
      <c r="S31" s="239">
        <v>155</v>
      </c>
      <c r="T31" s="239">
        <v>32</v>
      </c>
      <c r="U31" s="239">
        <v>2</v>
      </c>
      <c r="V31" s="239">
        <v>4</v>
      </c>
      <c r="W31" s="239">
        <v>170</v>
      </c>
      <c r="X31" s="239">
        <v>28</v>
      </c>
      <c r="Y31" s="239">
        <v>7</v>
      </c>
      <c r="Z31" s="239">
        <v>167</v>
      </c>
      <c r="AA31" s="239">
        <v>0</v>
      </c>
      <c r="AB31" s="239">
        <v>553</v>
      </c>
      <c r="AC31" s="239">
        <v>3</v>
      </c>
      <c r="AD31" s="239">
        <v>0</v>
      </c>
      <c r="AE31" s="239">
        <v>28</v>
      </c>
      <c r="AF31" s="239">
        <v>0</v>
      </c>
      <c r="AG31" s="239">
        <v>0</v>
      </c>
      <c r="AH31" s="239">
        <v>1</v>
      </c>
      <c r="AI31" s="239">
        <v>12</v>
      </c>
      <c r="AJ31" s="239">
        <v>139</v>
      </c>
      <c r="AK31" s="239">
        <v>276</v>
      </c>
      <c r="AL31" s="239">
        <v>43</v>
      </c>
      <c r="AM31" s="239">
        <v>248</v>
      </c>
      <c r="AN31" s="239">
        <v>4</v>
      </c>
      <c r="AO31" s="239">
        <v>700</v>
      </c>
      <c r="AP31" s="239">
        <v>359</v>
      </c>
      <c r="AQ31" s="239">
        <v>804</v>
      </c>
      <c r="AR31" s="239">
        <v>221</v>
      </c>
      <c r="AS31" s="239">
        <v>0</v>
      </c>
      <c r="AT31" s="239">
        <v>506</v>
      </c>
      <c r="AU31" s="239">
        <v>21</v>
      </c>
      <c r="AV31" s="239">
        <v>845</v>
      </c>
      <c r="AW31" s="239">
        <v>156</v>
      </c>
      <c r="AX31" s="239">
        <v>99</v>
      </c>
      <c r="AY31" s="239">
        <v>61</v>
      </c>
      <c r="AZ31" s="239">
        <v>0</v>
      </c>
      <c r="BA31" s="239">
        <v>7</v>
      </c>
      <c r="BB31" s="239">
        <v>60</v>
      </c>
      <c r="BC31" s="239">
        <v>76</v>
      </c>
      <c r="BD31" s="239">
        <v>61</v>
      </c>
      <c r="BE31" s="239">
        <v>114</v>
      </c>
      <c r="BF31" s="239">
        <v>7</v>
      </c>
      <c r="BG31" s="239">
        <v>58</v>
      </c>
      <c r="BH31" s="239">
        <v>248</v>
      </c>
      <c r="BI31" s="239">
        <v>39</v>
      </c>
      <c r="BJ31" s="239">
        <v>34</v>
      </c>
      <c r="BK31" s="239">
        <v>83</v>
      </c>
      <c r="BL31" s="239">
        <v>41</v>
      </c>
      <c r="BM31" s="239">
        <v>112</v>
      </c>
      <c r="BN31" s="239">
        <v>34</v>
      </c>
      <c r="BO31" s="242">
        <v>12048</v>
      </c>
      <c r="BP31" s="241">
        <v>28</v>
      </c>
      <c r="BQ31" s="239">
        <v>927</v>
      </c>
      <c r="BR31" s="239">
        <v>2</v>
      </c>
      <c r="BS31" s="239">
        <v>0</v>
      </c>
      <c r="BT31" s="239">
        <v>0</v>
      </c>
      <c r="BU31" s="239">
        <v>-14</v>
      </c>
      <c r="BV31" s="242">
        <v>943</v>
      </c>
      <c r="BW31" s="240">
        <v>12991</v>
      </c>
      <c r="BX31" s="241">
        <v>0</v>
      </c>
      <c r="BY31" s="239">
        <v>471</v>
      </c>
      <c r="BZ31" s="239">
        <v>10</v>
      </c>
      <c r="CA31" s="239">
        <v>0</v>
      </c>
      <c r="CB31" s="239">
        <v>0</v>
      </c>
      <c r="CC31" s="239">
        <v>0</v>
      </c>
      <c r="CD31" s="239">
        <v>311</v>
      </c>
      <c r="CE31" s="239">
        <v>554</v>
      </c>
      <c r="CF31" s="242">
        <v>1346</v>
      </c>
      <c r="CG31" s="242">
        <v>2289</v>
      </c>
      <c r="CH31" s="242">
        <v>14337</v>
      </c>
      <c r="CI31" s="239">
        <v>0</v>
      </c>
      <c r="CJ31" s="239">
        <v>-8019</v>
      </c>
      <c r="CK31" s="239">
        <v>-2453</v>
      </c>
      <c r="CL31" s="239">
        <v>0</v>
      </c>
      <c r="CM31" s="239">
        <v>-1432</v>
      </c>
      <c r="CN31" s="239">
        <v>0</v>
      </c>
      <c r="CO31" s="239">
        <v>-142</v>
      </c>
      <c r="CP31" s="239">
        <v>-97</v>
      </c>
      <c r="CQ31" s="242">
        <v>-12143</v>
      </c>
      <c r="CR31" s="242">
        <v>-9854</v>
      </c>
      <c r="CS31" s="242">
        <v>2194</v>
      </c>
    </row>
    <row r="32" spans="1:97" s="209" customFormat="1" ht="12.75" customHeight="1" x14ac:dyDescent="0.2">
      <c r="A32" s="220" t="s">
        <v>260</v>
      </c>
      <c r="B32" s="231" t="s">
        <v>485</v>
      </c>
      <c r="C32" s="232">
        <v>213</v>
      </c>
      <c r="D32" s="232">
        <v>15</v>
      </c>
      <c r="E32" s="232">
        <v>29</v>
      </c>
      <c r="F32" s="232">
        <v>63</v>
      </c>
      <c r="G32" s="232">
        <v>19</v>
      </c>
      <c r="H32" s="232">
        <v>78</v>
      </c>
      <c r="I32" s="232">
        <v>0</v>
      </c>
      <c r="J32" s="232">
        <v>10</v>
      </c>
      <c r="K32" s="232">
        <v>17</v>
      </c>
      <c r="L32" s="232">
        <v>28</v>
      </c>
      <c r="M32" s="232">
        <v>0</v>
      </c>
      <c r="N32" s="232">
        <v>21</v>
      </c>
      <c r="O32" s="232">
        <v>1</v>
      </c>
      <c r="P32" s="232">
        <v>0</v>
      </c>
      <c r="Q32" s="232">
        <v>0</v>
      </c>
      <c r="R32" s="232">
        <v>2</v>
      </c>
      <c r="S32" s="232">
        <v>12</v>
      </c>
      <c r="T32" s="232">
        <v>1</v>
      </c>
      <c r="U32" s="232">
        <v>0</v>
      </c>
      <c r="V32" s="232">
        <v>0</v>
      </c>
      <c r="W32" s="232">
        <v>1</v>
      </c>
      <c r="X32" s="232">
        <v>2</v>
      </c>
      <c r="Y32" s="232">
        <v>1</v>
      </c>
      <c r="Z32" s="232">
        <v>3</v>
      </c>
      <c r="AA32" s="232">
        <v>0</v>
      </c>
      <c r="AB32" s="232">
        <v>1</v>
      </c>
      <c r="AC32" s="232">
        <v>4</v>
      </c>
      <c r="AD32" s="232">
        <v>0</v>
      </c>
      <c r="AE32" s="232">
        <v>13</v>
      </c>
      <c r="AF32" s="232">
        <v>0</v>
      </c>
      <c r="AG32" s="232">
        <v>0</v>
      </c>
      <c r="AH32" s="232">
        <v>0</v>
      </c>
      <c r="AI32" s="232">
        <v>11</v>
      </c>
      <c r="AJ32" s="232">
        <v>96</v>
      </c>
      <c r="AK32" s="232">
        <v>43</v>
      </c>
      <c r="AL32" s="232">
        <v>29</v>
      </c>
      <c r="AM32" s="232">
        <v>17</v>
      </c>
      <c r="AN32" s="232">
        <v>8</v>
      </c>
      <c r="AO32" s="232">
        <v>16</v>
      </c>
      <c r="AP32" s="232">
        <v>5</v>
      </c>
      <c r="AQ32" s="232">
        <v>148</v>
      </c>
      <c r="AR32" s="232">
        <v>66</v>
      </c>
      <c r="AS32" s="232">
        <v>0</v>
      </c>
      <c r="AT32" s="232">
        <v>21</v>
      </c>
      <c r="AU32" s="232">
        <v>160</v>
      </c>
      <c r="AV32" s="232">
        <v>19</v>
      </c>
      <c r="AW32" s="232">
        <v>0</v>
      </c>
      <c r="AX32" s="232">
        <v>0</v>
      </c>
      <c r="AY32" s="232">
        <v>89</v>
      </c>
      <c r="AZ32" s="232">
        <v>2</v>
      </c>
      <c r="BA32" s="232">
        <v>7</v>
      </c>
      <c r="BB32" s="232">
        <v>0</v>
      </c>
      <c r="BC32" s="232">
        <v>254</v>
      </c>
      <c r="BD32" s="232">
        <v>14</v>
      </c>
      <c r="BE32" s="232">
        <v>137</v>
      </c>
      <c r="BF32" s="232">
        <v>40</v>
      </c>
      <c r="BG32" s="232">
        <v>135</v>
      </c>
      <c r="BH32" s="232">
        <v>1043</v>
      </c>
      <c r="BI32" s="232">
        <v>25</v>
      </c>
      <c r="BJ32" s="232">
        <v>5</v>
      </c>
      <c r="BK32" s="232">
        <v>25</v>
      </c>
      <c r="BL32" s="232">
        <v>14</v>
      </c>
      <c r="BM32" s="232">
        <v>31</v>
      </c>
      <c r="BN32" s="232">
        <v>3</v>
      </c>
      <c r="BO32" s="235">
        <v>2997</v>
      </c>
      <c r="BP32" s="234">
        <v>13</v>
      </c>
      <c r="BQ32" s="232">
        <v>1181</v>
      </c>
      <c r="BR32" s="232">
        <v>0</v>
      </c>
      <c r="BS32" s="232">
        <v>0</v>
      </c>
      <c r="BT32" s="232">
        <v>0</v>
      </c>
      <c r="BU32" s="232">
        <v>-4</v>
      </c>
      <c r="BV32" s="235">
        <v>1190</v>
      </c>
      <c r="BW32" s="233">
        <v>4187</v>
      </c>
      <c r="BX32" s="234">
        <v>0</v>
      </c>
      <c r="BY32" s="232">
        <v>31</v>
      </c>
      <c r="BZ32" s="232">
        <v>1</v>
      </c>
      <c r="CA32" s="232">
        <v>0</v>
      </c>
      <c r="CB32" s="232">
        <v>0</v>
      </c>
      <c r="CC32" s="232">
        <v>0</v>
      </c>
      <c r="CD32" s="232">
        <v>0</v>
      </c>
      <c r="CE32" s="232">
        <v>0</v>
      </c>
      <c r="CF32" s="235">
        <v>32</v>
      </c>
      <c r="CG32" s="235">
        <v>1222</v>
      </c>
      <c r="CH32" s="235">
        <v>4219</v>
      </c>
      <c r="CI32" s="232">
        <v>-980</v>
      </c>
      <c r="CJ32" s="232">
        <v>-2984</v>
      </c>
      <c r="CK32" s="232">
        <v>-195</v>
      </c>
      <c r="CL32" s="232">
        <v>0</v>
      </c>
      <c r="CM32" s="232">
        <v>0</v>
      </c>
      <c r="CN32" s="232">
        <v>0</v>
      </c>
      <c r="CO32" s="232">
        <v>0</v>
      </c>
      <c r="CP32" s="232">
        <v>0</v>
      </c>
      <c r="CQ32" s="235">
        <v>-4159</v>
      </c>
      <c r="CR32" s="235">
        <v>-2937</v>
      </c>
      <c r="CS32" s="235">
        <v>60</v>
      </c>
    </row>
    <row r="33" spans="1:97" s="209" customFormat="1" ht="12.75" customHeight="1" x14ac:dyDescent="0.2">
      <c r="A33" s="220" t="s">
        <v>261</v>
      </c>
      <c r="B33" s="231" t="s">
        <v>486</v>
      </c>
      <c r="C33" s="232">
        <v>9</v>
      </c>
      <c r="D33" s="232">
        <v>3</v>
      </c>
      <c r="E33" s="232">
        <v>1</v>
      </c>
      <c r="F33" s="232">
        <v>0</v>
      </c>
      <c r="G33" s="232">
        <v>3</v>
      </c>
      <c r="H33" s="232">
        <v>30</v>
      </c>
      <c r="I33" s="232">
        <v>0</v>
      </c>
      <c r="J33" s="232">
        <v>12</v>
      </c>
      <c r="K33" s="232">
        <v>1</v>
      </c>
      <c r="L33" s="232">
        <v>2</v>
      </c>
      <c r="M33" s="232">
        <v>0</v>
      </c>
      <c r="N33" s="232">
        <v>3</v>
      </c>
      <c r="O33" s="232">
        <v>0</v>
      </c>
      <c r="P33" s="232">
        <v>0</v>
      </c>
      <c r="Q33" s="232">
        <v>0</v>
      </c>
      <c r="R33" s="232">
        <v>0</v>
      </c>
      <c r="S33" s="232">
        <v>11</v>
      </c>
      <c r="T33" s="232">
        <v>1</v>
      </c>
      <c r="U33" s="232">
        <v>0</v>
      </c>
      <c r="V33" s="232">
        <v>0</v>
      </c>
      <c r="W33" s="232">
        <v>1</v>
      </c>
      <c r="X33" s="232">
        <v>0</v>
      </c>
      <c r="Y33" s="232">
        <v>0</v>
      </c>
      <c r="Z33" s="232">
        <v>2</v>
      </c>
      <c r="AA33" s="232">
        <v>0</v>
      </c>
      <c r="AB33" s="232">
        <v>0</v>
      </c>
      <c r="AC33" s="232">
        <v>0</v>
      </c>
      <c r="AD33" s="232">
        <v>0</v>
      </c>
      <c r="AE33" s="232">
        <v>2</v>
      </c>
      <c r="AF33" s="232">
        <v>0</v>
      </c>
      <c r="AG33" s="232">
        <v>0</v>
      </c>
      <c r="AH33" s="232">
        <v>0</v>
      </c>
      <c r="AI33" s="232">
        <v>2</v>
      </c>
      <c r="AJ33" s="232">
        <v>2</v>
      </c>
      <c r="AK33" s="232">
        <v>1</v>
      </c>
      <c r="AL33" s="232">
        <v>0</v>
      </c>
      <c r="AM33" s="232">
        <v>9</v>
      </c>
      <c r="AN33" s="232">
        <v>0</v>
      </c>
      <c r="AO33" s="232">
        <v>0</v>
      </c>
      <c r="AP33" s="232">
        <v>1</v>
      </c>
      <c r="AQ33" s="232">
        <v>1</v>
      </c>
      <c r="AR33" s="232">
        <v>1</v>
      </c>
      <c r="AS33" s="232">
        <v>0</v>
      </c>
      <c r="AT33" s="232">
        <v>16</v>
      </c>
      <c r="AU33" s="232">
        <v>2</v>
      </c>
      <c r="AV33" s="232">
        <v>16</v>
      </c>
      <c r="AW33" s="232">
        <v>8</v>
      </c>
      <c r="AX33" s="232">
        <v>0</v>
      </c>
      <c r="AY33" s="232">
        <v>4</v>
      </c>
      <c r="AZ33" s="232">
        <v>3</v>
      </c>
      <c r="BA33" s="232">
        <v>94</v>
      </c>
      <c r="BB33" s="232">
        <v>1</v>
      </c>
      <c r="BC33" s="232">
        <v>24</v>
      </c>
      <c r="BD33" s="232">
        <v>27</v>
      </c>
      <c r="BE33" s="232">
        <v>5</v>
      </c>
      <c r="BF33" s="232">
        <v>1</v>
      </c>
      <c r="BG33" s="232">
        <v>45</v>
      </c>
      <c r="BH33" s="232">
        <v>16</v>
      </c>
      <c r="BI33" s="232">
        <v>7</v>
      </c>
      <c r="BJ33" s="232">
        <v>0</v>
      </c>
      <c r="BK33" s="232">
        <v>4</v>
      </c>
      <c r="BL33" s="232">
        <v>14</v>
      </c>
      <c r="BM33" s="232">
        <v>0</v>
      </c>
      <c r="BN33" s="232">
        <v>11</v>
      </c>
      <c r="BO33" s="235">
        <v>396</v>
      </c>
      <c r="BP33" s="234">
        <v>63</v>
      </c>
      <c r="BQ33" s="232">
        <v>2314</v>
      </c>
      <c r="BR33" s="232">
        <v>0</v>
      </c>
      <c r="BS33" s="232">
        <v>0</v>
      </c>
      <c r="BT33" s="232">
        <v>0</v>
      </c>
      <c r="BU33" s="232">
        <v>-1</v>
      </c>
      <c r="BV33" s="235">
        <v>2376</v>
      </c>
      <c r="BW33" s="233">
        <v>2772</v>
      </c>
      <c r="BX33" s="234">
        <v>0</v>
      </c>
      <c r="BY33" s="232">
        <v>0</v>
      </c>
      <c r="BZ33" s="232">
        <v>0</v>
      </c>
      <c r="CA33" s="232">
        <v>0</v>
      </c>
      <c r="CB33" s="232">
        <v>0</v>
      </c>
      <c r="CC33" s="232">
        <v>0</v>
      </c>
      <c r="CD33" s="232">
        <v>0</v>
      </c>
      <c r="CE33" s="232">
        <v>0</v>
      </c>
      <c r="CF33" s="235">
        <v>0</v>
      </c>
      <c r="CG33" s="235">
        <v>2376</v>
      </c>
      <c r="CH33" s="235">
        <v>2772</v>
      </c>
      <c r="CI33" s="232">
        <v>-1892</v>
      </c>
      <c r="CJ33" s="232">
        <v>-614</v>
      </c>
      <c r="CK33" s="232">
        <v>-266</v>
      </c>
      <c r="CL33" s="232">
        <v>0</v>
      </c>
      <c r="CM33" s="232">
        <v>0</v>
      </c>
      <c r="CN33" s="232">
        <v>0</v>
      </c>
      <c r="CO33" s="232">
        <v>0</v>
      </c>
      <c r="CP33" s="232">
        <v>0</v>
      </c>
      <c r="CQ33" s="235">
        <v>-2772</v>
      </c>
      <c r="CR33" s="235">
        <v>-396</v>
      </c>
      <c r="CS33" s="235">
        <v>0</v>
      </c>
    </row>
    <row r="34" spans="1:97" s="209" customFormat="1" ht="12.75" customHeight="1" x14ac:dyDescent="0.2">
      <c r="A34" s="220" t="s">
        <v>262</v>
      </c>
      <c r="B34" s="231" t="s">
        <v>487</v>
      </c>
      <c r="C34" s="232">
        <v>129</v>
      </c>
      <c r="D34" s="232">
        <v>259</v>
      </c>
      <c r="E34" s="232">
        <v>82</v>
      </c>
      <c r="F34" s="232">
        <v>46</v>
      </c>
      <c r="G34" s="232">
        <v>10</v>
      </c>
      <c r="H34" s="232">
        <v>4</v>
      </c>
      <c r="I34" s="232">
        <v>0</v>
      </c>
      <c r="J34" s="232">
        <v>0</v>
      </c>
      <c r="K34" s="232">
        <v>42</v>
      </c>
      <c r="L34" s="232">
        <v>92</v>
      </c>
      <c r="M34" s="232">
        <v>0</v>
      </c>
      <c r="N34" s="232">
        <v>57</v>
      </c>
      <c r="O34" s="232">
        <v>39</v>
      </c>
      <c r="P34" s="232">
        <v>5</v>
      </c>
      <c r="Q34" s="232">
        <v>0</v>
      </c>
      <c r="R34" s="232">
        <v>0</v>
      </c>
      <c r="S34" s="232">
        <v>3</v>
      </c>
      <c r="T34" s="232">
        <v>22</v>
      </c>
      <c r="U34" s="232">
        <v>1</v>
      </c>
      <c r="V34" s="232">
        <v>0</v>
      </c>
      <c r="W34" s="232">
        <v>0</v>
      </c>
      <c r="X34" s="232">
        <v>3</v>
      </c>
      <c r="Y34" s="232">
        <v>10</v>
      </c>
      <c r="Z34" s="232">
        <v>35</v>
      </c>
      <c r="AA34" s="232">
        <v>0</v>
      </c>
      <c r="AB34" s="232">
        <v>12</v>
      </c>
      <c r="AC34" s="232">
        <v>0</v>
      </c>
      <c r="AD34" s="232">
        <v>0</v>
      </c>
      <c r="AE34" s="232">
        <v>828</v>
      </c>
      <c r="AF34" s="232">
        <v>0</v>
      </c>
      <c r="AG34" s="232">
        <v>0</v>
      </c>
      <c r="AH34" s="232">
        <v>6</v>
      </c>
      <c r="AI34" s="232">
        <v>21</v>
      </c>
      <c r="AJ34" s="232">
        <v>243</v>
      </c>
      <c r="AK34" s="232">
        <v>75</v>
      </c>
      <c r="AL34" s="232">
        <v>6</v>
      </c>
      <c r="AM34" s="232">
        <v>47</v>
      </c>
      <c r="AN34" s="232">
        <v>0</v>
      </c>
      <c r="AO34" s="232">
        <v>3023</v>
      </c>
      <c r="AP34" s="232">
        <v>1131</v>
      </c>
      <c r="AQ34" s="232">
        <v>3466</v>
      </c>
      <c r="AR34" s="232">
        <v>802</v>
      </c>
      <c r="AS34" s="232">
        <v>0</v>
      </c>
      <c r="AT34" s="232">
        <v>67</v>
      </c>
      <c r="AU34" s="232">
        <v>6</v>
      </c>
      <c r="AV34" s="232">
        <v>34</v>
      </c>
      <c r="AW34" s="232">
        <v>0</v>
      </c>
      <c r="AX34" s="232">
        <v>15</v>
      </c>
      <c r="AY34" s="232">
        <v>4</v>
      </c>
      <c r="AZ34" s="232">
        <v>0</v>
      </c>
      <c r="BA34" s="232">
        <v>0</v>
      </c>
      <c r="BB34" s="232">
        <v>0</v>
      </c>
      <c r="BC34" s="232">
        <v>19</v>
      </c>
      <c r="BD34" s="232">
        <v>169</v>
      </c>
      <c r="BE34" s="232">
        <v>94</v>
      </c>
      <c r="BF34" s="232">
        <v>21</v>
      </c>
      <c r="BG34" s="232">
        <v>9</v>
      </c>
      <c r="BH34" s="232">
        <v>96</v>
      </c>
      <c r="BI34" s="232">
        <v>34</v>
      </c>
      <c r="BJ34" s="232">
        <v>54</v>
      </c>
      <c r="BK34" s="232">
        <v>17</v>
      </c>
      <c r="BL34" s="232">
        <v>9</v>
      </c>
      <c r="BM34" s="232">
        <v>15</v>
      </c>
      <c r="BN34" s="232">
        <v>49</v>
      </c>
      <c r="BO34" s="235">
        <v>11211</v>
      </c>
      <c r="BP34" s="234">
        <v>19</v>
      </c>
      <c r="BQ34" s="232">
        <v>336</v>
      </c>
      <c r="BR34" s="232">
        <v>0</v>
      </c>
      <c r="BS34" s="232">
        <v>0</v>
      </c>
      <c r="BT34" s="232">
        <v>0</v>
      </c>
      <c r="BU34" s="232">
        <v>-36</v>
      </c>
      <c r="BV34" s="235">
        <v>319</v>
      </c>
      <c r="BW34" s="233">
        <v>11530</v>
      </c>
      <c r="BX34" s="234">
        <v>0</v>
      </c>
      <c r="BY34" s="232">
        <v>1351</v>
      </c>
      <c r="BZ34" s="232">
        <v>0</v>
      </c>
      <c r="CA34" s="232">
        <v>1</v>
      </c>
      <c r="CB34" s="232">
        <v>51</v>
      </c>
      <c r="CC34" s="232">
        <v>0</v>
      </c>
      <c r="CD34" s="232">
        <v>0</v>
      </c>
      <c r="CE34" s="232">
        <v>31</v>
      </c>
      <c r="CF34" s="235">
        <v>1434</v>
      </c>
      <c r="CG34" s="235">
        <v>1753</v>
      </c>
      <c r="CH34" s="235">
        <v>12964</v>
      </c>
      <c r="CI34" s="232">
        <v>0</v>
      </c>
      <c r="CJ34" s="232">
        <v>-3415</v>
      </c>
      <c r="CK34" s="232">
        <v>-527</v>
      </c>
      <c r="CL34" s="232">
        <v>0</v>
      </c>
      <c r="CM34" s="232">
        <v>-112</v>
      </c>
      <c r="CN34" s="232">
        <v>0</v>
      </c>
      <c r="CO34" s="232">
        <v>-94</v>
      </c>
      <c r="CP34" s="232">
        <v>0</v>
      </c>
      <c r="CQ34" s="235">
        <v>-4148</v>
      </c>
      <c r="CR34" s="235">
        <v>-2395</v>
      </c>
      <c r="CS34" s="235">
        <v>8816</v>
      </c>
    </row>
    <row r="35" spans="1:97" s="209" customFormat="1" ht="12.75" customHeight="1" x14ac:dyDescent="0.2">
      <c r="A35" s="243" t="s">
        <v>263</v>
      </c>
      <c r="B35" s="244" t="s">
        <v>488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5">
        <v>0</v>
      </c>
      <c r="P35" s="245">
        <v>0</v>
      </c>
      <c r="Q35" s="245">
        <v>0</v>
      </c>
      <c r="R35" s="245">
        <v>0</v>
      </c>
      <c r="S35" s="245">
        <v>0</v>
      </c>
      <c r="T35" s="245">
        <v>0</v>
      </c>
      <c r="U35" s="245">
        <v>0</v>
      </c>
      <c r="V35" s="245">
        <v>0</v>
      </c>
      <c r="W35" s="245">
        <v>0</v>
      </c>
      <c r="X35" s="245">
        <v>0</v>
      </c>
      <c r="Y35" s="245">
        <v>0</v>
      </c>
      <c r="Z35" s="245">
        <v>0</v>
      </c>
      <c r="AA35" s="245">
        <v>0</v>
      </c>
      <c r="AB35" s="245">
        <v>0</v>
      </c>
      <c r="AC35" s="245">
        <v>0</v>
      </c>
      <c r="AD35" s="245">
        <v>0</v>
      </c>
      <c r="AE35" s="245">
        <v>0</v>
      </c>
      <c r="AF35" s="245">
        <v>0</v>
      </c>
      <c r="AG35" s="245">
        <v>63</v>
      </c>
      <c r="AH35" s="245">
        <v>0</v>
      </c>
      <c r="AI35" s="245">
        <v>-4</v>
      </c>
      <c r="AJ35" s="245">
        <v>-3</v>
      </c>
      <c r="AK35" s="245">
        <v>-1</v>
      </c>
      <c r="AL35" s="245">
        <v>0</v>
      </c>
      <c r="AM35" s="245">
        <v>0</v>
      </c>
      <c r="AN35" s="245">
        <v>0</v>
      </c>
      <c r="AO35" s="245">
        <v>0</v>
      </c>
      <c r="AP35" s="245">
        <v>-7</v>
      </c>
      <c r="AQ35" s="245">
        <v>-4</v>
      </c>
      <c r="AR35" s="245">
        <v>-2</v>
      </c>
      <c r="AS35" s="245">
        <v>0</v>
      </c>
      <c r="AT35" s="245">
        <v>0</v>
      </c>
      <c r="AU35" s="245">
        <v>0</v>
      </c>
      <c r="AV35" s="245">
        <v>0</v>
      </c>
      <c r="AW35" s="245">
        <v>0</v>
      </c>
      <c r="AX35" s="245">
        <v>0</v>
      </c>
      <c r="AY35" s="245">
        <v>0</v>
      </c>
      <c r="AZ35" s="245">
        <v>0</v>
      </c>
      <c r="BA35" s="245">
        <v>0</v>
      </c>
      <c r="BB35" s="245">
        <v>0</v>
      </c>
      <c r="BC35" s="245">
        <v>0</v>
      </c>
      <c r="BD35" s="245">
        <v>0</v>
      </c>
      <c r="BE35" s="245">
        <v>0</v>
      </c>
      <c r="BF35" s="245">
        <v>0</v>
      </c>
      <c r="BG35" s="245">
        <v>0</v>
      </c>
      <c r="BH35" s="245">
        <v>0</v>
      </c>
      <c r="BI35" s="245">
        <v>0</v>
      </c>
      <c r="BJ35" s="245">
        <v>0</v>
      </c>
      <c r="BK35" s="245">
        <v>0</v>
      </c>
      <c r="BL35" s="245">
        <v>0</v>
      </c>
      <c r="BM35" s="245">
        <v>0</v>
      </c>
      <c r="BN35" s="245">
        <v>0</v>
      </c>
      <c r="BO35" s="248">
        <v>42</v>
      </c>
      <c r="BP35" s="247">
        <v>0</v>
      </c>
      <c r="BQ35" s="245">
        <v>0</v>
      </c>
      <c r="BR35" s="245">
        <v>0</v>
      </c>
      <c r="BS35" s="245">
        <v>0</v>
      </c>
      <c r="BT35" s="245">
        <v>0</v>
      </c>
      <c r="BU35" s="245">
        <v>0</v>
      </c>
      <c r="BV35" s="248">
        <v>0</v>
      </c>
      <c r="BW35" s="246">
        <v>42</v>
      </c>
      <c r="BX35" s="247">
        <v>0</v>
      </c>
      <c r="BY35" s="245">
        <v>0</v>
      </c>
      <c r="BZ35" s="245">
        <v>0</v>
      </c>
      <c r="CA35" s="245">
        <v>0</v>
      </c>
      <c r="CB35" s="245">
        <v>0</v>
      </c>
      <c r="CC35" s="245">
        <v>0</v>
      </c>
      <c r="CD35" s="245">
        <v>0</v>
      </c>
      <c r="CE35" s="245">
        <v>0</v>
      </c>
      <c r="CF35" s="248">
        <v>0</v>
      </c>
      <c r="CG35" s="248">
        <v>0</v>
      </c>
      <c r="CH35" s="248">
        <v>42</v>
      </c>
      <c r="CI35" s="245">
        <v>0</v>
      </c>
      <c r="CJ35" s="245">
        <v>-14</v>
      </c>
      <c r="CK35" s="245">
        <v>-28</v>
      </c>
      <c r="CL35" s="245">
        <v>0</v>
      </c>
      <c r="CM35" s="245">
        <v>0</v>
      </c>
      <c r="CN35" s="245">
        <v>0</v>
      </c>
      <c r="CO35" s="245">
        <v>0</v>
      </c>
      <c r="CP35" s="245">
        <v>0</v>
      </c>
      <c r="CQ35" s="248">
        <v>-42</v>
      </c>
      <c r="CR35" s="248">
        <v>-42</v>
      </c>
      <c r="CS35" s="248">
        <v>0</v>
      </c>
    </row>
    <row r="36" spans="1:97" s="209" customFormat="1" ht="12.75" customHeight="1" x14ac:dyDescent="0.2">
      <c r="A36" s="220" t="s">
        <v>264</v>
      </c>
      <c r="B36" s="231" t="s">
        <v>489</v>
      </c>
      <c r="C36" s="232">
        <v>5</v>
      </c>
      <c r="D36" s="232">
        <v>0</v>
      </c>
      <c r="E36" s="232">
        <v>0</v>
      </c>
      <c r="F36" s="232">
        <v>0</v>
      </c>
      <c r="G36" s="232">
        <v>0</v>
      </c>
      <c r="H36" s="232">
        <v>11</v>
      </c>
      <c r="I36" s="232">
        <v>0</v>
      </c>
      <c r="J36" s="232">
        <v>2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10</v>
      </c>
      <c r="T36" s="232">
        <v>33</v>
      </c>
      <c r="U36" s="232">
        <v>0</v>
      </c>
      <c r="V36" s="232">
        <v>0</v>
      </c>
      <c r="W36" s="232">
        <v>0</v>
      </c>
      <c r="X36" s="232">
        <v>0</v>
      </c>
      <c r="Y36" s="232">
        <v>0</v>
      </c>
      <c r="Z36" s="232">
        <v>0</v>
      </c>
      <c r="AA36" s="232">
        <v>0</v>
      </c>
      <c r="AB36" s="232">
        <v>3</v>
      </c>
      <c r="AC36" s="232">
        <v>0</v>
      </c>
      <c r="AD36" s="232">
        <v>0</v>
      </c>
      <c r="AE36" s="232">
        <v>150</v>
      </c>
      <c r="AF36" s="232">
        <v>0</v>
      </c>
      <c r="AG36" s="232">
        <v>8</v>
      </c>
      <c r="AH36" s="232">
        <v>0</v>
      </c>
      <c r="AI36" s="232">
        <v>1601</v>
      </c>
      <c r="AJ36" s="232">
        <v>514</v>
      </c>
      <c r="AK36" s="232">
        <v>411</v>
      </c>
      <c r="AL36" s="232">
        <v>149</v>
      </c>
      <c r="AM36" s="232">
        <v>28</v>
      </c>
      <c r="AN36" s="232">
        <v>0</v>
      </c>
      <c r="AO36" s="232">
        <v>1540</v>
      </c>
      <c r="AP36" s="232">
        <v>284</v>
      </c>
      <c r="AQ36" s="232">
        <v>1775</v>
      </c>
      <c r="AR36" s="232">
        <v>985</v>
      </c>
      <c r="AS36" s="232">
        <v>0</v>
      </c>
      <c r="AT36" s="232">
        <v>0</v>
      </c>
      <c r="AU36" s="232">
        <v>0</v>
      </c>
      <c r="AV36" s="232">
        <v>0</v>
      </c>
      <c r="AW36" s="232">
        <v>0</v>
      </c>
      <c r="AX36" s="232">
        <v>0</v>
      </c>
      <c r="AY36" s="232">
        <v>5</v>
      </c>
      <c r="AZ36" s="232">
        <v>0</v>
      </c>
      <c r="BA36" s="232">
        <v>0</v>
      </c>
      <c r="BB36" s="232">
        <v>0</v>
      </c>
      <c r="BC36" s="232">
        <v>8</v>
      </c>
      <c r="BD36" s="232">
        <v>0</v>
      </c>
      <c r="BE36" s="232">
        <v>0</v>
      </c>
      <c r="BF36" s="232">
        <v>0</v>
      </c>
      <c r="BG36" s="232">
        <v>0</v>
      </c>
      <c r="BH36" s="232">
        <v>14</v>
      </c>
      <c r="BI36" s="232">
        <v>0</v>
      </c>
      <c r="BJ36" s="232">
        <v>1</v>
      </c>
      <c r="BK36" s="232">
        <v>0</v>
      </c>
      <c r="BL36" s="232">
        <v>1</v>
      </c>
      <c r="BM36" s="232">
        <v>0</v>
      </c>
      <c r="BN36" s="232">
        <v>63</v>
      </c>
      <c r="BO36" s="235">
        <v>7601</v>
      </c>
      <c r="BP36" s="234">
        <v>0</v>
      </c>
      <c r="BQ36" s="232">
        <v>0</v>
      </c>
      <c r="BR36" s="232">
        <v>0</v>
      </c>
      <c r="BS36" s="232">
        <v>0</v>
      </c>
      <c r="BT36" s="232">
        <v>0</v>
      </c>
      <c r="BU36" s="232">
        <v>-154</v>
      </c>
      <c r="BV36" s="235">
        <v>-154</v>
      </c>
      <c r="BW36" s="233">
        <v>7447</v>
      </c>
      <c r="BX36" s="234">
        <v>0</v>
      </c>
      <c r="BY36" s="232">
        <v>76</v>
      </c>
      <c r="BZ36" s="232">
        <v>0</v>
      </c>
      <c r="CA36" s="232">
        <v>0</v>
      </c>
      <c r="CB36" s="232">
        <v>0</v>
      </c>
      <c r="CC36" s="232">
        <v>0</v>
      </c>
      <c r="CD36" s="232">
        <v>0</v>
      </c>
      <c r="CE36" s="232">
        <v>0</v>
      </c>
      <c r="CF36" s="235">
        <v>76</v>
      </c>
      <c r="CG36" s="235">
        <v>-78</v>
      </c>
      <c r="CH36" s="235">
        <v>7523</v>
      </c>
      <c r="CI36" s="232">
        <v>0</v>
      </c>
      <c r="CJ36" s="232">
        <v>-3525</v>
      </c>
      <c r="CK36" s="232">
        <v>-3814</v>
      </c>
      <c r="CL36" s="232">
        <v>0</v>
      </c>
      <c r="CM36" s="232">
        <v>-49</v>
      </c>
      <c r="CN36" s="232">
        <v>0</v>
      </c>
      <c r="CO36" s="232">
        <v>-20</v>
      </c>
      <c r="CP36" s="232">
        <v>0</v>
      </c>
      <c r="CQ36" s="235">
        <v>-7408</v>
      </c>
      <c r="CR36" s="235">
        <v>-7486</v>
      </c>
      <c r="CS36" s="235">
        <v>115</v>
      </c>
    </row>
    <row r="37" spans="1:97" s="209" customFormat="1" ht="12.75" customHeight="1" x14ac:dyDescent="0.2">
      <c r="A37" s="220" t="s">
        <v>265</v>
      </c>
      <c r="B37" s="231" t="s">
        <v>490</v>
      </c>
      <c r="C37" s="232">
        <v>0</v>
      </c>
      <c r="D37" s="232">
        <v>0</v>
      </c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27</v>
      </c>
      <c r="L37" s="232">
        <v>28</v>
      </c>
      <c r="M37" s="232">
        <v>0</v>
      </c>
      <c r="N37" s="232">
        <v>205</v>
      </c>
      <c r="O37" s="232">
        <v>13</v>
      </c>
      <c r="P37" s="232">
        <v>0</v>
      </c>
      <c r="Q37" s="232">
        <v>0</v>
      </c>
      <c r="R37" s="232">
        <v>0</v>
      </c>
      <c r="S37" s="232">
        <v>18</v>
      </c>
      <c r="T37" s="232">
        <v>10</v>
      </c>
      <c r="U37" s="232">
        <v>0</v>
      </c>
      <c r="V37" s="232">
        <v>0</v>
      </c>
      <c r="W37" s="232">
        <v>9</v>
      </c>
      <c r="X37" s="232">
        <v>0</v>
      </c>
      <c r="Y37" s="232">
        <v>13</v>
      </c>
      <c r="Z37" s="232">
        <v>9</v>
      </c>
      <c r="AA37" s="232">
        <v>0</v>
      </c>
      <c r="AB37" s="232">
        <v>7</v>
      </c>
      <c r="AC37" s="232">
        <v>0</v>
      </c>
      <c r="AD37" s="232">
        <v>0</v>
      </c>
      <c r="AE37" s="232">
        <v>52</v>
      </c>
      <c r="AF37" s="232">
        <v>0</v>
      </c>
      <c r="AG37" s="232">
        <v>0</v>
      </c>
      <c r="AH37" s="232">
        <v>111</v>
      </c>
      <c r="AI37" s="232">
        <v>332</v>
      </c>
      <c r="AJ37" s="232">
        <v>405</v>
      </c>
      <c r="AK37" s="232">
        <v>487</v>
      </c>
      <c r="AL37" s="232">
        <v>52</v>
      </c>
      <c r="AM37" s="232">
        <v>107</v>
      </c>
      <c r="AN37" s="232">
        <v>0</v>
      </c>
      <c r="AO37" s="232">
        <v>458</v>
      </c>
      <c r="AP37" s="232">
        <v>116</v>
      </c>
      <c r="AQ37" s="232">
        <v>137</v>
      </c>
      <c r="AR37" s="232">
        <v>477</v>
      </c>
      <c r="AS37" s="232">
        <v>7</v>
      </c>
      <c r="AT37" s="232">
        <v>2</v>
      </c>
      <c r="AU37" s="232">
        <v>0</v>
      </c>
      <c r="AV37" s="232">
        <v>3</v>
      </c>
      <c r="AW37" s="232">
        <v>0</v>
      </c>
      <c r="AX37" s="232">
        <v>0</v>
      </c>
      <c r="AY37" s="232">
        <v>1</v>
      </c>
      <c r="AZ37" s="232">
        <v>0</v>
      </c>
      <c r="BA37" s="232">
        <v>0</v>
      </c>
      <c r="BB37" s="232">
        <v>3</v>
      </c>
      <c r="BC37" s="232">
        <v>46</v>
      </c>
      <c r="BD37" s="232">
        <v>1</v>
      </c>
      <c r="BE37" s="232">
        <v>176</v>
      </c>
      <c r="BF37" s="232">
        <v>10</v>
      </c>
      <c r="BG37" s="232">
        <v>4</v>
      </c>
      <c r="BH37" s="232">
        <v>45</v>
      </c>
      <c r="BI37" s="232">
        <v>11</v>
      </c>
      <c r="BJ37" s="232">
        <v>11</v>
      </c>
      <c r="BK37" s="232">
        <v>0</v>
      </c>
      <c r="BL37" s="232">
        <v>9</v>
      </c>
      <c r="BM37" s="232">
        <v>3</v>
      </c>
      <c r="BN37" s="232">
        <v>39</v>
      </c>
      <c r="BO37" s="235">
        <v>3444</v>
      </c>
      <c r="BP37" s="234">
        <v>2</v>
      </c>
      <c r="BQ37" s="232">
        <v>419</v>
      </c>
      <c r="BR37" s="232">
        <v>0</v>
      </c>
      <c r="BS37" s="232">
        <v>0</v>
      </c>
      <c r="BT37" s="232">
        <v>-31</v>
      </c>
      <c r="BU37" s="232">
        <v>-6</v>
      </c>
      <c r="BV37" s="235">
        <v>384</v>
      </c>
      <c r="BW37" s="233">
        <v>3828</v>
      </c>
      <c r="BX37" s="234">
        <v>0</v>
      </c>
      <c r="BY37" s="232">
        <v>154</v>
      </c>
      <c r="BZ37" s="232">
        <v>0</v>
      </c>
      <c r="CA37" s="232">
        <v>0</v>
      </c>
      <c r="CB37" s="232">
        <v>0</v>
      </c>
      <c r="CC37" s="232">
        <v>0</v>
      </c>
      <c r="CD37" s="232">
        <v>50</v>
      </c>
      <c r="CE37" s="232">
        <v>0</v>
      </c>
      <c r="CF37" s="235">
        <v>204</v>
      </c>
      <c r="CG37" s="235">
        <v>588</v>
      </c>
      <c r="CH37" s="235">
        <v>4032</v>
      </c>
      <c r="CI37" s="232">
        <v>-981</v>
      </c>
      <c r="CJ37" s="232">
        <v>-2544</v>
      </c>
      <c r="CK37" s="232">
        <v>-279</v>
      </c>
      <c r="CL37" s="232">
        <v>0</v>
      </c>
      <c r="CM37" s="232">
        <v>0</v>
      </c>
      <c r="CN37" s="232">
        <v>0</v>
      </c>
      <c r="CO37" s="232">
        <v>0</v>
      </c>
      <c r="CP37" s="232">
        <v>0</v>
      </c>
      <c r="CQ37" s="235">
        <v>-3804</v>
      </c>
      <c r="CR37" s="235">
        <v>-3216</v>
      </c>
      <c r="CS37" s="235">
        <v>228</v>
      </c>
    </row>
    <row r="38" spans="1:97" s="209" customFormat="1" ht="12.75" customHeight="1" x14ac:dyDescent="0.2">
      <c r="A38" s="220" t="s">
        <v>266</v>
      </c>
      <c r="B38" s="231" t="s">
        <v>491</v>
      </c>
      <c r="C38" s="232">
        <v>166</v>
      </c>
      <c r="D38" s="232">
        <v>2</v>
      </c>
      <c r="E38" s="232">
        <v>60</v>
      </c>
      <c r="F38" s="232">
        <v>1</v>
      </c>
      <c r="G38" s="232">
        <v>21</v>
      </c>
      <c r="H38" s="232">
        <v>91</v>
      </c>
      <c r="I38" s="232">
        <v>0</v>
      </c>
      <c r="J38" s="232">
        <v>87</v>
      </c>
      <c r="K38" s="232">
        <v>260</v>
      </c>
      <c r="L38" s="232">
        <v>595</v>
      </c>
      <c r="M38" s="232">
        <v>1</v>
      </c>
      <c r="N38" s="232">
        <v>239</v>
      </c>
      <c r="O38" s="232">
        <v>171</v>
      </c>
      <c r="P38" s="232">
        <v>4</v>
      </c>
      <c r="Q38" s="232">
        <v>0</v>
      </c>
      <c r="R38" s="232">
        <v>1</v>
      </c>
      <c r="S38" s="232">
        <v>164</v>
      </c>
      <c r="T38" s="232">
        <v>45</v>
      </c>
      <c r="U38" s="232">
        <v>2</v>
      </c>
      <c r="V38" s="232">
        <v>0</v>
      </c>
      <c r="W38" s="232">
        <v>3</v>
      </c>
      <c r="X38" s="232">
        <v>0</v>
      </c>
      <c r="Y38" s="232">
        <v>16</v>
      </c>
      <c r="Z38" s="232">
        <v>59</v>
      </c>
      <c r="AA38" s="232">
        <v>0</v>
      </c>
      <c r="AB38" s="232">
        <v>3</v>
      </c>
      <c r="AC38" s="232">
        <v>1</v>
      </c>
      <c r="AD38" s="232">
        <v>0</v>
      </c>
      <c r="AE38" s="232">
        <v>61</v>
      </c>
      <c r="AF38" s="232">
        <v>0</v>
      </c>
      <c r="AG38" s="232">
        <v>0</v>
      </c>
      <c r="AH38" s="232">
        <v>1</v>
      </c>
      <c r="AI38" s="232">
        <v>378</v>
      </c>
      <c r="AJ38" s="232">
        <v>239</v>
      </c>
      <c r="AK38" s="232">
        <v>151</v>
      </c>
      <c r="AL38" s="232">
        <v>26</v>
      </c>
      <c r="AM38" s="232">
        <v>117</v>
      </c>
      <c r="AN38" s="232">
        <v>0</v>
      </c>
      <c r="AO38" s="232">
        <v>6175</v>
      </c>
      <c r="AP38" s="232">
        <v>3370</v>
      </c>
      <c r="AQ38" s="232">
        <v>2812</v>
      </c>
      <c r="AR38" s="232">
        <v>1419</v>
      </c>
      <c r="AS38" s="232">
        <v>3</v>
      </c>
      <c r="AT38" s="232">
        <v>15</v>
      </c>
      <c r="AU38" s="232">
        <v>2</v>
      </c>
      <c r="AV38" s="232">
        <v>547</v>
      </c>
      <c r="AW38" s="232">
        <v>6</v>
      </c>
      <c r="AX38" s="232">
        <v>65</v>
      </c>
      <c r="AY38" s="232">
        <v>108</v>
      </c>
      <c r="AZ38" s="232">
        <v>0</v>
      </c>
      <c r="BA38" s="232">
        <v>19</v>
      </c>
      <c r="BB38" s="232">
        <v>4</v>
      </c>
      <c r="BC38" s="232">
        <v>897</v>
      </c>
      <c r="BD38" s="232">
        <v>13</v>
      </c>
      <c r="BE38" s="232">
        <v>33</v>
      </c>
      <c r="BF38" s="232">
        <v>13</v>
      </c>
      <c r="BG38" s="232">
        <v>47</v>
      </c>
      <c r="BH38" s="232">
        <v>133</v>
      </c>
      <c r="BI38" s="232">
        <v>18</v>
      </c>
      <c r="BJ38" s="232">
        <v>85</v>
      </c>
      <c r="BK38" s="232">
        <v>2</v>
      </c>
      <c r="BL38" s="232">
        <v>72</v>
      </c>
      <c r="BM38" s="232">
        <v>1</v>
      </c>
      <c r="BN38" s="232">
        <v>60</v>
      </c>
      <c r="BO38" s="235">
        <v>18884</v>
      </c>
      <c r="BP38" s="234">
        <v>50</v>
      </c>
      <c r="BQ38" s="232">
        <v>665</v>
      </c>
      <c r="BR38" s="232">
        <v>1</v>
      </c>
      <c r="BS38" s="232">
        <v>5</v>
      </c>
      <c r="BT38" s="232">
        <v>579</v>
      </c>
      <c r="BU38" s="232">
        <v>77</v>
      </c>
      <c r="BV38" s="235">
        <v>1377</v>
      </c>
      <c r="BW38" s="233">
        <v>20261</v>
      </c>
      <c r="BX38" s="234">
        <v>0</v>
      </c>
      <c r="BY38" s="232">
        <v>1651</v>
      </c>
      <c r="BZ38" s="232">
        <v>4</v>
      </c>
      <c r="CA38" s="232">
        <v>0</v>
      </c>
      <c r="CB38" s="232">
        <v>0</v>
      </c>
      <c r="CC38" s="232">
        <v>0</v>
      </c>
      <c r="CD38" s="232">
        <v>28</v>
      </c>
      <c r="CE38" s="232">
        <v>22</v>
      </c>
      <c r="CF38" s="235">
        <v>1705</v>
      </c>
      <c r="CG38" s="235">
        <v>3082</v>
      </c>
      <c r="CH38" s="235">
        <v>21966</v>
      </c>
      <c r="CI38" s="232">
        <v>-2927</v>
      </c>
      <c r="CJ38" s="232">
        <v>-9184</v>
      </c>
      <c r="CK38" s="232">
        <v>-3487</v>
      </c>
      <c r="CL38" s="232">
        <v>-207</v>
      </c>
      <c r="CM38" s="232">
        <v>-372</v>
      </c>
      <c r="CN38" s="232">
        <v>0</v>
      </c>
      <c r="CO38" s="232">
        <v>-1</v>
      </c>
      <c r="CP38" s="232">
        <v>-11</v>
      </c>
      <c r="CQ38" s="235">
        <v>-16189</v>
      </c>
      <c r="CR38" s="235">
        <v>-13107</v>
      </c>
      <c r="CS38" s="235">
        <v>5777</v>
      </c>
    </row>
    <row r="39" spans="1:97" s="209" customFormat="1" ht="12.75" customHeight="1" x14ac:dyDescent="0.2">
      <c r="A39" s="220" t="s">
        <v>267</v>
      </c>
      <c r="B39" s="231" t="s">
        <v>492</v>
      </c>
      <c r="C39" s="232">
        <v>2</v>
      </c>
      <c r="D39" s="232">
        <v>0</v>
      </c>
      <c r="E39" s="232">
        <v>0</v>
      </c>
      <c r="F39" s="232">
        <v>17</v>
      </c>
      <c r="G39" s="232">
        <v>6</v>
      </c>
      <c r="H39" s="232">
        <v>1</v>
      </c>
      <c r="I39" s="232">
        <v>0</v>
      </c>
      <c r="J39" s="232">
        <v>17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6</v>
      </c>
      <c r="T39" s="232">
        <v>12</v>
      </c>
      <c r="U39" s="232">
        <v>0</v>
      </c>
      <c r="V39" s="232">
        <v>0</v>
      </c>
      <c r="W39" s="232">
        <v>2</v>
      </c>
      <c r="X39" s="232">
        <v>0</v>
      </c>
      <c r="Y39" s="232">
        <v>0</v>
      </c>
      <c r="Z39" s="232">
        <v>0</v>
      </c>
      <c r="AA39" s="232">
        <v>0</v>
      </c>
      <c r="AB39" s="232">
        <v>5</v>
      </c>
      <c r="AC39" s="232">
        <v>0</v>
      </c>
      <c r="AD39" s="232">
        <v>0</v>
      </c>
      <c r="AE39" s="232">
        <v>15</v>
      </c>
      <c r="AF39" s="232">
        <v>0</v>
      </c>
      <c r="AG39" s="232">
        <v>0</v>
      </c>
      <c r="AH39" s="232">
        <v>0</v>
      </c>
      <c r="AI39" s="232">
        <v>14</v>
      </c>
      <c r="AJ39" s="232">
        <v>2457</v>
      </c>
      <c r="AK39" s="232">
        <v>2148</v>
      </c>
      <c r="AL39" s="232">
        <v>62</v>
      </c>
      <c r="AM39" s="232">
        <v>53</v>
      </c>
      <c r="AN39" s="232">
        <v>0</v>
      </c>
      <c r="AO39" s="232">
        <v>636</v>
      </c>
      <c r="AP39" s="232">
        <v>22</v>
      </c>
      <c r="AQ39" s="232">
        <v>232</v>
      </c>
      <c r="AR39" s="232">
        <v>140</v>
      </c>
      <c r="AS39" s="232">
        <v>0</v>
      </c>
      <c r="AT39" s="232">
        <v>187</v>
      </c>
      <c r="AU39" s="232">
        <v>0</v>
      </c>
      <c r="AV39" s="232">
        <v>172</v>
      </c>
      <c r="AW39" s="232">
        <v>2</v>
      </c>
      <c r="AX39" s="232">
        <v>0</v>
      </c>
      <c r="AY39" s="232">
        <v>18</v>
      </c>
      <c r="AZ39" s="232">
        <v>1</v>
      </c>
      <c r="BA39" s="232">
        <v>21</v>
      </c>
      <c r="BB39" s="232">
        <v>25</v>
      </c>
      <c r="BC39" s="232">
        <v>1475</v>
      </c>
      <c r="BD39" s="232">
        <v>17</v>
      </c>
      <c r="BE39" s="232">
        <v>1422</v>
      </c>
      <c r="BF39" s="232">
        <v>33</v>
      </c>
      <c r="BG39" s="232">
        <v>0</v>
      </c>
      <c r="BH39" s="232">
        <v>3587</v>
      </c>
      <c r="BI39" s="232">
        <v>1</v>
      </c>
      <c r="BJ39" s="232">
        <v>0</v>
      </c>
      <c r="BK39" s="232">
        <v>59</v>
      </c>
      <c r="BL39" s="232">
        <v>8</v>
      </c>
      <c r="BM39" s="232">
        <v>202</v>
      </c>
      <c r="BN39" s="232">
        <v>0</v>
      </c>
      <c r="BO39" s="235">
        <v>13077</v>
      </c>
      <c r="BP39" s="234">
        <v>5</v>
      </c>
      <c r="BQ39" s="232">
        <v>675</v>
      </c>
      <c r="BR39" s="232">
        <v>0</v>
      </c>
      <c r="BS39" s="232">
        <v>1545</v>
      </c>
      <c r="BT39" s="232">
        <v>20759</v>
      </c>
      <c r="BU39" s="232">
        <v>163</v>
      </c>
      <c r="BV39" s="235">
        <v>23147</v>
      </c>
      <c r="BW39" s="233">
        <v>36224</v>
      </c>
      <c r="BX39" s="234">
        <v>0</v>
      </c>
      <c r="BY39" s="232">
        <v>7603</v>
      </c>
      <c r="BZ39" s="232">
        <v>0</v>
      </c>
      <c r="CA39" s="232">
        <v>0</v>
      </c>
      <c r="CB39" s="232">
        <v>9</v>
      </c>
      <c r="CC39" s="232">
        <v>0</v>
      </c>
      <c r="CD39" s="232">
        <v>33</v>
      </c>
      <c r="CE39" s="232">
        <v>2</v>
      </c>
      <c r="CF39" s="235">
        <v>7647</v>
      </c>
      <c r="CG39" s="235">
        <v>30794</v>
      </c>
      <c r="CH39" s="235">
        <v>43871</v>
      </c>
      <c r="CI39" s="232">
        <v>-2071</v>
      </c>
      <c r="CJ39" s="232">
        <v>-25895</v>
      </c>
      <c r="CK39" s="232">
        <v>-4119</v>
      </c>
      <c r="CL39" s="232">
        <v>0</v>
      </c>
      <c r="CM39" s="232">
        <v>-659</v>
      </c>
      <c r="CN39" s="232">
        <v>0</v>
      </c>
      <c r="CO39" s="232">
        <v>-31</v>
      </c>
      <c r="CP39" s="232">
        <v>-117</v>
      </c>
      <c r="CQ39" s="235">
        <v>-32892</v>
      </c>
      <c r="CR39" s="235">
        <v>-2098</v>
      </c>
      <c r="CS39" s="235">
        <v>10979</v>
      </c>
    </row>
    <row r="40" spans="1:97" s="209" customFormat="1" ht="12.75" customHeight="1" x14ac:dyDescent="0.2">
      <c r="A40" s="220" t="s">
        <v>268</v>
      </c>
      <c r="B40" s="231" t="s">
        <v>493</v>
      </c>
      <c r="C40" s="232">
        <v>0</v>
      </c>
      <c r="D40" s="232">
        <v>0</v>
      </c>
      <c r="E40" s="232">
        <v>8</v>
      </c>
      <c r="F40" s="232">
        <v>1</v>
      </c>
      <c r="G40" s="232">
        <v>3</v>
      </c>
      <c r="H40" s="232">
        <v>99</v>
      </c>
      <c r="I40" s="232">
        <v>0</v>
      </c>
      <c r="J40" s="232">
        <v>0</v>
      </c>
      <c r="K40" s="232">
        <v>2</v>
      </c>
      <c r="L40" s="232">
        <v>2</v>
      </c>
      <c r="M40" s="232">
        <v>0</v>
      </c>
      <c r="N40" s="232">
        <v>2</v>
      </c>
      <c r="O40" s="232">
        <v>0</v>
      </c>
      <c r="P40" s="232">
        <v>0</v>
      </c>
      <c r="Q40" s="232">
        <v>0</v>
      </c>
      <c r="R40" s="232">
        <v>0</v>
      </c>
      <c r="S40" s="232">
        <v>1</v>
      </c>
      <c r="T40" s="232">
        <v>1</v>
      </c>
      <c r="U40" s="232">
        <v>0</v>
      </c>
      <c r="V40" s="232">
        <v>0</v>
      </c>
      <c r="W40" s="232">
        <v>0</v>
      </c>
      <c r="X40" s="232">
        <v>0</v>
      </c>
      <c r="Y40" s="232">
        <v>0</v>
      </c>
      <c r="Z40" s="232">
        <v>0</v>
      </c>
      <c r="AA40" s="232">
        <v>0</v>
      </c>
      <c r="AB40" s="232">
        <v>0</v>
      </c>
      <c r="AC40" s="232">
        <v>0</v>
      </c>
      <c r="AD40" s="232">
        <v>0</v>
      </c>
      <c r="AE40" s="232">
        <v>0</v>
      </c>
      <c r="AF40" s="232">
        <v>0</v>
      </c>
      <c r="AG40" s="232">
        <v>0</v>
      </c>
      <c r="AH40" s="232">
        <v>0</v>
      </c>
      <c r="AI40" s="232">
        <v>7</v>
      </c>
      <c r="AJ40" s="232">
        <v>221</v>
      </c>
      <c r="AK40" s="232">
        <v>720</v>
      </c>
      <c r="AL40" s="232">
        <v>51</v>
      </c>
      <c r="AM40" s="232">
        <v>15</v>
      </c>
      <c r="AN40" s="232">
        <v>0</v>
      </c>
      <c r="AO40" s="232">
        <v>778</v>
      </c>
      <c r="AP40" s="232">
        <v>149</v>
      </c>
      <c r="AQ40" s="232">
        <v>227</v>
      </c>
      <c r="AR40" s="232">
        <v>269</v>
      </c>
      <c r="AS40" s="232">
        <v>0</v>
      </c>
      <c r="AT40" s="232">
        <v>3</v>
      </c>
      <c r="AU40" s="232">
        <v>0</v>
      </c>
      <c r="AV40" s="232">
        <v>91</v>
      </c>
      <c r="AW40" s="232">
        <v>6</v>
      </c>
      <c r="AX40" s="232">
        <v>10</v>
      </c>
      <c r="AY40" s="232">
        <v>39</v>
      </c>
      <c r="AZ40" s="232">
        <v>0</v>
      </c>
      <c r="BA40" s="232">
        <v>6</v>
      </c>
      <c r="BB40" s="232">
        <v>8</v>
      </c>
      <c r="BC40" s="232">
        <v>934</v>
      </c>
      <c r="BD40" s="232">
        <v>50</v>
      </c>
      <c r="BE40" s="232">
        <v>13</v>
      </c>
      <c r="BF40" s="232">
        <v>0</v>
      </c>
      <c r="BG40" s="232">
        <v>2</v>
      </c>
      <c r="BH40" s="232">
        <v>926</v>
      </c>
      <c r="BI40" s="232">
        <v>2</v>
      </c>
      <c r="BJ40" s="232">
        <v>7</v>
      </c>
      <c r="BK40" s="232">
        <v>14</v>
      </c>
      <c r="BL40" s="232">
        <v>2</v>
      </c>
      <c r="BM40" s="232">
        <v>0</v>
      </c>
      <c r="BN40" s="232">
        <v>12</v>
      </c>
      <c r="BO40" s="235">
        <v>4681</v>
      </c>
      <c r="BP40" s="234">
        <v>170</v>
      </c>
      <c r="BQ40" s="232">
        <v>14346</v>
      </c>
      <c r="BR40" s="232">
        <v>0</v>
      </c>
      <c r="BS40" s="232">
        <v>3873</v>
      </c>
      <c r="BT40" s="232">
        <v>6231</v>
      </c>
      <c r="BU40" s="232">
        <v>-4</v>
      </c>
      <c r="BV40" s="235">
        <v>24616</v>
      </c>
      <c r="BW40" s="233">
        <v>29297</v>
      </c>
      <c r="BX40" s="234">
        <v>0</v>
      </c>
      <c r="BY40" s="232">
        <v>4275</v>
      </c>
      <c r="BZ40" s="232">
        <v>406</v>
      </c>
      <c r="CA40" s="232">
        <v>4</v>
      </c>
      <c r="CB40" s="232">
        <v>521</v>
      </c>
      <c r="CC40" s="232">
        <v>0</v>
      </c>
      <c r="CD40" s="232">
        <v>52</v>
      </c>
      <c r="CE40" s="232">
        <v>473</v>
      </c>
      <c r="CF40" s="235">
        <v>5731</v>
      </c>
      <c r="CG40" s="235">
        <v>30347</v>
      </c>
      <c r="CH40" s="235">
        <v>35028</v>
      </c>
      <c r="CI40" s="232">
        <v>-8237</v>
      </c>
      <c r="CJ40" s="232">
        <v>-18865</v>
      </c>
      <c r="CK40" s="232">
        <v>-5</v>
      </c>
      <c r="CL40" s="232">
        <v>0</v>
      </c>
      <c r="CM40" s="232">
        <v>-2</v>
      </c>
      <c r="CN40" s="232">
        <v>0</v>
      </c>
      <c r="CO40" s="232">
        <v>-4</v>
      </c>
      <c r="CP40" s="232">
        <v>0</v>
      </c>
      <c r="CQ40" s="235">
        <v>-27113</v>
      </c>
      <c r="CR40" s="235">
        <v>3234</v>
      </c>
      <c r="CS40" s="235">
        <v>7915</v>
      </c>
    </row>
    <row r="41" spans="1:97" s="209" customFormat="1" ht="12.75" customHeight="1" x14ac:dyDescent="0.2">
      <c r="A41" s="237" t="s">
        <v>269</v>
      </c>
      <c r="B41" s="238" t="s">
        <v>494</v>
      </c>
      <c r="C41" s="239">
        <v>0</v>
      </c>
      <c r="D41" s="239">
        <v>0</v>
      </c>
      <c r="E41" s="239">
        <v>0</v>
      </c>
      <c r="F41" s="239">
        <v>0</v>
      </c>
      <c r="G41" s="239">
        <v>0</v>
      </c>
      <c r="H41" s="239">
        <v>2629</v>
      </c>
      <c r="I41" s="239">
        <v>0</v>
      </c>
      <c r="J41" s="239">
        <v>0</v>
      </c>
      <c r="K41" s="239">
        <v>0</v>
      </c>
      <c r="L41" s="239">
        <v>0</v>
      </c>
      <c r="M41" s="239">
        <v>0</v>
      </c>
      <c r="N41" s="239">
        <v>0</v>
      </c>
      <c r="O41" s="239">
        <v>0</v>
      </c>
      <c r="P41" s="239">
        <v>0</v>
      </c>
      <c r="Q41" s="239">
        <v>0</v>
      </c>
      <c r="R41" s="239">
        <v>0</v>
      </c>
      <c r="S41" s="239">
        <v>0</v>
      </c>
      <c r="T41" s="239">
        <v>0</v>
      </c>
      <c r="U41" s="239">
        <v>0</v>
      </c>
      <c r="V41" s="239">
        <v>0</v>
      </c>
      <c r="W41" s="239">
        <v>0</v>
      </c>
      <c r="X41" s="239">
        <v>0</v>
      </c>
      <c r="Y41" s="239">
        <v>0</v>
      </c>
      <c r="Z41" s="239">
        <v>0</v>
      </c>
      <c r="AA41" s="239">
        <v>0</v>
      </c>
      <c r="AB41" s="239">
        <v>0</v>
      </c>
      <c r="AC41" s="239">
        <v>0</v>
      </c>
      <c r="AD41" s="239">
        <v>0</v>
      </c>
      <c r="AE41" s="239">
        <v>0</v>
      </c>
      <c r="AF41" s="239">
        <v>0</v>
      </c>
      <c r="AG41" s="239">
        <v>0</v>
      </c>
      <c r="AH41" s="239">
        <v>0</v>
      </c>
      <c r="AI41" s="239">
        <v>0</v>
      </c>
      <c r="AJ41" s="239">
        <v>1</v>
      </c>
      <c r="AK41" s="239">
        <v>0</v>
      </c>
      <c r="AL41" s="239">
        <v>855</v>
      </c>
      <c r="AM41" s="239">
        <v>0</v>
      </c>
      <c r="AN41" s="239">
        <v>0</v>
      </c>
      <c r="AO41" s="239">
        <v>0</v>
      </c>
      <c r="AP41" s="239">
        <v>0</v>
      </c>
      <c r="AQ41" s="239">
        <v>0</v>
      </c>
      <c r="AR41" s="239">
        <v>0</v>
      </c>
      <c r="AS41" s="239">
        <v>0</v>
      </c>
      <c r="AT41" s="239">
        <v>0</v>
      </c>
      <c r="AU41" s="239">
        <v>0</v>
      </c>
      <c r="AV41" s="239">
        <v>0</v>
      </c>
      <c r="AW41" s="239">
        <v>0</v>
      </c>
      <c r="AX41" s="239">
        <v>0</v>
      </c>
      <c r="AY41" s="239">
        <v>2787</v>
      </c>
      <c r="AZ41" s="239">
        <v>0</v>
      </c>
      <c r="BA41" s="239">
        <v>0</v>
      </c>
      <c r="BB41" s="239">
        <v>0</v>
      </c>
      <c r="BC41" s="239">
        <v>1056</v>
      </c>
      <c r="BD41" s="239">
        <v>4</v>
      </c>
      <c r="BE41" s="239">
        <v>0</v>
      </c>
      <c r="BF41" s="239">
        <v>0</v>
      </c>
      <c r="BG41" s="239">
        <v>0</v>
      </c>
      <c r="BH41" s="239">
        <v>3821</v>
      </c>
      <c r="BI41" s="239">
        <v>0</v>
      </c>
      <c r="BJ41" s="239">
        <v>0</v>
      </c>
      <c r="BK41" s="239">
        <v>0</v>
      </c>
      <c r="BL41" s="239">
        <v>2</v>
      </c>
      <c r="BM41" s="239">
        <v>0</v>
      </c>
      <c r="BN41" s="239">
        <v>0</v>
      </c>
      <c r="BO41" s="242">
        <v>11155</v>
      </c>
      <c r="BP41" s="241">
        <v>0</v>
      </c>
      <c r="BQ41" s="239">
        <v>8681</v>
      </c>
      <c r="BR41" s="239">
        <v>0</v>
      </c>
      <c r="BS41" s="239">
        <v>2267</v>
      </c>
      <c r="BT41" s="239">
        <v>9297</v>
      </c>
      <c r="BU41" s="239">
        <v>78</v>
      </c>
      <c r="BV41" s="242">
        <v>20323</v>
      </c>
      <c r="BW41" s="240">
        <v>31478</v>
      </c>
      <c r="BX41" s="241">
        <v>0</v>
      </c>
      <c r="BY41" s="239">
        <v>1475</v>
      </c>
      <c r="BZ41" s="239">
        <v>0</v>
      </c>
      <c r="CA41" s="239">
        <v>0</v>
      </c>
      <c r="CB41" s="239">
        <v>2</v>
      </c>
      <c r="CC41" s="239">
        <v>0</v>
      </c>
      <c r="CD41" s="239">
        <v>7</v>
      </c>
      <c r="CE41" s="239">
        <v>1</v>
      </c>
      <c r="CF41" s="242">
        <v>1485</v>
      </c>
      <c r="CG41" s="242">
        <v>21808</v>
      </c>
      <c r="CH41" s="242">
        <v>32963</v>
      </c>
      <c r="CI41" s="239">
        <v>0</v>
      </c>
      <c r="CJ41" s="239">
        <v>-23698</v>
      </c>
      <c r="CK41" s="239">
        <v>-6980</v>
      </c>
      <c r="CL41" s="239">
        <v>0</v>
      </c>
      <c r="CM41" s="239">
        <v>-59</v>
      </c>
      <c r="CN41" s="239">
        <v>0</v>
      </c>
      <c r="CO41" s="239">
        <v>-3</v>
      </c>
      <c r="CP41" s="239">
        <v>-25</v>
      </c>
      <c r="CQ41" s="242">
        <v>-30765</v>
      </c>
      <c r="CR41" s="242">
        <v>-8957</v>
      </c>
      <c r="CS41" s="242">
        <v>2198</v>
      </c>
    </row>
    <row r="42" spans="1:97" s="209" customFormat="1" ht="12.75" customHeight="1" x14ac:dyDescent="0.2">
      <c r="A42" s="220" t="s">
        <v>270</v>
      </c>
      <c r="B42" s="231" t="s">
        <v>495</v>
      </c>
      <c r="C42" s="232">
        <v>10</v>
      </c>
      <c r="D42" s="232">
        <v>1</v>
      </c>
      <c r="E42" s="232">
        <v>9</v>
      </c>
      <c r="F42" s="232">
        <v>5</v>
      </c>
      <c r="G42" s="232">
        <v>5</v>
      </c>
      <c r="H42" s="232">
        <v>582</v>
      </c>
      <c r="I42" s="232">
        <v>0</v>
      </c>
      <c r="J42" s="232">
        <v>5</v>
      </c>
      <c r="K42" s="232">
        <v>9</v>
      </c>
      <c r="L42" s="232">
        <v>27</v>
      </c>
      <c r="M42" s="232">
        <v>0</v>
      </c>
      <c r="N42" s="232">
        <v>28</v>
      </c>
      <c r="O42" s="232">
        <v>9</v>
      </c>
      <c r="P42" s="232">
        <v>0</v>
      </c>
      <c r="Q42" s="232">
        <v>0</v>
      </c>
      <c r="R42" s="232">
        <v>6</v>
      </c>
      <c r="S42" s="232">
        <v>29</v>
      </c>
      <c r="T42" s="232">
        <v>10</v>
      </c>
      <c r="U42" s="232">
        <v>0</v>
      </c>
      <c r="V42" s="232">
        <v>0</v>
      </c>
      <c r="W42" s="232">
        <v>0</v>
      </c>
      <c r="X42" s="232">
        <v>0</v>
      </c>
      <c r="Y42" s="232">
        <v>0</v>
      </c>
      <c r="Z42" s="232">
        <v>0</v>
      </c>
      <c r="AA42" s="232">
        <v>0</v>
      </c>
      <c r="AB42" s="232">
        <v>0</v>
      </c>
      <c r="AC42" s="232">
        <v>0</v>
      </c>
      <c r="AD42" s="232">
        <v>0</v>
      </c>
      <c r="AE42" s="232">
        <v>5</v>
      </c>
      <c r="AF42" s="232">
        <v>0</v>
      </c>
      <c r="AG42" s="232">
        <v>0</v>
      </c>
      <c r="AH42" s="232">
        <v>0</v>
      </c>
      <c r="AI42" s="232">
        <v>1</v>
      </c>
      <c r="AJ42" s="232">
        <v>5</v>
      </c>
      <c r="AK42" s="232">
        <v>7</v>
      </c>
      <c r="AL42" s="232">
        <v>1</v>
      </c>
      <c r="AM42" s="232">
        <v>123</v>
      </c>
      <c r="AN42" s="232">
        <v>0</v>
      </c>
      <c r="AO42" s="232">
        <v>79</v>
      </c>
      <c r="AP42" s="232">
        <v>88</v>
      </c>
      <c r="AQ42" s="232">
        <v>209</v>
      </c>
      <c r="AR42" s="232">
        <v>60</v>
      </c>
      <c r="AS42" s="232">
        <v>0</v>
      </c>
      <c r="AT42" s="232">
        <v>11</v>
      </c>
      <c r="AU42" s="232">
        <v>7</v>
      </c>
      <c r="AV42" s="232">
        <v>63</v>
      </c>
      <c r="AW42" s="232">
        <v>9</v>
      </c>
      <c r="AX42" s="232">
        <v>1</v>
      </c>
      <c r="AY42" s="232">
        <v>15</v>
      </c>
      <c r="AZ42" s="232">
        <v>0</v>
      </c>
      <c r="BA42" s="232">
        <v>45</v>
      </c>
      <c r="BB42" s="232">
        <v>81</v>
      </c>
      <c r="BC42" s="232">
        <v>148</v>
      </c>
      <c r="BD42" s="232">
        <v>250</v>
      </c>
      <c r="BE42" s="232">
        <v>76</v>
      </c>
      <c r="BF42" s="232">
        <v>45</v>
      </c>
      <c r="BG42" s="232">
        <v>79</v>
      </c>
      <c r="BH42" s="232">
        <v>539</v>
      </c>
      <c r="BI42" s="232">
        <v>37</v>
      </c>
      <c r="BJ42" s="232">
        <v>67</v>
      </c>
      <c r="BK42" s="232">
        <v>96</v>
      </c>
      <c r="BL42" s="232">
        <v>116</v>
      </c>
      <c r="BM42" s="232">
        <v>452</v>
      </c>
      <c r="BN42" s="232">
        <v>5</v>
      </c>
      <c r="BO42" s="235">
        <v>3455</v>
      </c>
      <c r="BP42" s="234">
        <v>271</v>
      </c>
      <c r="BQ42" s="232">
        <v>4454</v>
      </c>
      <c r="BR42" s="232">
        <v>0</v>
      </c>
      <c r="BS42" s="232">
        <v>461</v>
      </c>
      <c r="BT42" s="232">
        <v>1325</v>
      </c>
      <c r="BU42" s="232">
        <v>46</v>
      </c>
      <c r="BV42" s="235">
        <v>6557</v>
      </c>
      <c r="BW42" s="233">
        <v>10012</v>
      </c>
      <c r="BX42" s="234">
        <v>0</v>
      </c>
      <c r="BY42" s="232">
        <v>749</v>
      </c>
      <c r="BZ42" s="232">
        <v>4</v>
      </c>
      <c r="CA42" s="232">
        <v>0</v>
      </c>
      <c r="CB42" s="232">
        <v>0</v>
      </c>
      <c r="CC42" s="232">
        <v>0</v>
      </c>
      <c r="CD42" s="232">
        <v>0</v>
      </c>
      <c r="CE42" s="232">
        <v>0</v>
      </c>
      <c r="CF42" s="235">
        <v>753</v>
      </c>
      <c r="CG42" s="235">
        <v>7310</v>
      </c>
      <c r="CH42" s="235">
        <v>10765</v>
      </c>
      <c r="CI42" s="232">
        <v>0</v>
      </c>
      <c r="CJ42" s="232">
        <v>-4411</v>
      </c>
      <c r="CK42" s="232">
        <v>-3042</v>
      </c>
      <c r="CL42" s="232">
        <v>0</v>
      </c>
      <c r="CM42" s="232">
        <v>0</v>
      </c>
      <c r="CN42" s="232">
        <v>0</v>
      </c>
      <c r="CO42" s="232">
        <v>0</v>
      </c>
      <c r="CP42" s="232">
        <v>0</v>
      </c>
      <c r="CQ42" s="235">
        <v>-7453</v>
      </c>
      <c r="CR42" s="235">
        <v>-143</v>
      </c>
      <c r="CS42" s="235">
        <v>3312</v>
      </c>
    </row>
    <row r="43" spans="1:97" s="209" customFormat="1" ht="12.75" customHeight="1" x14ac:dyDescent="0.2">
      <c r="A43" s="220" t="s">
        <v>272</v>
      </c>
      <c r="B43" s="231" t="s">
        <v>496</v>
      </c>
      <c r="C43" s="232">
        <v>57</v>
      </c>
      <c r="D43" s="232">
        <v>10</v>
      </c>
      <c r="E43" s="232">
        <v>288</v>
      </c>
      <c r="F43" s="232">
        <v>0</v>
      </c>
      <c r="G43" s="232">
        <v>55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0</v>
      </c>
      <c r="O43" s="232">
        <v>25</v>
      </c>
      <c r="P43" s="232">
        <v>6</v>
      </c>
      <c r="Q43" s="232">
        <v>0</v>
      </c>
      <c r="R43" s="232">
        <v>0</v>
      </c>
      <c r="S43" s="232">
        <v>302</v>
      </c>
      <c r="T43" s="232">
        <v>0</v>
      </c>
      <c r="U43" s="232">
        <v>22</v>
      </c>
      <c r="V43" s="232">
        <v>0</v>
      </c>
      <c r="W43" s="232">
        <v>0</v>
      </c>
      <c r="X43" s="232">
        <v>44</v>
      </c>
      <c r="Y43" s="232">
        <v>2</v>
      </c>
      <c r="Z43" s="232">
        <v>0</v>
      </c>
      <c r="AA43" s="232">
        <v>0</v>
      </c>
      <c r="AB43" s="232">
        <v>3</v>
      </c>
      <c r="AC43" s="232">
        <v>0</v>
      </c>
      <c r="AD43" s="232">
        <v>0</v>
      </c>
      <c r="AE43" s="232">
        <v>21</v>
      </c>
      <c r="AF43" s="232">
        <v>0</v>
      </c>
      <c r="AG43" s="232">
        <v>0</v>
      </c>
      <c r="AH43" s="232">
        <v>10</v>
      </c>
      <c r="AI43" s="232">
        <v>0</v>
      </c>
      <c r="AJ43" s="232">
        <v>0</v>
      </c>
      <c r="AK43" s="232">
        <v>0</v>
      </c>
      <c r="AL43" s="232">
        <v>1</v>
      </c>
      <c r="AM43" s="232">
        <v>0</v>
      </c>
      <c r="AN43" s="232">
        <v>0</v>
      </c>
      <c r="AO43" s="232">
        <v>0</v>
      </c>
      <c r="AP43" s="232">
        <v>0</v>
      </c>
      <c r="AQ43" s="232">
        <v>18</v>
      </c>
      <c r="AR43" s="232">
        <v>0</v>
      </c>
      <c r="AS43" s="232">
        <v>27</v>
      </c>
      <c r="AT43" s="232">
        <v>67</v>
      </c>
      <c r="AU43" s="232">
        <v>0</v>
      </c>
      <c r="AV43" s="232">
        <v>0</v>
      </c>
      <c r="AW43" s="232">
        <v>0</v>
      </c>
      <c r="AX43" s="232">
        <v>0</v>
      </c>
      <c r="AY43" s="232">
        <v>18</v>
      </c>
      <c r="AZ43" s="232">
        <v>0</v>
      </c>
      <c r="BA43" s="232">
        <v>0</v>
      </c>
      <c r="BB43" s="232">
        <v>0</v>
      </c>
      <c r="BC43" s="232">
        <v>0</v>
      </c>
      <c r="BD43" s="232">
        <v>0</v>
      </c>
      <c r="BE43" s="232">
        <v>0</v>
      </c>
      <c r="BF43" s="232">
        <v>0</v>
      </c>
      <c r="BG43" s="232">
        <v>0</v>
      </c>
      <c r="BH43" s="232">
        <v>0</v>
      </c>
      <c r="BI43" s="232">
        <v>0</v>
      </c>
      <c r="BJ43" s="232">
        <v>2</v>
      </c>
      <c r="BK43" s="232">
        <v>0</v>
      </c>
      <c r="BL43" s="232">
        <v>0</v>
      </c>
      <c r="BM43" s="232">
        <v>0</v>
      </c>
      <c r="BN43" s="232">
        <v>0</v>
      </c>
      <c r="BO43" s="235">
        <v>978</v>
      </c>
      <c r="BP43" s="234">
        <v>0</v>
      </c>
      <c r="BQ43" s="232">
        <v>258</v>
      </c>
      <c r="BR43" s="232">
        <v>0</v>
      </c>
      <c r="BS43" s="232">
        <v>0</v>
      </c>
      <c r="BT43" s="232">
        <v>0</v>
      </c>
      <c r="BU43" s="232">
        <v>0</v>
      </c>
      <c r="BV43" s="235">
        <v>258</v>
      </c>
      <c r="BW43" s="233">
        <v>1236</v>
      </c>
      <c r="BX43" s="234">
        <v>0</v>
      </c>
      <c r="BY43" s="232">
        <v>900</v>
      </c>
      <c r="BZ43" s="232">
        <v>0</v>
      </c>
      <c r="CA43" s="232">
        <v>0</v>
      </c>
      <c r="CB43" s="232">
        <v>0</v>
      </c>
      <c r="CC43" s="232">
        <v>0</v>
      </c>
      <c r="CD43" s="232">
        <v>282</v>
      </c>
      <c r="CE43" s="232">
        <v>0</v>
      </c>
      <c r="CF43" s="235">
        <v>1182</v>
      </c>
      <c r="CG43" s="235">
        <v>1440</v>
      </c>
      <c r="CH43" s="235">
        <v>2418</v>
      </c>
      <c r="CI43" s="232">
        <v>0</v>
      </c>
      <c r="CJ43" s="232">
        <v>-718</v>
      </c>
      <c r="CK43" s="232">
        <v>-5</v>
      </c>
      <c r="CL43" s="232">
        <v>0</v>
      </c>
      <c r="CM43" s="232">
        <v>0</v>
      </c>
      <c r="CN43" s="232">
        <v>0</v>
      </c>
      <c r="CO43" s="232">
        <v>0</v>
      </c>
      <c r="CP43" s="232">
        <v>0</v>
      </c>
      <c r="CQ43" s="235">
        <v>-723</v>
      </c>
      <c r="CR43" s="235">
        <v>717</v>
      </c>
      <c r="CS43" s="235">
        <v>1695</v>
      </c>
    </row>
    <row r="44" spans="1:97" s="209" customFormat="1" ht="12.75" customHeight="1" x14ac:dyDescent="0.2">
      <c r="A44" s="220" t="s">
        <v>274</v>
      </c>
      <c r="B44" s="231" t="s">
        <v>497</v>
      </c>
      <c r="C44" s="232">
        <v>0</v>
      </c>
      <c r="D44" s="232">
        <v>0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2">
        <v>0</v>
      </c>
      <c r="AA44" s="232">
        <v>0</v>
      </c>
      <c r="AB44" s="232">
        <v>0</v>
      </c>
      <c r="AC44" s="232">
        <v>0</v>
      </c>
      <c r="AD44" s="232">
        <v>0</v>
      </c>
      <c r="AE44" s="232">
        <v>0</v>
      </c>
      <c r="AF44" s="232">
        <v>0</v>
      </c>
      <c r="AG44" s="232">
        <v>0</v>
      </c>
      <c r="AH44" s="232">
        <v>0</v>
      </c>
      <c r="AI44" s="232">
        <v>0</v>
      </c>
      <c r="AJ44" s="232">
        <v>0</v>
      </c>
      <c r="AK44" s="232">
        <v>0</v>
      </c>
      <c r="AL44" s="232">
        <v>0</v>
      </c>
      <c r="AM44" s="232">
        <v>0</v>
      </c>
      <c r="AN44" s="232">
        <v>0</v>
      </c>
      <c r="AO44" s="232">
        <v>0</v>
      </c>
      <c r="AP44" s="232">
        <v>0</v>
      </c>
      <c r="AQ44" s="232">
        <v>0</v>
      </c>
      <c r="AR44" s="232">
        <v>0</v>
      </c>
      <c r="AS44" s="232">
        <v>0</v>
      </c>
      <c r="AT44" s="232">
        <v>0</v>
      </c>
      <c r="AU44" s="232">
        <v>0</v>
      </c>
      <c r="AV44" s="232">
        <v>0</v>
      </c>
      <c r="AW44" s="232">
        <v>0</v>
      </c>
      <c r="AX44" s="232">
        <v>0</v>
      </c>
      <c r="AY44" s="232">
        <v>0</v>
      </c>
      <c r="AZ44" s="232">
        <v>0</v>
      </c>
      <c r="BA44" s="232">
        <v>0</v>
      </c>
      <c r="BB44" s="232">
        <v>0</v>
      </c>
      <c r="BC44" s="232">
        <v>0</v>
      </c>
      <c r="BD44" s="232">
        <v>0</v>
      </c>
      <c r="BE44" s="232">
        <v>0</v>
      </c>
      <c r="BF44" s="232">
        <v>0</v>
      </c>
      <c r="BG44" s="232">
        <v>0</v>
      </c>
      <c r="BH44" s="232">
        <v>0</v>
      </c>
      <c r="BI44" s="232">
        <v>0</v>
      </c>
      <c r="BJ44" s="232">
        <v>0</v>
      </c>
      <c r="BK44" s="232">
        <v>0</v>
      </c>
      <c r="BL44" s="232">
        <v>0</v>
      </c>
      <c r="BM44" s="232">
        <v>0</v>
      </c>
      <c r="BN44" s="232">
        <v>0</v>
      </c>
      <c r="BO44" s="235">
        <v>0</v>
      </c>
      <c r="BP44" s="234">
        <v>0</v>
      </c>
      <c r="BQ44" s="232">
        <v>0</v>
      </c>
      <c r="BR44" s="232">
        <v>0</v>
      </c>
      <c r="BS44" s="232">
        <v>16480</v>
      </c>
      <c r="BT44" s="232">
        <v>52718</v>
      </c>
      <c r="BU44" s="232">
        <v>0</v>
      </c>
      <c r="BV44" s="235">
        <v>69198</v>
      </c>
      <c r="BW44" s="233">
        <v>69198</v>
      </c>
      <c r="BX44" s="234">
        <v>0</v>
      </c>
      <c r="BY44" s="232">
        <v>0</v>
      </c>
      <c r="BZ44" s="232">
        <v>0</v>
      </c>
      <c r="CA44" s="232">
        <v>0</v>
      </c>
      <c r="CB44" s="232">
        <v>0</v>
      </c>
      <c r="CC44" s="232">
        <v>0</v>
      </c>
      <c r="CD44" s="232">
        <v>0</v>
      </c>
      <c r="CE44" s="232">
        <v>0</v>
      </c>
      <c r="CF44" s="235">
        <v>0</v>
      </c>
      <c r="CG44" s="235">
        <v>69198</v>
      </c>
      <c r="CH44" s="235">
        <v>69198</v>
      </c>
      <c r="CI44" s="232">
        <v>0</v>
      </c>
      <c r="CJ44" s="232">
        <v>0</v>
      </c>
      <c r="CK44" s="232">
        <v>0</v>
      </c>
      <c r="CL44" s="232">
        <v>0</v>
      </c>
      <c r="CM44" s="232">
        <v>0</v>
      </c>
      <c r="CN44" s="232">
        <v>0</v>
      </c>
      <c r="CO44" s="232">
        <v>0</v>
      </c>
      <c r="CP44" s="232">
        <v>0</v>
      </c>
      <c r="CQ44" s="235">
        <v>0</v>
      </c>
      <c r="CR44" s="235">
        <v>69198</v>
      </c>
      <c r="CS44" s="235">
        <v>69198</v>
      </c>
    </row>
    <row r="45" spans="1:97" s="209" customFormat="1" ht="12.75" customHeight="1" x14ac:dyDescent="0.2">
      <c r="A45" s="243" t="s">
        <v>275</v>
      </c>
      <c r="B45" s="244" t="s">
        <v>498</v>
      </c>
      <c r="C45" s="245">
        <v>145</v>
      </c>
      <c r="D45" s="245">
        <v>77</v>
      </c>
      <c r="E45" s="245">
        <v>53</v>
      </c>
      <c r="F45" s="245">
        <v>9</v>
      </c>
      <c r="G45" s="245">
        <v>23</v>
      </c>
      <c r="H45" s="245">
        <v>14</v>
      </c>
      <c r="I45" s="245">
        <v>0</v>
      </c>
      <c r="J45" s="245">
        <v>8</v>
      </c>
      <c r="K45" s="245">
        <v>46</v>
      </c>
      <c r="L45" s="245">
        <v>11</v>
      </c>
      <c r="M45" s="245">
        <v>5</v>
      </c>
      <c r="N45" s="245">
        <v>28</v>
      </c>
      <c r="O45" s="245">
        <v>1</v>
      </c>
      <c r="P45" s="245">
        <v>0</v>
      </c>
      <c r="Q45" s="245">
        <v>0</v>
      </c>
      <c r="R45" s="245">
        <v>1</v>
      </c>
      <c r="S45" s="245">
        <v>19</v>
      </c>
      <c r="T45" s="245">
        <v>2</v>
      </c>
      <c r="U45" s="245">
        <v>2</v>
      </c>
      <c r="V45" s="245">
        <v>0</v>
      </c>
      <c r="W45" s="245">
        <v>4</v>
      </c>
      <c r="X45" s="245">
        <v>1</v>
      </c>
      <c r="Y45" s="245">
        <v>5</v>
      </c>
      <c r="Z45" s="245">
        <v>4</v>
      </c>
      <c r="AA45" s="245">
        <v>0</v>
      </c>
      <c r="AB45" s="245">
        <v>5</v>
      </c>
      <c r="AC45" s="245">
        <v>0</v>
      </c>
      <c r="AD45" s="245">
        <v>0</v>
      </c>
      <c r="AE45" s="245">
        <v>23</v>
      </c>
      <c r="AF45" s="245">
        <v>0</v>
      </c>
      <c r="AG45" s="245">
        <v>0</v>
      </c>
      <c r="AH45" s="245">
        <v>1</v>
      </c>
      <c r="AI45" s="245">
        <v>13</v>
      </c>
      <c r="AJ45" s="245">
        <v>20</v>
      </c>
      <c r="AK45" s="245">
        <v>9</v>
      </c>
      <c r="AL45" s="245">
        <v>1</v>
      </c>
      <c r="AM45" s="245">
        <v>4</v>
      </c>
      <c r="AN45" s="245">
        <v>0</v>
      </c>
      <c r="AO45" s="245">
        <v>37</v>
      </c>
      <c r="AP45" s="245">
        <v>8</v>
      </c>
      <c r="AQ45" s="245">
        <v>26</v>
      </c>
      <c r="AR45" s="245">
        <v>5</v>
      </c>
      <c r="AS45" s="245">
        <v>46</v>
      </c>
      <c r="AT45" s="245">
        <v>388</v>
      </c>
      <c r="AU45" s="245">
        <v>17</v>
      </c>
      <c r="AV45" s="245">
        <v>429</v>
      </c>
      <c r="AW45" s="245">
        <v>77</v>
      </c>
      <c r="AX45" s="245">
        <v>1115</v>
      </c>
      <c r="AY45" s="245">
        <v>228</v>
      </c>
      <c r="AZ45" s="245">
        <v>7</v>
      </c>
      <c r="BA45" s="245">
        <v>111</v>
      </c>
      <c r="BB45" s="245">
        <v>14</v>
      </c>
      <c r="BC45" s="245">
        <v>362</v>
      </c>
      <c r="BD45" s="245">
        <v>229</v>
      </c>
      <c r="BE45" s="245">
        <v>221</v>
      </c>
      <c r="BF45" s="245">
        <v>24</v>
      </c>
      <c r="BG45" s="245">
        <v>26</v>
      </c>
      <c r="BH45" s="245">
        <v>101</v>
      </c>
      <c r="BI45" s="245">
        <v>21</v>
      </c>
      <c r="BJ45" s="245">
        <v>38</v>
      </c>
      <c r="BK45" s="245">
        <v>41</v>
      </c>
      <c r="BL45" s="245">
        <v>31</v>
      </c>
      <c r="BM45" s="245">
        <v>0</v>
      </c>
      <c r="BN45" s="245">
        <v>0</v>
      </c>
      <c r="BO45" s="248">
        <v>4136</v>
      </c>
      <c r="BP45" s="247">
        <v>0</v>
      </c>
      <c r="BQ45" s="245">
        <v>0</v>
      </c>
      <c r="BR45" s="245">
        <v>0</v>
      </c>
      <c r="BS45" s="245">
        <v>6073</v>
      </c>
      <c r="BT45" s="245">
        <v>11566</v>
      </c>
      <c r="BU45" s="245">
        <v>0</v>
      </c>
      <c r="BV45" s="248">
        <v>17639</v>
      </c>
      <c r="BW45" s="246">
        <v>21775</v>
      </c>
      <c r="BX45" s="247">
        <v>0</v>
      </c>
      <c r="BY45" s="245">
        <v>0</v>
      </c>
      <c r="BZ45" s="245">
        <v>0</v>
      </c>
      <c r="CA45" s="245">
        <v>0</v>
      </c>
      <c r="CB45" s="245">
        <v>0</v>
      </c>
      <c r="CC45" s="245">
        <v>0</v>
      </c>
      <c r="CD45" s="245">
        <v>0</v>
      </c>
      <c r="CE45" s="245">
        <v>0</v>
      </c>
      <c r="CF45" s="248">
        <v>0</v>
      </c>
      <c r="CG45" s="248">
        <v>17639</v>
      </c>
      <c r="CH45" s="248">
        <v>21775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N45" s="245">
        <v>0</v>
      </c>
      <c r="CO45" s="245">
        <v>0</v>
      </c>
      <c r="CP45" s="245">
        <v>0</v>
      </c>
      <c r="CQ45" s="248">
        <v>0</v>
      </c>
      <c r="CR45" s="248">
        <v>17639</v>
      </c>
      <c r="CS45" s="248">
        <v>21775</v>
      </c>
    </row>
    <row r="46" spans="1:97" s="209" customFormat="1" ht="12.75" customHeight="1" x14ac:dyDescent="0.2">
      <c r="A46" s="220" t="s">
        <v>276</v>
      </c>
      <c r="B46" s="231" t="s">
        <v>499</v>
      </c>
      <c r="C46" s="232">
        <v>0</v>
      </c>
      <c r="D46" s="232">
        <v>0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2">
        <v>0</v>
      </c>
      <c r="U46" s="232">
        <v>0</v>
      </c>
      <c r="V46" s="232">
        <v>0</v>
      </c>
      <c r="W46" s="232">
        <v>0</v>
      </c>
      <c r="X46" s="232">
        <v>0</v>
      </c>
      <c r="Y46" s="232">
        <v>0</v>
      </c>
      <c r="Z46" s="232">
        <v>0</v>
      </c>
      <c r="AA46" s="232">
        <v>0</v>
      </c>
      <c r="AB46" s="232">
        <v>0</v>
      </c>
      <c r="AC46" s="232">
        <v>0</v>
      </c>
      <c r="AD46" s="232">
        <v>0</v>
      </c>
      <c r="AE46" s="232">
        <v>0</v>
      </c>
      <c r="AF46" s="232">
        <v>0</v>
      </c>
      <c r="AG46" s="232">
        <v>0</v>
      </c>
      <c r="AH46" s="232">
        <v>0</v>
      </c>
      <c r="AI46" s="232">
        <v>0</v>
      </c>
      <c r="AJ46" s="232">
        <v>0</v>
      </c>
      <c r="AK46" s="232">
        <v>0</v>
      </c>
      <c r="AL46" s="232">
        <v>0</v>
      </c>
      <c r="AM46" s="232">
        <v>0</v>
      </c>
      <c r="AN46" s="232">
        <v>0</v>
      </c>
      <c r="AO46" s="232">
        <v>0</v>
      </c>
      <c r="AP46" s="232">
        <v>0</v>
      </c>
      <c r="AQ46" s="232">
        <v>0</v>
      </c>
      <c r="AR46" s="232">
        <v>0</v>
      </c>
      <c r="AS46" s="232">
        <v>0</v>
      </c>
      <c r="AT46" s="232">
        <v>0</v>
      </c>
      <c r="AU46" s="232">
        <v>0</v>
      </c>
      <c r="AV46" s="232">
        <v>0</v>
      </c>
      <c r="AW46" s="232">
        <v>0</v>
      </c>
      <c r="AX46" s="232">
        <v>0</v>
      </c>
      <c r="AY46" s="232">
        <v>0</v>
      </c>
      <c r="AZ46" s="232">
        <v>0</v>
      </c>
      <c r="BA46" s="232">
        <v>0</v>
      </c>
      <c r="BB46" s="232">
        <v>0</v>
      </c>
      <c r="BC46" s="232">
        <v>0</v>
      </c>
      <c r="BD46" s="232">
        <v>0</v>
      </c>
      <c r="BE46" s="232">
        <v>0</v>
      </c>
      <c r="BF46" s="232">
        <v>0</v>
      </c>
      <c r="BG46" s="232">
        <v>0</v>
      </c>
      <c r="BH46" s="232">
        <v>0</v>
      </c>
      <c r="BI46" s="232">
        <v>0</v>
      </c>
      <c r="BJ46" s="232">
        <v>0</v>
      </c>
      <c r="BK46" s="232">
        <v>0</v>
      </c>
      <c r="BL46" s="232">
        <v>0</v>
      </c>
      <c r="BM46" s="232">
        <v>0</v>
      </c>
      <c r="BN46" s="232">
        <v>0</v>
      </c>
      <c r="BO46" s="235">
        <v>0</v>
      </c>
      <c r="BP46" s="234">
        <v>0</v>
      </c>
      <c r="BQ46" s="232">
        <v>0</v>
      </c>
      <c r="BR46" s="232">
        <v>0</v>
      </c>
      <c r="BS46" s="232">
        <v>76257</v>
      </c>
      <c r="BT46" s="232">
        <v>70</v>
      </c>
      <c r="BU46" s="232">
        <v>0</v>
      </c>
      <c r="BV46" s="235">
        <v>76327</v>
      </c>
      <c r="BW46" s="233">
        <v>76327</v>
      </c>
      <c r="BX46" s="234">
        <v>0</v>
      </c>
      <c r="BY46" s="232">
        <v>0</v>
      </c>
      <c r="BZ46" s="232">
        <v>0</v>
      </c>
      <c r="CA46" s="232">
        <v>0</v>
      </c>
      <c r="CB46" s="232">
        <v>0</v>
      </c>
      <c r="CC46" s="232">
        <v>0</v>
      </c>
      <c r="CD46" s="232">
        <v>0</v>
      </c>
      <c r="CE46" s="232">
        <v>0</v>
      </c>
      <c r="CF46" s="235">
        <v>0</v>
      </c>
      <c r="CG46" s="235">
        <v>76327</v>
      </c>
      <c r="CH46" s="235">
        <v>76327</v>
      </c>
      <c r="CI46" s="232">
        <v>0</v>
      </c>
      <c r="CJ46" s="232">
        <v>0</v>
      </c>
      <c r="CK46" s="232">
        <v>0</v>
      </c>
      <c r="CL46" s="232">
        <v>0</v>
      </c>
      <c r="CM46" s="232">
        <v>0</v>
      </c>
      <c r="CN46" s="232">
        <v>0</v>
      </c>
      <c r="CO46" s="232">
        <v>0</v>
      </c>
      <c r="CP46" s="232">
        <v>0</v>
      </c>
      <c r="CQ46" s="235">
        <v>0</v>
      </c>
      <c r="CR46" s="235">
        <v>76327</v>
      </c>
      <c r="CS46" s="235">
        <v>76327</v>
      </c>
    </row>
    <row r="47" spans="1:97" s="209" customFormat="1" ht="12.75" customHeight="1" x14ac:dyDescent="0.2">
      <c r="A47" s="220" t="s">
        <v>277</v>
      </c>
      <c r="B47" s="231" t="s">
        <v>500</v>
      </c>
      <c r="C47" s="232">
        <v>0</v>
      </c>
      <c r="D47" s="232">
        <v>0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2">
        <v>0</v>
      </c>
      <c r="AA47" s="232">
        <v>0</v>
      </c>
      <c r="AB47" s="232">
        <v>0</v>
      </c>
      <c r="AC47" s="232">
        <v>0</v>
      </c>
      <c r="AD47" s="232">
        <v>0</v>
      </c>
      <c r="AE47" s="232">
        <v>0</v>
      </c>
      <c r="AF47" s="232">
        <v>0</v>
      </c>
      <c r="AG47" s="232">
        <v>0</v>
      </c>
      <c r="AH47" s="232">
        <v>0</v>
      </c>
      <c r="AI47" s="232">
        <v>0</v>
      </c>
      <c r="AJ47" s="232">
        <v>0</v>
      </c>
      <c r="AK47" s="232">
        <v>0</v>
      </c>
      <c r="AL47" s="232">
        <v>0</v>
      </c>
      <c r="AM47" s="232">
        <v>0</v>
      </c>
      <c r="AN47" s="232">
        <v>0</v>
      </c>
      <c r="AO47" s="232">
        <v>0</v>
      </c>
      <c r="AP47" s="232">
        <v>0</v>
      </c>
      <c r="AQ47" s="232">
        <v>0</v>
      </c>
      <c r="AR47" s="232">
        <v>0</v>
      </c>
      <c r="AS47" s="232">
        <v>0</v>
      </c>
      <c r="AT47" s="232">
        <v>0</v>
      </c>
      <c r="AU47" s="232">
        <v>0</v>
      </c>
      <c r="AV47" s="232">
        <v>0</v>
      </c>
      <c r="AW47" s="232">
        <v>0</v>
      </c>
      <c r="AX47" s="232">
        <v>0</v>
      </c>
      <c r="AY47" s="232">
        <v>0</v>
      </c>
      <c r="AZ47" s="232">
        <v>0</v>
      </c>
      <c r="BA47" s="232">
        <v>0</v>
      </c>
      <c r="BB47" s="232">
        <v>0</v>
      </c>
      <c r="BC47" s="232">
        <v>0</v>
      </c>
      <c r="BD47" s="232">
        <v>0</v>
      </c>
      <c r="BE47" s="232">
        <v>0</v>
      </c>
      <c r="BF47" s="232">
        <v>0</v>
      </c>
      <c r="BG47" s="232">
        <v>0</v>
      </c>
      <c r="BH47" s="232">
        <v>0</v>
      </c>
      <c r="BI47" s="232">
        <v>0</v>
      </c>
      <c r="BJ47" s="232">
        <v>0</v>
      </c>
      <c r="BK47" s="232">
        <v>0</v>
      </c>
      <c r="BL47" s="232">
        <v>0</v>
      </c>
      <c r="BM47" s="232">
        <v>0</v>
      </c>
      <c r="BN47" s="232">
        <v>0</v>
      </c>
      <c r="BO47" s="235">
        <v>0</v>
      </c>
      <c r="BP47" s="234">
        <v>0</v>
      </c>
      <c r="BQ47" s="232">
        <v>0</v>
      </c>
      <c r="BR47" s="232">
        <v>0</v>
      </c>
      <c r="BS47" s="232">
        <v>6693</v>
      </c>
      <c r="BT47" s="232">
        <v>14371</v>
      </c>
      <c r="BU47" s="232">
        <v>0</v>
      </c>
      <c r="BV47" s="235">
        <v>21064</v>
      </c>
      <c r="BW47" s="233">
        <v>21064</v>
      </c>
      <c r="BX47" s="234">
        <v>0</v>
      </c>
      <c r="BY47" s="232">
        <v>0</v>
      </c>
      <c r="BZ47" s="232">
        <v>0</v>
      </c>
      <c r="CA47" s="232">
        <v>0</v>
      </c>
      <c r="CB47" s="232">
        <v>0</v>
      </c>
      <c r="CC47" s="232">
        <v>0</v>
      </c>
      <c r="CD47" s="232">
        <v>0</v>
      </c>
      <c r="CE47" s="232">
        <v>0</v>
      </c>
      <c r="CF47" s="235">
        <v>0</v>
      </c>
      <c r="CG47" s="235">
        <v>21064</v>
      </c>
      <c r="CH47" s="235">
        <v>21064</v>
      </c>
      <c r="CI47" s="232">
        <v>0</v>
      </c>
      <c r="CJ47" s="232">
        <v>0</v>
      </c>
      <c r="CK47" s="232">
        <v>0</v>
      </c>
      <c r="CL47" s="232">
        <v>0</v>
      </c>
      <c r="CM47" s="232">
        <v>0</v>
      </c>
      <c r="CN47" s="232">
        <v>0</v>
      </c>
      <c r="CO47" s="232">
        <v>0</v>
      </c>
      <c r="CP47" s="232">
        <v>0</v>
      </c>
      <c r="CQ47" s="235">
        <v>0</v>
      </c>
      <c r="CR47" s="235">
        <v>21064</v>
      </c>
      <c r="CS47" s="235">
        <v>21064</v>
      </c>
    </row>
    <row r="48" spans="1:97" s="209" customFormat="1" ht="12.75" customHeight="1" x14ac:dyDescent="0.2">
      <c r="A48" s="220" t="s">
        <v>278</v>
      </c>
      <c r="B48" s="231" t="s">
        <v>501</v>
      </c>
      <c r="C48" s="232">
        <v>550</v>
      </c>
      <c r="D48" s="232">
        <v>167</v>
      </c>
      <c r="E48" s="232">
        <v>857</v>
      </c>
      <c r="F48" s="232">
        <v>467</v>
      </c>
      <c r="G48" s="232">
        <v>82</v>
      </c>
      <c r="H48" s="232">
        <v>169</v>
      </c>
      <c r="I48" s="232">
        <v>0</v>
      </c>
      <c r="J48" s="232">
        <v>96</v>
      </c>
      <c r="K48" s="232">
        <v>528</v>
      </c>
      <c r="L48" s="232">
        <v>887</v>
      </c>
      <c r="M48" s="232">
        <v>128</v>
      </c>
      <c r="N48" s="232">
        <v>1135</v>
      </c>
      <c r="O48" s="232">
        <v>28</v>
      </c>
      <c r="P48" s="232">
        <v>34</v>
      </c>
      <c r="Q48" s="232">
        <v>2</v>
      </c>
      <c r="R48" s="232">
        <v>6</v>
      </c>
      <c r="S48" s="232">
        <v>508</v>
      </c>
      <c r="T48" s="232">
        <v>16</v>
      </c>
      <c r="U48" s="232">
        <v>119</v>
      </c>
      <c r="V48" s="232">
        <v>2</v>
      </c>
      <c r="W48" s="232">
        <v>77</v>
      </c>
      <c r="X48" s="232">
        <v>36</v>
      </c>
      <c r="Y48" s="232">
        <v>245</v>
      </c>
      <c r="Z48" s="232">
        <v>42</v>
      </c>
      <c r="AA48" s="232">
        <v>3</v>
      </c>
      <c r="AB48" s="232">
        <v>67</v>
      </c>
      <c r="AC48" s="232">
        <v>1</v>
      </c>
      <c r="AD48" s="232">
        <v>0</v>
      </c>
      <c r="AE48" s="232">
        <v>374</v>
      </c>
      <c r="AF48" s="232">
        <v>0</v>
      </c>
      <c r="AG48" s="232">
        <v>4</v>
      </c>
      <c r="AH48" s="232">
        <v>6</v>
      </c>
      <c r="AI48" s="232">
        <v>88</v>
      </c>
      <c r="AJ48" s="232">
        <v>207</v>
      </c>
      <c r="AK48" s="232">
        <v>59</v>
      </c>
      <c r="AL48" s="232">
        <v>19</v>
      </c>
      <c r="AM48" s="232">
        <v>25</v>
      </c>
      <c r="AN48" s="232">
        <v>55</v>
      </c>
      <c r="AO48" s="232">
        <v>190</v>
      </c>
      <c r="AP48" s="232">
        <v>20</v>
      </c>
      <c r="AQ48" s="232">
        <v>136</v>
      </c>
      <c r="AR48" s="232">
        <v>71</v>
      </c>
      <c r="AS48" s="232">
        <v>759</v>
      </c>
      <c r="AT48" s="232">
        <v>735</v>
      </c>
      <c r="AU48" s="232">
        <v>589</v>
      </c>
      <c r="AV48" s="232">
        <v>3205</v>
      </c>
      <c r="AW48" s="232">
        <v>165</v>
      </c>
      <c r="AX48" s="232">
        <v>625</v>
      </c>
      <c r="AY48" s="232">
        <v>873</v>
      </c>
      <c r="AZ48" s="232">
        <v>27</v>
      </c>
      <c r="BA48" s="232">
        <v>333</v>
      </c>
      <c r="BB48" s="232">
        <v>36</v>
      </c>
      <c r="BC48" s="232">
        <v>1720</v>
      </c>
      <c r="BD48" s="232">
        <v>1717</v>
      </c>
      <c r="BE48" s="232">
        <v>1061</v>
      </c>
      <c r="BF48" s="232">
        <v>306</v>
      </c>
      <c r="BG48" s="232">
        <v>54</v>
      </c>
      <c r="BH48" s="232">
        <v>485</v>
      </c>
      <c r="BI48" s="232">
        <v>849</v>
      </c>
      <c r="BJ48" s="232">
        <v>629</v>
      </c>
      <c r="BK48" s="232">
        <v>531</v>
      </c>
      <c r="BL48" s="232">
        <v>495</v>
      </c>
      <c r="BM48" s="232">
        <v>0</v>
      </c>
      <c r="BN48" s="232">
        <v>53</v>
      </c>
      <c r="BO48" s="235">
        <v>22753</v>
      </c>
      <c r="BP48" s="234">
        <v>9</v>
      </c>
      <c r="BQ48" s="232">
        <v>11302</v>
      </c>
      <c r="BR48" s="232">
        <v>0</v>
      </c>
      <c r="BS48" s="232">
        <v>0</v>
      </c>
      <c r="BT48" s="232">
        <v>0</v>
      </c>
      <c r="BU48" s="232">
        <v>0</v>
      </c>
      <c r="BV48" s="235">
        <v>11311</v>
      </c>
      <c r="BW48" s="233">
        <v>34064</v>
      </c>
      <c r="BX48" s="234">
        <v>1</v>
      </c>
      <c r="BY48" s="232">
        <v>9</v>
      </c>
      <c r="BZ48" s="232">
        <v>24</v>
      </c>
      <c r="CA48" s="232">
        <v>0</v>
      </c>
      <c r="CB48" s="232">
        <v>9</v>
      </c>
      <c r="CC48" s="232">
        <v>0</v>
      </c>
      <c r="CD48" s="232">
        <v>33</v>
      </c>
      <c r="CE48" s="232">
        <v>21</v>
      </c>
      <c r="CF48" s="235">
        <v>97</v>
      </c>
      <c r="CG48" s="235">
        <v>11408</v>
      </c>
      <c r="CH48" s="235">
        <v>34161</v>
      </c>
      <c r="CI48" s="232">
        <v>0</v>
      </c>
      <c r="CJ48" s="232">
        <v>-549</v>
      </c>
      <c r="CK48" s="232">
        <v>-21202</v>
      </c>
      <c r="CL48" s="232">
        <v>-5693</v>
      </c>
      <c r="CM48" s="232">
        <v>-18</v>
      </c>
      <c r="CN48" s="232">
        <v>0</v>
      </c>
      <c r="CO48" s="232">
        <v>-30</v>
      </c>
      <c r="CP48" s="232">
        <v>-28</v>
      </c>
      <c r="CQ48" s="235">
        <v>-27520</v>
      </c>
      <c r="CR48" s="235">
        <v>-16112</v>
      </c>
      <c r="CS48" s="235">
        <v>6641</v>
      </c>
    </row>
    <row r="49" spans="1:97" s="209" customFormat="1" ht="12.75" customHeight="1" x14ac:dyDescent="0.2">
      <c r="A49" s="220" t="s">
        <v>279</v>
      </c>
      <c r="B49" s="231" t="s">
        <v>502</v>
      </c>
      <c r="C49" s="232">
        <v>2</v>
      </c>
      <c r="D49" s="232">
        <v>2</v>
      </c>
      <c r="E49" s="232">
        <v>105</v>
      </c>
      <c r="F49" s="232">
        <v>20</v>
      </c>
      <c r="G49" s="232">
        <v>3</v>
      </c>
      <c r="H49" s="232">
        <v>6</v>
      </c>
      <c r="I49" s="232">
        <v>0</v>
      </c>
      <c r="J49" s="232">
        <v>10</v>
      </c>
      <c r="K49" s="232">
        <v>217</v>
      </c>
      <c r="L49" s="232">
        <v>166</v>
      </c>
      <c r="M49" s="232">
        <v>26</v>
      </c>
      <c r="N49" s="232">
        <v>381</v>
      </c>
      <c r="O49" s="232">
        <v>14</v>
      </c>
      <c r="P49" s="232">
        <v>4</v>
      </c>
      <c r="Q49" s="232">
        <v>0</v>
      </c>
      <c r="R49" s="232">
        <v>1</v>
      </c>
      <c r="S49" s="232">
        <v>36</v>
      </c>
      <c r="T49" s="232">
        <v>1</v>
      </c>
      <c r="U49" s="232">
        <v>7</v>
      </c>
      <c r="V49" s="232">
        <v>0</v>
      </c>
      <c r="W49" s="232">
        <v>4</v>
      </c>
      <c r="X49" s="232">
        <v>8</v>
      </c>
      <c r="Y49" s="232">
        <v>11</v>
      </c>
      <c r="Z49" s="232">
        <v>13</v>
      </c>
      <c r="AA49" s="232">
        <v>0</v>
      </c>
      <c r="AB49" s="232">
        <v>12</v>
      </c>
      <c r="AC49" s="232">
        <v>0</v>
      </c>
      <c r="AD49" s="232">
        <v>0</v>
      </c>
      <c r="AE49" s="232">
        <v>20</v>
      </c>
      <c r="AF49" s="232">
        <v>0</v>
      </c>
      <c r="AG49" s="232">
        <v>0</v>
      </c>
      <c r="AH49" s="232">
        <v>0</v>
      </c>
      <c r="AI49" s="232">
        <v>14</v>
      </c>
      <c r="AJ49" s="232">
        <v>25</v>
      </c>
      <c r="AK49" s="232">
        <v>7</v>
      </c>
      <c r="AL49" s="232">
        <v>6</v>
      </c>
      <c r="AM49" s="232">
        <v>6</v>
      </c>
      <c r="AN49" s="232">
        <v>13</v>
      </c>
      <c r="AO49" s="232">
        <v>92</v>
      </c>
      <c r="AP49" s="232">
        <v>59</v>
      </c>
      <c r="AQ49" s="232">
        <v>88</v>
      </c>
      <c r="AR49" s="232">
        <v>30</v>
      </c>
      <c r="AS49" s="232">
        <v>10</v>
      </c>
      <c r="AT49" s="232">
        <v>745</v>
      </c>
      <c r="AU49" s="232">
        <v>246</v>
      </c>
      <c r="AV49" s="232">
        <v>1458</v>
      </c>
      <c r="AW49" s="232">
        <v>131</v>
      </c>
      <c r="AX49" s="232">
        <v>131</v>
      </c>
      <c r="AY49" s="232">
        <v>248</v>
      </c>
      <c r="AZ49" s="232">
        <v>6</v>
      </c>
      <c r="BA49" s="232">
        <v>218</v>
      </c>
      <c r="BB49" s="232">
        <v>15</v>
      </c>
      <c r="BC49" s="232">
        <v>776</v>
      </c>
      <c r="BD49" s="232">
        <v>1151</v>
      </c>
      <c r="BE49" s="232">
        <v>850</v>
      </c>
      <c r="BF49" s="232">
        <v>348</v>
      </c>
      <c r="BG49" s="232">
        <v>79</v>
      </c>
      <c r="BH49" s="232">
        <v>239</v>
      </c>
      <c r="BI49" s="232">
        <v>524</v>
      </c>
      <c r="BJ49" s="232">
        <v>771</v>
      </c>
      <c r="BK49" s="232">
        <v>173</v>
      </c>
      <c r="BL49" s="232">
        <v>350</v>
      </c>
      <c r="BM49" s="232">
        <v>0</v>
      </c>
      <c r="BN49" s="232">
        <v>28</v>
      </c>
      <c r="BO49" s="235">
        <v>9906</v>
      </c>
      <c r="BP49" s="234">
        <v>6</v>
      </c>
      <c r="BQ49" s="232">
        <v>6721</v>
      </c>
      <c r="BR49" s="232">
        <v>-306</v>
      </c>
      <c r="BS49" s="232">
        <v>0</v>
      </c>
      <c r="BT49" s="232">
        <v>0</v>
      </c>
      <c r="BU49" s="232">
        <v>0</v>
      </c>
      <c r="BV49" s="235">
        <v>6421</v>
      </c>
      <c r="BW49" s="233">
        <v>16327</v>
      </c>
      <c r="BX49" s="234">
        <v>2</v>
      </c>
      <c r="BY49" s="232">
        <v>3</v>
      </c>
      <c r="BZ49" s="232">
        <v>0</v>
      </c>
      <c r="CA49" s="232">
        <v>0</v>
      </c>
      <c r="CB49" s="232">
        <v>0</v>
      </c>
      <c r="CC49" s="232">
        <v>0</v>
      </c>
      <c r="CD49" s="232">
        <v>0</v>
      </c>
      <c r="CE49" s="232">
        <v>0</v>
      </c>
      <c r="CF49" s="235">
        <v>5</v>
      </c>
      <c r="CG49" s="235">
        <v>6426</v>
      </c>
      <c r="CH49" s="235">
        <v>16332</v>
      </c>
      <c r="CI49" s="232">
        <v>0</v>
      </c>
      <c r="CJ49" s="232">
        <v>-15</v>
      </c>
      <c r="CK49" s="232">
        <v>0</v>
      </c>
      <c r="CL49" s="232">
        <v>0</v>
      </c>
      <c r="CM49" s="232">
        <v>0</v>
      </c>
      <c r="CN49" s="232">
        <v>0</v>
      </c>
      <c r="CO49" s="232">
        <v>0</v>
      </c>
      <c r="CP49" s="232">
        <v>0</v>
      </c>
      <c r="CQ49" s="235">
        <v>-15</v>
      </c>
      <c r="CR49" s="235">
        <v>6411</v>
      </c>
      <c r="CS49" s="235">
        <v>16317</v>
      </c>
    </row>
    <row r="50" spans="1:97" s="209" customFormat="1" ht="12.75" customHeight="1" x14ac:dyDescent="0.2">
      <c r="A50" s="220" t="s">
        <v>280</v>
      </c>
      <c r="B50" s="231" t="s">
        <v>503</v>
      </c>
      <c r="C50" s="232">
        <v>0</v>
      </c>
      <c r="D50" s="232">
        <v>0</v>
      </c>
      <c r="E50" s="232">
        <v>148</v>
      </c>
      <c r="F50" s="232">
        <v>23</v>
      </c>
      <c r="G50" s="232">
        <v>0</v>
      </c>
      <c r="H50" s="232">
        <v>0</v>
      </c>
      <c r="I50" s="232">
        <v>0</v>
      </c>
      <c r="J50" s="232">
        <v>4</v>
      </c>
      <c r="K50" s="232">
        <v>114</v>
      </c>
      <c r="L50" s="232">
        <v>24</v>
      </c>
      <c r="M50" s="232">
        <v>0</v>
      </c>
      <c r="N50" s="232">
        <v>144</v>
      </c>
      <c r="O50" s="232">
        <v>1</v>
      </c>
      <c r="P50" s="232">
        <v>4</v>
      </c>
      <c r="Q50" s="232">
        <v>0</v>
      </c>
      <c r="R50" s="232">
        <v>0</v>
      </c>
      <c r="S50" s="232">
        <v>12</v>
      </c>
      <c r="T50" s="232">
        <v>0</v>
      </c>
      <c r="U50" s="232">
        <v>1</v>
      </c>
      <c r="V50" s="232">
        <v>0</v>
      </c>
      <c r="W50" s="232">
        <v>2</v>
      </c>
      <c r="X50" s="232">
        <v>7</v>
      </c>
      <c r="Y50" s="232">
        <v>15</v>
      </c>
      <c r="Z50" s="232">
        <v>6</v>
      </c>
      <c r="AA50" s="232">
        <v>0</v>
      </c>
      <c r="AB50" s="232">
        <v>0</v>
      </c>
      <c r="AC50" s="232">
        <v>0</v>
      </c>
      <c r="AD50" s="232">
        <v>0</v>
      </c>
      <c r="AE50" s="232">
        <v>36</v>
      </c>
      <c r="AF50" s="232">
        <v>0</v>
      </c>
      <c r="AG50" s="232">
        <v>0</v>
      </c>
      <c r="AH50" s="232">
        <v>0</v>
      </c>
      <c r="AI50" s="232">
        <v>1</v>
      </c>
      <c r="AJ50" s="232">
        <v>5</v>
      </c>
      <c r="AK50" s="232">
        <v>2</v>
      </c>
      <c r="AL50" s="232">
        <v>1</v>
      </c>
      <c r="AM50" s="232">
        <v>0</v>
      </c>
      <c r="AN50" s="232">
        <v>0</v>
      </c>
      <c r="AO50" s="232">
        <v>28</v>
      </c>
      <c r="AP50" s="232">
        <v>0</v>
      </c>
      <c r="AQ50" s="232">
        <v>237</v>
      </c>
      <c r="AR50" s="232">
        <v>112</v>
      </c>
      <c r="AS50" s="232">
        <v>157</v>
      </c>
      <c r="AT50" s="232">
        <v>24</v>
      </c>
      <c r="AU50" s="232">
        <v>0</v>
      </c>
      <c r="AV50" s="232">
        <v>260</v>
      </c>
      <c r="AW50" s="232">
        <v>130</v>
      </c>
      <c r="AX50" s="232">
        <v>3</v>
      </c>
      <c r="AY50" s="232">
        <v>362</v>
      </c>
      <c r="AZ50" s="232">
        <v>7</v>
      </c>
      <c r="BA50" s="232">
        <v>327</v>
      </c>
      <c r="BB50" s="232">
        <v>8</v>
      </c>
      <c r="BC50" s="232">
        <v>2616</v>
      </c>
      <c r="BD50" s="232">
        <v>535</v>
      </c>
      <c r="BE50" s="232">
        <v>463</v>
      </c>
      <c r="BF50" s="232">
        <v>114</v>
      </c>
      <c r="BG50" s="232">
        <v>1</v>
      </c>
      <c r="BH50" s="232">
        <v>55</v>
      </c>
      <c r="BI50" s="232">
        <v>872</v>
      </c>
      <c r="BJ50" s="232">
        <v>573</v>
      </c>
      <c r="BK50" s="232">
        <v>206</v>
      </c>
      <c r="BL50" s="232">
        <v>316</v>
      </c>
      <c r="BM50" s="232">
        <v>0</v>
      </c>
      <c r="BN50" s="232">
        <v>183</v>
      </c>
      <c r="BO50" s="235">
        <v>8139</v>
      </c>
      <c r="BP50" s="234">
        <v>0</v>
      </c>
      <c r="BQ50" s="232">
        <v>1975</v>
      </c>
      <c r="BR50" s="232">
        <v>3110</v>
      </c>
      <c r="BS50" s="232">
        <v>0</v>
      </c>
      <c r="BT50" s="232">
        <v>0</v>
      </c>
      <c r="BU50" s="232">
        <v>0</v>
      </c>
      <c r="BV50" s="235">
        <v>5085</v>
      </c>
      <c r="BW50" s="233">
        <v>13224</v>
      </c>
      <c r="BX50" s="234">
        <v>0</v>
      </c>
      <c r="BY50" s="232">
        <v>0</v>
      </c>
      <c r="BZ50" s="232">
        <v>0</v>
      </c>
      <c r="CA50" s="232">
        <v>0</v>
      </c>
      <c r="CB50" s="232">
        <v>0</v>
      </c>
      <c r="CC50" s="232">
        <v>0</v>
      </c>
      <c r="CD50" s="232">
        <v>0</v>
      </c>
      <c r="CE50" s="232">
        <v>0</v>
      </c>
      <c r="CF50" s="235">
        <v>0</v>
      </c>
      <c r="CG50" s="235">
        <v>5085</v>
      </c>
      <c r="CH50" s="235">
        <v>13224</v>
      </c>
      <c r="CI50" s="232">
        <v>0</v>
      </c>
      <c r="CJ50" s="232">
        <v>0</v>
      </c>
      <c r="CK50" s="232">
        <v>0</v>
      </c>
      <c r="CL50" s="232">
        <v>0</v>
      </c>
      <c r="CM50" s="232">
        <v>0</v>
      </c>
      <c r="CN50" s="232">
        <v>0</v>
      </c>
      <c r="CO50" s="232">
        <v>0</v>
      </c>
      <c r="CP50" s="232">
        <v>0</v>
      </c>
      <c r="CQ50" s="235">
        <v>0</v>
      </c>
      <c r="CR50" s="235">
        <v>5085</v>
      </c>
      <c r="CS50" s="235">
        <v>13224</v>
      </c>
    </row>
    <row r="51" spans="1:97" s="209" customFormat="1" ht="12.75" customHeight="1" x14ac:dyDescent="0.2">
      <c r="A51" s="237" t="s">
        <v>281</v>
      </c>
      <c r="B51" s="238" t="s">
        <v>504</v>
      </c>
      <c r="C51" s="239">
        <v>9235</v>
      </c>
      <c r="D51" s="239">
        <v>1541</v>
      </c>
      <c r="E51" s="239">
        <v>4149</v>
      </c>
      <c r="F51" s="239">
        <v>787</v>
      </c>
      <c r="G51" s="239">
        <v>333</v>
      </c>
      <c r="H51" s="239">
        <v>4112</v>
      </c>
      <c r="I51" s="239">
        <v>0</v>
      </c>
      <c r="J51" s="239">
        <v>93</v>
      </c>
      <c r="K51" s="239">
        <v>3498</v>
      </c>
      <c r="L51" s="239">
        <v>5346</v>
      </c>
      <c r="M51" s="239">
        <v>753</v>
      </c>
      <c r="N51" s="239">
        <v>6946</v>
      </c>
      <c r="O51" s="239">
        <v>141</v>
      </c>
      <c r="P51" s="239">
        <v>268</v>
      </c>
      <c r="Q51" s="239">
        <v>3</v>
      </c>
      <c r="R51" s="239">
        <v>25</v>
      </c>
      <c r="S51" s="239">
        <v>1692</v>
      </c>
      <c r="T51" s="239">
        <v>91</v>
      </c>
      <c r="U51" s="239">
        <v>54</v>
      </c>
      <c r="V51" s="239">
        <v>13</v>
      </c>
      <c r="W51" s="239">
        <v>220</v>
      </c>
      <c r="X51" s="239">
        <v>45</v>
      </c>
      <c r="Y51" s="239">
        <v>54</v>
      </c>
      <c r="Z51" s="239">
        <v>141</v>
      </c>
      <c r="AA51" s="239">
        <v>3</v>
      </c>
      <c r="AB51" s="239">
        <v>99</v>
      </c>
      <c r="AC51" s="239">
        <v>3</v>
      </c>
      <c r="AD51" s="239">
        <v>0</v>
      </c>
      <c r="AE51" s="239">
        <v>228</v>
      </c>
      <c r="AF51" s="239">
        <v>0</v>
      </c>
      <c r="AG51" s="239">
        <v>1</v>
      </c>
      <c r="AH51" s="239">
        <v>10</v>
      </c>
      <c r="AI51" s="239">
        <v>217</v>
      </c>
      <c r="AJ51" s="239">
        <v>383</v>
      </c>
      <c r="AK51" s="239">
        <v>375</v>
      </c>
      <c r="AL51" s="239">
        <v>81</v>
      </c>
      <c r="AM51" s="239">
        <v>247</v>
      </c>
      <c r="AN51" s="239">
        <v>11</v>
      </c>
      <c r="AO51" s="239">
        <v>4883</v>
      </c>
      <c r="AP51" s="239">
        <v>1624</v>
      </c>
      <c r="AQ51" s="239">
        <v>2753</v>
      </c>
      <c r="AR51" s="239">
        <v>750</v>
      </c>
      <c r="AS51" s="239">
        <v>60</v>
      </c>
      <c r="AT51" s="239">
        <v>335</v>
      </c>
      <c r="AU51" s="239">
        <v>283</v>
      </c>
      <c r="AV51" s="239">
        <v>2292</v>
      </c>
      <c r="AW51" s="239">
        <v>254</v>
      </c>
      <c r="AX51" s="239">
        <v>223</v>
      </c>
      <c r="AY51" s="239">
        <v>854</v>
      </c>
      <c r="AZ51" s="239">
        <v>29</v>
      </c>
      <c r="BA51" s="239">
        <v>179</v>
      </c>
      <c r="BB51" s="239">
        <v>264</v>
      </c>
      <c r="BC51" s="239">
        <v>1791</v>
      </c>
      <c r="BD51" s="239">
        <v>927</v>
      </c>
      <c r="BE51" s="239">
        <v>6211</v>
      </c>
      <c r="BF51" s="239">
        <v>561</v>
      </c>
      <c r="BG51" s="239">
        <v>801</v>
      </c>
      <c r="BH51" s="239">
        <v>2609</v>
      </c>
      <c r="BI51" s="239">
        <v>1120</v>
      </c>
      <c r="BJ51" s="239">
        <v>3595</v>
      </c>
      <c r="BK51" s="239">
        <v>386</v>
      </c>
      <c r="BL51" s="239">
        <v>598</v>
      </c>
      <c r="BM51" s="239">
        <v>612</v>
      </c>
      <c r="BN51" s="239">
        <v>120</v>
      </c>
      <c r="BO51" s="242">
        <v>75312</v>
      </c>
      <c r="BP51" s="241">
        <v>2734</v>
      </c>
      <c r="BQ51" s="239">
        <v>126885</v>
      </c>
      <c r="BR51" s="239">
        <v>24</v>
      </c>
      <c r="BS51" s="239">
        <v>1667</v>
      </c>
      <c r="BT51" s="239">
        <v>9264</v>
      </c>
      <c r="BU51" s="239">
        <v>376</v>
      </c>
      <c r="BV51" s="242">
        <v>140950</v>
      </c>
      <c r="BW51" s="240">
        <v>216262</v>
      </c>
      <c r="BX51" s="241">
        <v>228</v>
      </c>
      <c r="BY51" s="239">
        <v>37000</v>
      </c>
      <c r="BZ51" s="239">
        <v>2165</v>
      </c>
      <c r="CA51" s="239">
        <v>230</v>
      </c>
      <c r="CB51" s="239">
        <v>2084</v>
      </c>
      <c r="CC51" s="239">
        <v>0</v>
      </c>
      <c r="CD51" s="239">
        <v>736</v>
      </c>
      <c r="CE51" s="239">
        <v>2828</v>
      </c>
      <c r="CF51" s="242">
        <v>45271</v>
      </c>
      <c r="CG51" s="242">
        <v>186221</v>
      </c>
      <c r="CH51" s="242">
        <v>261533</v>
      </c>
      <c r="CI51" s="239">
        <v>-7</v>
      </c>
      <c r="CJ51" s="239">
        <v>-51991</v>
      </c>
      <c r="CK51" s="239">
        <v>-26580</v>
      </c>
      <c r="CL51" s="239">
        <v>-33</v>
      </c>
      <c r="CM51" s="239">
        <v>-10201</v>
      </c>
      <c r="CN51" s="239">
        <v>0</v>
      </c>
      <c r="CO51" s="239">
        <v>-3641</v>
      </c>
      <c r="CP51" s="239">
        <v>-7236</v>
      </c>
      <c r="CQ51" s="242">
        <v>-99689</v>
      </c>
      <c r="CR51" s="242">
        <v>86532</v>
      </c>
      <c r="CS51" s="242">
        <v>161844</v>
      </c>
    </row>
    <row r="52" spans="1:97" s="209" customFormat="1" ht="12.75" customHeight="1" x14ac:dyDescent="0.2">
      <c r="A52" s="220" t="s">
        <v>282</v>
      </c>
      <c r="B52" s="231" t="s">
        <v>505</v>
      </c>
      <c r="C52" s="232">
        <v>582</v>
      </c>
      <c r="D52" s="232">
        <v>89</v>
      </c>
      <c r="E52" s="232">
        <v>434</v>
      </c>
      <c r="F52" s="232">
        <v>95</v>
      </c>
      <c r="G52" s="232">
        <v>290</v>
      </c>
      <c r="H52" s="232">
        <v>458</v>
      </c>
      <c r="I52" s="232">
        <v>0</v>
      </c>
      <c r="J52" s="232">
        <v>116</v>
      </c>
      <c r="K52" s="232">
        <v>237</v>
      </c>
      <c r="L52" s="232">
        <v>225</v>
      </c>
      <c r="M52" s="232">
        <v>23</v>
      </c>
      <c r="N52" s="232">
        <v>401</v>
      </c>
      <c r="O52" s="232">
        <v>24</v>
      </c>
      <c r="P52" s="232">
        <v>10</v>
      </c>
      <c r="Q52" s="232">
        <v>1</v>
      </c>
      <c r="R52" s="232">
        <v>5</v>
      </c>
      <c r="S52" s="232">
        <v>200</v>
      </c>
      <c r="T52" s="232">
        <v>19</v>
      </c>
      <c r="U52" s="232">
        <v>7</v>
      </c>
      <c r="V52" s="232">
        <v>1</v>
      </c>
      <c r="W52" s="232">
        <v>30</v>
      </c>
      <c r="X52" s="232">
        <v>11</v>
      </c>
      <c r="Y52" s="232">
        <v>17</v>
      </c>
      <c r="Z52" s="232">
        <v>37</v>
      </c>
      <c r="AA52" s="232">
        <v>1</v>
      </c>
      <c r="AB52" s="232">
        <v>6</v>
      </c>
      <c r="AC52" s="232">
        <v>0</v>
      </c>
      <c r="AD52" s="232">
        <v>0</v>
      </c>
      <c r="AE52" s="232">
        <v>75</v>
      </c>
      <c r="AF52" s="232">
        <v>0</v>
      </c>
      <c r="AG52" s="232">
        <v>0</v>
      </c>
      <c r="AH52" s="232">
        <v>2</v>
      </c>
      <c r="AI52" s="232">
        <v>60</v>
      </c>
      <c r="AJ52" s="232">
        <v>57</v>
      </c>
      <c r="AK52" s="232">
        <v>42</v>
      </c>
      <c r="AL52" s="232">
        <v>7</v>
      </c>
      <c r="AM52" s="232">
        <v>94</v>
      </c>
      <c r="AN52" s="232">
        <v>3</v>
      </c>
      <c r="AO52" s="232">
        <v>786</v>
      </c>
      <c r="AP52" s="232">
        <v>151</v>
      </c>
      <c r="AQ52" s="232">
        <v>1204</v>
      </c>
      <c r="AR52" s="232">
        <v>274</v>
      </c>
      <c r="AS52" s="232">
        <v>149</v>
      </c>
      <c r="AT52" s="232">
        <v>88</v>
      </c>
      <c r="AU52" s="232">
        <v>98</v>
      </c>
      <c r="AV52" s="232">
        <v>2457</v>
      </c>
      <c r="AW52" s="232">
        <v>1320</v>
      </c>
      <c r="AX52" s="232">
        <v>9264</v>
      </c>
      <c r="AY52" s="232">
        <v>1189</v>
      </c>
      <c r="AZ52" s="232">
        <v>4</v>
      </c>
      <c r="BA52" s="232">
        <v>224</v>
      </c>
      <c r="BB52" s="232">
        <v>45</v>
      </c>
      <c r="BC52" s="232">
        <v>4373</v>
      </c>
      <c r="BD52" s="232">
        <v>29</v>
      </c>
      <c r="BE52" s="232">
        <v>637</v>
      </c>
      <c r="BF52" s="232">
        <v>122</v>
      </c>
      <c r="BG52" s="232">
        <v>314</v>
      </c>
      <c r="BH52" s="232">
        <v>818</v>
      </c>
      <c r="BI52" s="232">
        <v>271</v>
      </c>
      <c r="BJ52" s="232">
        <v>167</v>
      </c>
      <c r="BK52" s="232">
        <v>120</v>
      </c>
      <c r="BL52" s="232">
        <v>66</v>
      </c>
      <c r="BM52" s="232">
        <v>0</v>
      </c>
      <c r="BN52" s="232">
        <v>40</v>
      </c>
      <c r="BO52" s="235">
        <v>27869</v>
      </c>
      <c r="BP52" s="234">
        <v>0</v>
      </c>
      <c r="BQ52" s="232">
        <v>35048</v>
      </c>
      <c r="BR52" s="232">
        <v>0</v>
      </c>
      <c r="BS52" s="232">
        <v>0</v>
      </c>
      <c r="BT52" s="232">
        <v>0</v>
      </c>
      <c r="BU52" s="232">
        <v>0</v>
      </c>
      <c r="BV52" s="235">
        <v>35048</v>
      </c>
      <c r="BW52" s="233">
        <v>62917</v>
      </c>
      <c r="BX52" s="234">
        <v>81</v>
      </c>
      <c r="BY52" s="232">
        <v>611</v>
      </c>
      <c r="BZ52" s="232">
        <v>13</v>
      </c>
      <c r="CA52" s="232">
        <v>0</v>
      </c>
      <c r="CB52" s="232">
        <v>2</v>
      </c>
      <c r="CC52" s="232">
        <v>0</v>
      </c>
      <c r="CD52" s="232">
        <v>4</v>
      </c>
      <c r="CE52" s="232">
        <v>23</v>
      </c>
      <c r="CF52" s="235">
        <v>734</v>
      </c>
      <c r="CG52" s="235">
        <v>35782</v>
      </c>
      <c r="CH52" s="235">
        <v>63651</v>
      </c>
      <c r="CI52" s="232">
        <v>-730</v>
      </c>
      <c r="CJ52" s="232">
        <v>-12603</v>
      </c>
      <c r="CK52" s="232">
        <v>-3260</v>
      </c>
      <c r="CL52" s="232">
        <v>-2</v>
      </c>
      <c r="CM52" s="232">
        <v>-67</v>
      </c>
      <c r="CN52" s="232">
        <v>0</v>
      </c>
      <c r="CO52" s="232">
        <v>-34</v>
      </c>
      <c r="CP52" s="232">
        <v>-32</v>
      </c>
      <c r="CQ52" s="235">
        <v>-16728</v>
      </c>
      <c r="CR52" s="235">
        <v>19054</v>
      </c>
      <c r="CS52" s="235">
        <v>46923</v>
      </c>
    </row>
    <row r="53" spans="1:97" s="209" customFormat="1" ht="12.75" customHeight="1" x14ac:dyDescent="0.2">
      <c r="A53" s="220" t="s">
        <v>283</v>
      </c>
      <c r="B53" s="231" t="s">
        <v>506</v>
      </c>
      <c r="C53" s="232">
        <v>0</v>
      </c>
      <c r="D53" s="232">
        <v>13</v>
      </c>
      <c r="E53" s="232">
        <v>0</v>
      </c>
      <c r="F53" s="232">
        <v>144</v>
      </c>
      <c r="G53" s="232">
        <v>17</v>
      </c>
      <c r="H53" s="232">
        <v>30</v>
      </c>
      <c r="I53" s="232">
        <v>0</v>
      </c>
      <c r="J53" s="232">
        <v>16</v>
      </c>
      <c r="K53" s="232">
        <v>153</v>
      </c>
      <c r="L53" s="232">
        <v>127</v>
      </c>
      <c r="M53" s="232">
        <v>55</v>
      </c>
      <c r="N53" s="232">
        <v>319</v>
      </c>
      <c r="O53" s="232">
        <v>8</v>
      </c>
      <c r="P53" s="232">
        <v>3</v>
      </c>
      <c r="Q53" s="232">
        <v>0</v>
      </c>
      <c r="R53" s="232">
        <v>1</v>
      </c>
      <c r="S53" s="232">
        <v>48</v>
      </c>
      <c r="T53" s="232">
        <v>9</v>
      </c>
      <c r="U53" s="232">
        <v>2</v>
      </c>
      <c r="V53" s="232">
        <v>0</v>
      </c>
      <c r="W53" s="232">
        <v>18</v>
      </c>
      <c r="X53" s="232">
        <v>2</v>
      </c>
      <c r="Y53" s="232">
        <v>9</v>
      </c>
      <c r="Z53" s="232">
        <v>12</v>
      </c>
      <c r="AA53" s="232">
        <v>0</v>
      </c>
      <c r="AB53" s="232">
        <v>5</v>
      </c>
      <c r="AC53" s="232">
        <v>0</v>
      </c>
      <c r="AD53" s="232">
        <v>0</v>
      </c>
      <c r="AE53" s="232">
        <v>36</v>
      </c>
      <c r="AF53" s="232">
        <v>0</v>
      </c>
      <c r="AG53" s="232">
        <v>0</v>
      </c>
      <c r="AH53" s="232">
        <v>0</v>
      </c>
      <c r="AI53" s="232">
        <v>32</v>
      </c>
      <c r="AJ53" s="232">
        <v>22</v>
      </c>
      <c r="AK53" s="232">
        <v>23</v>
      </c>
      <c r="AL53" s="232">
        <v>1</v>
      </c>
      <c r="AM53" s="232">
        <v>8</v>
      </c>
      <c r="AN53" s="232">
        <v>0</v>
      </c>
      <c r="AO53" s="232">
        <v>440</v>
      </c>
      <c r="AP53" s="232">
        <v>53</v>
      </c>
      <c r="AQ53" s="232">
        <v>118</v>
      </c>
      <c r="AR53" s="232">
        <v>51</v>
      </c>
      <c r="AS53" s="232">
        <v>49</v>
      </c>
      <c r="AT53" s="232">
        <v>50</v>
      </c>
      <c r="AU53" s="232">
        <v>25</v>
      </c>
      <c r="AV53" s="232">
        <v>5545</v>
      </c>
      <c r="AW53" s="232">
        <v>798</v>
      </c>
      <c r="AX53" s="232">
        <v>4877</v>
      </c>
      <c r="AY53" s="232">
        <v>1799</v>
      </c>
      <c r="AZ53" s="232">
        <v>64</v>
      </c>
      <c r="BA53" s="232">
        <v>349</v>
      </c>
      <c r="BB53" s="232">
        <v>394</v>
      </c>
      <c r="BC53" s="232">
        <v>499</v>
      </c>
      <c r="BD53" s="232">
        <v>167</v>
      </c>
      <c r="BE53" s="232">
        <v>1998</v>
      </c>
      <c r="BF53" s="232">
        <v>258</v>
      </c>
      <c r="BG53" s="232">
        <v>401</v>
      </c>
      <c r="BH53" s="232">
        <v>924</v>
      </c>
      <c r="BI53" s="232">
        <v>266</v>
      </c>
      <c r="BJ53" s="232">
        <v>378</v>
      </c>
      <c r="BK53" s="232">
        <v>131</v>
      </c>
      <c r="BL53" s="232">
        <v>469</v>
      </c>
      <c r="BM53" s="232">
        <v>0</v>
      </c>
      <c r="BN53" s="232">
        <v>346</v>
      </c>
      <c r="BO53" s="235">
        <v>21562</v>
      </c>
      <c r="BP53" s="234">
        <v>0</v>
      </c>
      <c r="BQ53" s="232">
        <v>128141</v>
      </c>
      <c r="BR53" s="232">
        <v>38</v>
      </c>
      <c r="BS53" s="232">
        <v>0</v>
      </c>
      <c r="BT53" s="232">
        <v>0</v>
      </c>
      <c r="BU53" s="232">
        <v>0</v>
      </c>
      <c r="BV53" s="235">
        <v>128179</v>
      </c>
      <c r="BW53" s="233">
        <v>149741</v>
      </c>
      <c r="BX53" s="234">
        <v>0</v>
      </c>
      <c r="BY53" s="232">
        <v>1117</v>
      </c>
      <c r="BZ53" s="232">
        <v>36432</v>
      </c>
      <c r="CA53" s="232">
        <v>403</v>
      </c>
      <c r="CB53" s="232">
        <v>11768</v>
      </c>
      <c r="CC53" s="232">
        <v>0</v>
      </c>
      <c r="CD53" s="232">
        <v>8151</v>
      </c>
      <c r="CE53" s="232">
        <v>17036</v>
      </c>
      <c r="CF53" s="235">
        <v>74907</v>
      </c>
      <c r="CG53" s="235">
        <v>203086</v>
      </c>
      <c r="CH53" s="235">
        <v>224648</v>
      </c>
      <c r="CI53" s="232">
        <v>0</v>
      </c>
      <c r="CJ53" s="232">
        <v>-2216</v>
      </c>
      <c r="CK53" s="232">
        <v>-70425</v>
      </c>
      <c r="CL53" s="232">
        <v>-563</v>
      </c>
      <c r="CM53" s="232">
        <v>-6909</v>
      </c>
      <c r="CN53" s="232">
        <v>0</v>
      </c>
      <c r="CO53" s="232">
        <v>-5306</v>
      </c>
      <c r="CP53" s="232">
        <v>-20385</v>
      </c>
      <c r="CQ53" s="235">
        <v>-105804</v>
      </c>
      <c r="CR53" s="235">
        <v>97282</v>
      </c>
      <c r="CS53" s="235">
        <v>118844</v>
      </c>
    </row>
    <row r="54" spans="1:97" s="209" customFormat="1" ht="12.75" customHeight="1" x14ac:dyDescent="0.2">
      <c r="A54" s="220" t="s">
        <v>284</v>
      </c>
      <c r="B54" s="231" t="s">
        <v>507</v>
      </c>
      <c r="C54" s="232">
        <v>1692</v>
      </c>
      <c r="D54" s="232">
        <v>384</v>
      </c>
      <c r="E54" s="232">
        <v>4462</v>
      </c>
      <c r="F54" s="232">
        <v>185</v>
      </c>
      <c r="G54" s="232">
        <v>1060</v>
      </c>
      <c r="H54" s="232">
        <v>1403</v>
      </c>
      <c r="I54" s="232">
        <v>0</v>
      </c>
      <c r="J54" s="232">
        <v>66</v>
      </c>
      <c r="K54" s="232">
        <v>1780</v>
      </c>
      <c r="L54" s="232">
        <v>3144</v>
      </c>
      <c r="M54" s="232">
        <v>1387</v>
      </c>
      <c r="N54" s="232">
        <v>2620</v>
      </c>
      <c r="O54" s="232">
        <v>66</v>
      </c>
      <c r="P54" s="232">
        <v>205</v>
      </c>
      <c r="Q54" s="232">
        <v>1</v>
      </c>
      <c r="R54" s="232">
        <v>6</v>
      </c>
      <c r="S54" s="232">
        <v>1492</v>
      </c>
      <c r="T54" s="232">
        <v>40</v>
      </c>
      <c r="U54" s="232">
        <v>36</v>
      </c>
      <c r="V54" s="232">
        <v>7</v>
      </c>
      <c r="W54" s="232">
        <v>82</v>
      </c>
      <c r="X54" s="232">
        <v>40</v>
      </c>
      <c r="Y54" s="232">
        <v>127</v>
      </c>
      <c r="Z54" s="232">
        <v>99</v>
      </c>
      <c r="AA54" s="232">
        <v>8</v>
      </c>
      <c r="AB54" s="232">
        <v>37</v>
      </c>
      <c r="AC54" s="232">
        <v>1</v>
      </c>
      <c r="AD54" s="232">
        <v>0</v>
      </c>
      <c r="AE54" s="232">
        <v>516</v>
      </c>
      <c r="AF54" s="232">
        <v>0</v>
      </c>
      <c r="AG54" s="232">
        <v>1</v>
      </c>
      <c r="AH54" s="232">
        <v>6</v>
      </c>
      <c r="AI54" s="232">
        <v>126</v>
      </c>
      <c r="AJ54" s="232">
        <v>166</v>
      </c>
      <c r="AK54" s="232">
        <v>169</v>
      </c>
      <c r="AL54" s="232">
        <v>27</v>
      </c>
      <c r="AM54" s="232">
        <v>80</v>
      </c>
      <c r="AN54" s="232">
        <v>780</v>
      </c>
      <c r="AO54" s="232">
        <v>2437</v>
      </c>
      <c r="AP54" s="232">
        <v>726</v>
      </c>
      <c r="AQ54" s="232">
        <v>2586</v>
      </c>
      <c r="AR54" s="232">
        <v>884</v>
      </c>
      <c r="AS54" s="232">
        <v>76</v>
      </c>
      <c r="AT54" s="232">
        <v>369</v>
      </c>
      <c r="AU54" s="232">
        <v>496</v>
      </c>
      <c r="AV54" s="232">
        <v>3023</v>
      </c>
      <c r="AW54" s="232">
        <v>1023</v>
      </c>
      <c r="AX54" s="232">
        <v>98</v>
      </c>
      <c r="AY54" s="232">
        <v>13683</v>
      </c>
      <c r="AZ54" s="232">
        <v>505</v>
      </c>
      <c r="BA54" s="232">
        <v>388</v>
      </c>
      <c r="BB54" s="232">
        <v>336</v>
      </c>
      <c r="BC54" s="232">
        <v>3672</v>
      </c>
      <c r="BD54" s="232">
        <v>1384</v>
      </c>
      <c r="BE54" s="232">
        <v>1460</v>
      </c>
      <c r="BF54" s="232">
        <v>151</v>
      </c>
      <c r="BG54" s="232">
        <v>536</v>
      </c>
      <c r="BH54" s="232">
        <v>1363</v>
      </c>
      <c r="BI54" s="232">
        <v>784</v>
      </c>
      <c r="BJ54" s="232">
        <v>824</v>
      </c>
      <c r="BK54" s="232">
        <v>200</v>
      </c>
      <c r="BL54" s="232">
        <v>333</v>
      </c>
      <c r="BM54" s="232">
        <v>159</v>
      </c>
      <c r="BN54" s="232">
        <v>1001</v>
      </c>
      <c r="BO54" s="235">
        <v>60798</v>
      </c>
      <c r="BP54" s="234">
        <v>664</v>
      </c>
      <c r="BQ54" s="232">
        <v>31452</v>
      </c>
      <c r="BR54" s="232">
        <v>178</v>
      </c>
      <c r="BS54" s="232">
        <v>289</v>
      </c>
      <c r="BT54" s="232">
        <v>1297</v>
      </c>
      <c r="BU54" s="232">
        <v>200</v>
      </c>
      <c r="BV54" s="235">
        <v>34080</v>
      </c>
      <c r="BW54" s="233">
        <v>94878</v>
      </c>
      <c r="BX54" s="234">
        <v>1405</v>
      </c>
      <c r="BY54" s="232">
        <v>29408</v>
      </c>
      <c r="BZ54" s="232">
        <v>1364</v>
      </c>
      <c r="CA54" s="232">
        <v>87</v>
      </c>
      <c r="CB54" s="232">
        <v>1522</v>
      </c>
      <c r="CC54" s="232">
        <v>0</v>
      </c>
      <c r="CD54" s="232">
        <v>265</v>
      </c>
      <c r="CE54" s="232">
        <v>966</v>
      </c>
      <c r="CF54" s="235">
        <v>35017</v>
      </c>
      <c r="CG54" s="235">
        <v>69097</v>
      </c>
      <c r="CH54" s="235">
        <v>129895</v>
      </c>
      <c r="CI54" s="232">
        <v>-826</v>
      </c>
      <c r="CJ54" s="232">
        <v>-18660</v>
      </c>
      <c r="CK54" s="232">
        <v>-8531</v>
      </c>
      <c r="CL54" s="232">
        <v>-20</v>
      </c>
      <c r="CM54" s="232">
        <v>-2798</v>
      </c>
      <c r="CN54" s="232">
        <v>0</v>
      </c>
      <c r="CO54" s="232">
        <v>-2548</v>
      </c>
      <c r="CP54" s="232">
        <v>-5879</v>
      </c>
      <c r="CQ54" s="235">
        <v>-39262</v>
      </c>
      <c r="CR54" s="235">
        <v>29835</v>
      </c>
      <c r="CS54" s="235">
        <v>90633</v>
      </c>
    </row>
    <row r="55" spans="1:97" s="209" customFormat="1" ht="12.75" customHeight="1" x14ac:dyDescent="0.2">
      <c r="A55" s="243" t="s">
        <v>285</v>
      </c>
      <c r="B55" s="244" t="s">
        <v>508</v>
      </c>
      <c r="C55" s="245">
        <v>10</v>
      </c>
      <c r="D55" s="245">
        <v>3</v>
      </c>
      <c r="E55" s="245">
        <v>9</v>
      </c>
      <c r="F55" s="245">
        <v>5</v>
      </c>
      <c r="G55" s="245">
        <v>4</v>
      </c>
      <c r="H55" s="245">
        <v>18</v>
      </c>
      <c r="I55" s="245">
        <v>0</v>
      </c>
      <c r="J55" s="245">
        <v>1</v>
      </c>
      <c r="K55" s="245">
        <v>6</v>
      </c>
      <c r="L55" s="245">
        <v>6</v>
      </c>
      <c r="M55" s="245">
        <v>0</v>
      </c>
      <c r="N55" s="245">
        <v>12</v>
      </c>
      <c r="O55" s="245">
        <v>0</v>
      </c>
      <c r="P55" s="245">
        <v>0</v>
      </c>
      <c r="Q55" s="245">
        <v>0</v>
      </c>
      <c r="R55" s="245">
        <v>0</v>
      </c>
      <c r="S55" s="245">
        <v>4</v>
      </c>
      <c r="T55" s="245">
        <v>0</v>
      </c>
      <c r="U55" s="245">
        <v>0</v>
      </c>
      <c r="V55" s="245">
        <v>0</v>
      </c>
      <c r="W55" s="245">
        <v>1</v>
      </c>
      <c r="X55" s="245">
        <v>0</v>
      </c>
      <c r="Y55" s="245">
        <v>0</v>
      </c>
      <c r="Z55" s="245">
        <v>2</v>
      </c>
      <c r="AA55" s="245">
        <v>0</v>
      </c>
      <c r="AB55" s="245">
        <v>0</v>
      </c>
      <c r="AC55" s="245">
        <v>0</v>
      </c>
      <c r="AD55" s="245">
        <v>0</v>
      </c>
      <c r="AE55" s="245">
        <v>2</v>
      </c>
      <c r="AF55" s="245">
        <v>0</v>
      </c>
      <c r="AG55" s="245">
        <v>0</v>
      </c>
      <c r="AH55" s="245">
        <v>0</v>
      </c>
      <c r="AI55" s="245">
        <v>1</v>
      </c>
      <c r="AJ55" s="245">
        <v>1</v>
      </c>
      <c r="AK55" s="245">
        <v>1</v>
      </c>
      <c r="AL55" s="245">
        <v>0</v>
      </c>
      <c r="AM55" s="245">
        <v>1</v>
      </c>
      <c r="AN55" s="245">
        <v>2</v>
      </c>
      <c r="AO55" s="245">
        <v>18</v>
      </c>
      <c r="AP55" s="245">
        <v>32</v>
      </c>
      <c r="AQ55" s="245">
        <v>41</v>
      </c>
      <c r="AR55" s="245">
        <v>12</v>
      </c>
      <c r="AS55" s="245">
        <v>18</v>
      </c>
      <c r="AT55" s="245">
        <v>26</v>
      </c>
      <c r="AU55" s="245">
        <v>10</v>
      </c>
      <c r="AV55" s="245">
        <v>284</v>
      </c>
      <c r="AW55" s="245">
        <v>429</v>
      </c>
      <c r="AX55" s="245">
        <v>44</v>
      </c>
      <c r="AY55" s="245">
        <v>70</v>
      </c>
      <c r="AZ55" s="245">
        <v>0</v>
      </c>
      <c r="BA55" s="245">
        <v>340</v>
      </c>
      <c r="BB55" s="245">
        <v>22</v>
      </c>
      <c r="BC55" s="245">
        <v>1099</v>
      </c>
      <c r="BD55" s="245">
        <v>122</v>
      </c>
      <c r="BE55" s="245">
        <v>117</v>
      </c>
      <c r="BF55" s="245">
        <v>39</v>
      </c>
      <c r="BG55" s="245">
        <v>86</v>
      </c>
      <c r="BH55" s="245">
        <v>111</v>
      </c>
      <c r="BI55" s="245">
        <v>26</v>
      </c>
      <c r="BJ55" s="245">
        <v>44</v>
      </c>
      <c r="BK55" s="245">
        <v>12</v>
      </c>
      <c r="BL55" s="245">
        <v>39</v>
      </c>
      <c r="BM55" s="245">
        <v>0</v>
      </c>
      <c r="BN55" s="245">
        <v>9</v>
      </c>
      <c r="BO55" s="248">
        <v>3139</v>
      </c>
      <c r="BP55" s="247">
        <v>20</v>
      </c>
      <c r="BQ55" s="245">
        <v>743</v>
      </c>
      <c r="BR55" s="245">
        <v>0</v>
      </c>
      <c r="BS55" s="245">
        <v>0</v>
      </c>
      <c r="BT55" s="245">
        <v>0</v>
      </c>
      <c r="BU55" s="245">
        <v>0</v>
      </c>
      <c r="BV55" s="248">
        <v>763</v>
      </c>
      <c r="BW55" s="246">
        <v>3902</v>
      </c>
      <c r="BX55" s="247">
        <v>5</v>
      </c>
      <c r="BY55" s="245">
        <v>453</v>
      </c>
      <c r="BZ55" s="245">
        <v>1840</v>
      </c>
      <c r="CA55" s="245">
        <v>136</v>
      </c>
      <c r="CB55" s="245">
        <v>149</v>
      </c>
      <c r="CC55" s="245">
        <v>0</v>
      </c>
      <c r="CD55" s="245">
        <v>656</v>
      </c>
      <c r="CE55" s="245">
        <v>844</v>
      </c>
      <c r="CF55" s="248">
        <v>4083</v>
      </c>
      <c r="CG55" s="248">
        <v>4846</v>
      </c>
      <c r="CH55" s="248">
        <v>7985</v>
      </c>
      <c r="CI55" s="245">
        <v>-19</v>
      </c>
      <c r="CJ55" s="245">
        <v>-468</v>
      </c>
      <c r="CK55" s="245">
        <v>-1000</v>
      </c>
      <c r="CL55" s="245">
        <v>-56</v>
      </c>
      <c r="CM55" s="245">
        <v>-584</v>
      </c>
      <c r="CN55" s="245">
        <v>0</v>
      </c>
      <c r="CO55" s="245">
        <v>-611</v>
      </c>
      <c r="CP55" s="245">
        <v>-578</v>
      </c>
      <c r="CQ55" s="248">
        <v>-3316</v>
      </c>
      <c r="CR55" s="248">
        <v>1530</v>
      </c>
      <c r="CS55" s="248">
        <v>4669</v>
      </c>
    </row>
    <row r="56" spans="1:97" s="209" customFormat="1" ht="12.75" customHeight="1" x14ac:dyDescent="0.2">
      <c r="A56" s="220" t="s">
        <v>286</v>
      </c>
      <c r="B56" s="231" t="s">
        <v>509</v>
      </c>
      <c r="C56" s="232">
        <v>22</v>
      </c>
      <c r="D56" s="232">
        <v>5</v>
      </c>
      <c r="E56" s="232">
        <v>14</v>
      </c>
      <c r="F56" s="232">
        <v>23</v>
      </c>
      <c r="G56" s="232">
        <v>13</v>
      </c>
      <c r="H56" s="232">
        <v>175</v>
      </c>
      <c r="I56" s="232">
        <v>0</v>
      </c>
      <c r="J56" s="232">
        <v>3</v>
      </c>
      <c r="K56" s="232">
        <v>27</v>
      </c>
      <c r="L56" s="232">
        <v>38</v>
      </c>
      <c r="M56" s="232">
        <v>3</v>
      </c>
      <c r="N56" s="232">
        <v>40</v>
      </c>
      <c r="O56" s="232">
        <v>0</v>
      </c>
      <c r="P56" s="232">
        <v>1</v>
      </c>
      <c r="Q56" s="232">
        <v>0</v>
      </c>
      <c r="R56" s="232">
        <v>0</v>
      </c>
      <c r="S56" s="232">
        <v>12</v>
      </c>
      <c r="T56" s="232">
        <v>1</v>
      </c>
      <c r="U56" s="232">
        <v>0</v>
      </c>
      <c r="V56" s="232">
        <v>0</v>
      </c>
      <c r="W56" s="232">
        <v>4</v>
      </c>
      <c r="X56" s="232">
        <v>0</v>
      </c>
      <c r="Y56" s="232">
        <v>1</v>
      </c>
      <c r="Z56" s="232">
        <v>18</v>
      </c>
      <c r="AA56" s="232">
        <v>0</v>
      </c>
      <c r="AB56" s="232">
        <v>1</v>
      </c>
      <c r="AC56" s="232">
        <v>0</v>
      </c>
      <c r="AD56" s="232">
        <v>0</v>
      </c>
      <c r="AE56" s="232">
        <v>4</v>
      </c>
      <c r="AF56" s="232">
        <v>0</v>
      </c>
      <c r="AG56" s="232">
        <v>0</v>
      </c>
      <c r="AH56" s="232">
        <v>0</v>
      </c>
      <c r="AI56" s="232">
        <v>4</v>
      </c>
      <c r="AJ56" s="232">
        <v>7</v>
      </c>
      <c r="AK56" s="232">
        <v>5</v>
      </c>
      <c r="AL56" s="232">
        <v>1</v>
      </c>
      <c r="AM56" s="232">
        <v>3</v>
      </c>
      <c r="AN56" s="232">
        <v>1</v>
      </c>
      <c r="AO56" s="232">
        <v>41</v>
      </c>
      <c r="AP56" s="232">
        <v>251</v>
      </c>
      <c r="AQ56" s="232">
        <v>246</v>
      </c>
      <c r="AR56" s="232">
        <v>75</v>
      </c>
      <c r="AS56" s="232">
        <v>1</v>
      </c>
      <c r="AT56" s="232">
        <v>20</v>
      </c>
      <c r="AU56" s="232">
        <v>37</v>
      </c>
      <c r="AV56" s="232">
        <v>1864</v>
      </c>
      <c r="AW56" s="232">
        <v>495</v>
      </c>
      <c r="AX56" s="232">
        <v>184</v>
      </c>
      <c r="AY56" s="232">
        <v>305</v>
      </c>
      <c r="AZ56" s="232">
        <v>15</v>
      </c>
      <c r="BA56" s="232">
        <v>5256</v>
      </c>
      <c r="BB56" s="232">
        <v>148</v>
      </c>
      <c r="BC56" s="232">
        <v>1694</v>
      </c>
      <c r="BD56" s="232">
        <v>102</v>
      </c>
      <c r="BE56" s="232">
        <v>273</v>
      </c>
      <c r="BF56" s="232">
        <v>53</v>
      </c>
      <c r="BG56" s="232">
        <v>240</v>
      </c>
      <c r="BH56" s="232">
        <v>1919</v>
      </c>
      <c r="BI56" s="232">
        <v>134</v>
      </c>
      <c r="BJ56" s="232">
        <v>354</v>
      </c>
      <c r="BK56" s="232">
        <v>52</v>
      </c>
      <c r="BL56" s="232">
        <v>147</v>
      </c>
      <c r="BM56" s="232">
        <v>0</v>
      </c>
      <c r="BN56" s="232">
        <v>483</v>
      </c>
      <c r="BO56" s="235">
        <v>14815</v>
      </c>
      <c r="BP56" s="234">
        <v>170</v>
      </c>
      <c r="BQ56" s="232">
        <v>23950</v>
      </c>
      <c r="BR56" s="232">
        <v>0</v>
      </c>
      <c r="BS56" s="232">
        <v>0</v>
      </c>
      <c r="BT56" s="232">
        <v>0</v>
      </c>
      <c r="BU56" s="232">
        <v>0</v>
      </c>
      <c r="BV56" s="235">
        <v>24120</v>
      </c>
      <c r="BW56" s="233">
        <v>38935</v>
      </c>
      <c r="BX56" s="234">
        <v>41</v>
      </c>
      <c r="BY56" s="232">
        <v>1947</v>
      </c>
      <c r="BZ56" s="232">
        <v>10989</v>
      </c>
      <c r="CA56" s="232">
        <v>1614</v>
      </c>
      <c r="CB56" s="232">
        <v>2440</v>
      </c>
      <c r="CC56" s="232">
        <v>0</v>
      </c>
      <c r="CD56" s="232">
        <v>5667</v>
      </c>
      <c r="CE56" s="232">
        <v>7455</v>
      </c>
      <c r="CF56" s="235">
        <v>30153</v>
      </c>
      <c r="CG56" s="235">
        <v>54273</v>
      </c>
      <c r="CH56" s="235">
        <v>69088</v>
      </c>
      <c r="CI56" s="232">
        <v>-72</v>
      </c>
      <c r="CJ56" s="232">
        <v>-2428</v>
      </c>
      <c r="CK56" s="232">
        <v>-16477</v>
      </c>
      <c r="CL56" s="232">
        <v>-419</v>
      </c>
      <c r="CM56" s="232">
        <v>-2786</v>
      </c>
      <c r="CN56" s="232">
        <v>0</v>
      </c>
      <c r="CO56" s="232">
        <v>-6183</v>
      </c>
      <c r="CP56" s="232">
        <v>-5646</v>
      </c>
      <c r="CQ56" s="235">
        <v>-34011</v>
      </c>
      <c r="CR56" s="235">
        <v>20262</v>
      </c>
      <c r="CS56" s="235">
        <v>35077</v>
      </c>
    </row>
    <row r="57" spans="1:97" s="209" customFormat="1" ht="12.75" customHeight="1" x14ac:dyDescent="0.2">
      <c r="A57" s="220" t="s">
        <v>288</v>
      </c>
      <c r="B57" s="231" t="s">
        <v>510</v>
      </c>
      <c r="C57" s="232">
        <v>156</v>
      </c>
      <c r="D57" s="232">
        <v>15</v>
      </c>
      <c r="E57" s="232">
        <v>153</v>
      </c>
      <c r="F57" s="232">
        <v>80</v>
      </c>
      <c r="G57" s="232">
        <v>30</v>
      </c>
      <c r="H57" s="232">
        <v>139</v>
      </c>
      <c r="I57" s="232">
        <v>0</v>
      </c>
      <c r="J57" s="232">
        <v>11</v>
      </c>
      <c r="K57" s="232">
        <v>201</v>
      </c>
      <c r="L57" s="232">
        <v>210</v>
      </c>
      <c r="M57" s="232">
        <v>16</v>
      </c>
      <c r="N57" s="232">
        <v>329</v>
      </c>
      <c r="O57" s="232">
        <v>11</v>
      </c>
      <c r="P57" s="232">
        <v>8</v>
      </c>
      <c r="Q57" s="232">
        <v>0</v>
      </c>
      <c r="R57" s="232">
        <v>2</v>
      </c>
      <c r="S57" s="232">
        <v>91</v>
      </c>
      <c r="T57" s="232">
        <v>9</v>
      </c>
      <c r="U57" s="232">
        <v>5</v>
      </c>
      <c r="V57" s="232">
        <v>1</v>
      </c>
      <c r="W57" s="232">
        <v>22</v>
      </c>
      <c r="X57" s="232">
        <v>20</v>
      </c>
      <c r="Y57" s="232">
        <v>9</v>
      </c>
      <c r="Z57" s="232">
        <v>31</v>
      </c>
      <c r="AA57" s="232">
        <v>0</v>
      </c>
      <c r="AB57" s="232">
        <v>7</v>
      </c>
      <c r="AC57" s="232">
        <v>1</v>
      </c>
      <c r="AD57" s="232">
        <v>0</v>
      </c>
      <c r="AE57" s="232">
        <v>27</v>
      </c>
      <c r="AF57" s="232">
        <v>0</v>
      </c>
      <c r="AG57" s="232">
        <v>0</v>
      </c>
      <c r="AH57" s="232">
        <v>1</v>
      </c>
      <c r="AI57" s="232">
        <v>23</v>
      </c>
      <c r="AJ57" s="232">
        <v>70</v>
      </c>
      <c r="AK57" s="232">
        <v>95</v>
      </c>
      <c r="AL57" s="232">
        <v>6</v>
      </c>
      <c r="AM57" s="232">
        <v>21</v>
      </c>
      <c r="AN57" s="232">
        <v>4</v>
      </c>
      <c r="AO57" s="232">
        <v>245</v>
      </c>
      <c r="AP57" s="232">
        <v>71</v>
      </c>
      <c r="AQ57" s="232">
        <v>283</v>
      </c>
      <c r="AR57" s="232">
        <v>90</v>
      </c>
      <c r="AS57" s="232">
        <v>58</v>
      </c>
      <c r="AT57" s="232">
        <v>522</v>
      </c>
      <c r="AU57" s="232">
        <v>61</v>
      </c>
      <c r="AV57" s="232">
        <v>3210</v>
      </c>
      <c r="AW57" s="232">
        <v>1472</v>
      </c>
      <c r="AX57" s="232">
        <v>180</v>
      </c>
      <c r="AY57" s="232">
        <v>572</v>
      </c>
      <c r="AZ57" s="232">
        <v>55</v>
      </c>
      <c r="BA57" s="232">
        <v>2133</v>
      </c>
      <c r="BB57" s="232">
        <v>612</v>
      </c>
      <c r="BC57" s="232">
        <v>2274</v>
      </c>
      <c r="BD57" s="232">
        <v>651</v>
      </c>
      <c r="BE57" s="232">
        <v>1134</v>
      </c>
      <c r="BF57" s="232">
        <v>89</v>
      </c>
      <c r="BG57" s="232">
        <v>871</v>
      </c>
      <c r="BH57" s="232">
        <v>2496</v>
      </c>
      <c r="BI57" s="232">
        <v>231</v>
      </c>
      <c r="BJ57" s="232">
        <v>125</v>
      </c>
      <c r="BK57" s="232">
        <v>335</v>
      </c>
      <c r="BL57" s="232">
        <v>163</v>
      </c>
      <c r="BM57" s="232">
        <v>0</v>
      </c>
      <c r="BN57" s="232">
        <v>231</v>
      </c>
      <c r="BO57" s="235">
        <v>19968</v>
      </c>
      <c r="BP57" s="234">
        <v>127</v>
      </c>
      <c r="BQ57" s="232">
        <v>7052</v>
      </c>
      <c r="BR57" s="232">
        <v>41</v>
      </c>
      <c r="BS57" s="232">
        <v>196</v>
      </c>
      <c r="BT57" s="232">
        <v>1280</v>
      </c>
      <c r="BU57" s="232">
        <v>-21</v>
      </c>
      <c r="BV57" s="235">
        <v>8675</v>
      </c>
      <c r="BW57" s="233">
        <v>28643</v>
      </c>
      <c r="BX57" s="234">
        <v>58</v>
      </c>
      <c r="BY57" s="232">
        <v>5998</v>
      </c>
      <c r="BZ57" s="232">
        <v>898</v>
      </c>
      <c r="CA57" s="232">
        <v>712</v>
      </c>
      <c r="CB57" s="232">
        <v>1233</v>
      </c>
      <c r="CC57" s="232">
        <v>0</v>
      </c>
      <c r="CD57" s="232">
        <v>692</v>
      </c>
      <c r="CE57" s="232">
        <v>1222</v>
      </c>
      <c r="CF57" s="235">
        <v>10813</v>
      </c>
      <c r="CG57" s="235">
        <v>19488</v>
      </c>
      <c r="CH57" s="235">
        <v>39456</v>
      </c>
      <c r="CI57" s="232">
        <v>-604</v>
      </c>
      <c r="CJ57" s="232">
        <v>-16553</v>
      </c>
      <c r="CK57" s="232">
        <v>-10086</v>
      </c>
      <c r="CL57" s="232">
        <v>-17</v>
      </c>
      <c r="CM57" s="232">
        <v>-72</v>
      </c>
      <c r="CN57" s="232">
        <v>0</v>
      </c>
      <c r="CO57" s="232">
        <v>-342</v>
      </c>
      <c r="CP57" s="232">
        <v>-454</v>
      </c>
      <c r="CQ57" s="235">
        <v>-28128</v>
      </c>
      <c r="CR57" s="235">
        <v>-8640</v>
      </c>
      <c r="CS57" s="235">
        <v>11328</v>
      </c>
    </row>
    <row r="58" spans="1:97" s="209" customFormat="1" ht="12.75" customHeight="1" x14ac:dyDescent="0.2">
      <c r="A58" s="220" t="s">
        <v>289</v>
      </c>
      <c r="B58" s="231" t="s">
        <v>511</v>
      </c>
      <c r="C58" s="232">
        <v>0</v>
      </c>
      <c r="D58" s="232">
        <v>0</v>
      </c>
      <c r="E58" s="232">
        <v>0</v>
      </c>
      <c r="F58" s="232">
        <v>0</v>
      </c>
      <c r="G58" s="232">
        <v>0</v>
      </c>
      <c r="H58" s="232">
        <v>0</v>
      </c>
      <c r="I58" s="232">
        <v>0</v>
      </c>
      <c r="J58" s="232">
        <v>0</v>
      </c>
      <c r="K58" s="232">
        <v>0</v>
      </c>
      <c r="L58" s="232">
        <v>0</v>
      </c>
      <c r="M58" s="232">
        <v>0</v>
      </c>
      <c r="N58" s="232">
        <v>0</v>
      </c>
      <c r="O58" s="232">
        <v>0</v>
      </c>
      <c r="P58" s="232">
        <v>0</v>
      </c>
      <c r="Q58" s="232">
        <v>0</v>
      </c>
      <c r="R58" s="232">
        <v>0</v>
      </c>
      <c r="S58" s="232">
        <v>0</v>
      </c>
      <c r="T58" s="232">
        <v>0</v>
      </c>
      <c r="U58" s="232">
        <v>0</v>
      </c>
      <c r="V58" s="232">
        <v>0</v>
      </c>
      <c r="W58" s="232">
        <v>0</v>
      </c>
      <c r="X58" s="232">
        <v>0</v>
      </c>
      <c r="Y58" s="232">
        <v>0</v>
      </c>
      <c r="Z58" s="232">
        <v>0</v>
      </c>
      <c r="AA58" s="232">
        <v>0</v>
      </c>
      <c r="AB58" s="232">
        <v>0</v>
      </c>
      <c r="AC58" s="232">
        <v>0</v>
      </c>
      <c r="AD58" s="232">
        <v>0</v>
      </c>
      <c r="AE58" s="232">
        <v>0</v>
      </c>
      <c r="AF58" s="232">
        <v>0</v>
      </c>
      <c r="AG58" s="232">
        <v>0</v>
      </c>
      <c r="AH58" s="232">
        <v>0</v>
      </c>
      <c r="AI58" s="232">
        <v>0</v>
      </c>
      <c r="AJ58" s="232">
        <v>0</v>
      </c>
      <c r="AK58" s="232">
        <v>0</v>
      </c>
      <c r="AL58" s="232">
        <v>0</v>
      </c>
      <c r="AM58" s="232">
        <v>0</v>
      </c>
      <c r="AN58" s="232">
        <v>0</v>
      </c>
      <c r="AO58" s="232">
        <v>0</v>
      </c>
      <c r="AP58" s="232">
        <v>0</v>
      </c>
      <c r="AQ58" s="232">
        <v>0</v>
      </c>
      <c r="AR58" s="232">
        <v>0</v>
      </c>
      <c r="AS58" s="232">
        <v>0</v>
      </c>
      <c r="AT58" s="232">
        <v>0</v>
      </c>
      <c r="AU58" s="232">
        <v>0</v>
      </c>
      <c r="AV58" s="232">
        <v>0</v>
      </c>
      <c r="AW58" s="232">
        <v>0</v>
      </c>
      <c r="AX58" s="232">
        <v>0</v>
      </c>
      <c r="AY58" s="232">
        <v>0</v>
      </c>
      <c r="AZ58" s="232">
        <v>0</v>
      </c>
      <c r="BA58" s="232">
        <v>0</v>
      </c>
      <c r="BB58" s="232">
        <v>0</v>
      </c>
      <c r="BC58" s="232">
        <v>0</v>
      </c>
      <c r="BD58" s="232">
        <v>0</v>
      </c>
      <c r="BE58" s="232">
        <v>0</v>
      </c>
      <c r="BF58" s="232">
        <v>0</v>
      </c>
      <c r="BG58" s="232">
        <v>0</v>
      </c>
      <c r="BH58" s="232">
        <v>0</v>
      </c>
      <c r="BI58" s="232">
        <v>0</v>
      </c>
      <c r="BJ58" s="232">
        <v>0</v>
      </c>
      <c r="BK58" s="232">
        <v>0</v>
      </c>
      <c r="BL58" s="232">
        <v>0</v>
      </c>
      <c r="BM58" s="232">
        <v>0</v>
      </c>
      <c r="BN58" s="232">
        <v>1397</v>
      </c>
      <c r="BO58" s="235">
        <v>1397</v>
      </c>
      <c r="BP58" s="234">
        <v>0</v>
      </c>
      <c r="BQ58" s="232">
        <v>3192</v>
      </c>
      <c r="BR58" s="232">
        <v>165556</v>
      </c>
      <c r="BS58" s="232">
        <v>0</v>
      </c>
      <c r="BT58" s="232">
        <v>0</v>
      </c>
      <c r="BU58" s="232">
        <v>0</v>
      </c>
      <c r="BV58" s="235">
        <v>168748</v>
      </c>
      <c r="BW58" s="233">
        <v>170145</v>
      </c>
      <c r="BX58" s="234">
        <v>0</v>
      </c>
      <c r="BY58" s="232">
        <v>0</v>
      </c>
      <c r="BZ58" s="232">
        <v>0</v>
      </c>
      <c r="CA58" s="232">
        <v>0</v>
      </c>
      <c r="CB58" s="232">
        <v>0</v>
      </c>
      <c r="CC58" s="232">
        <v>0</v>
      </c>
      <c r="CD58" s="232">
        <v>0</v>
      </c>
      <c r="CE58" s="232">
        <v>0</v>
      </c>
      <c r="CF58" s="235">
        <v>0</v>
      </c>
      <c r="CG58" s="235">
        <v>168748</v>
      </c>
      <c r="CH58" s="235">
        <v>170145</v>
      </c>
      <c r="CI58" s="232">
        <v>0</v>
      </c>
      <c r="CJ58" s="232">
        <v>0</v>
      </c>
      <c r="CK58" s="232">
        <v>0</v>
      </c>
      <c r="CL58" s="232">
        <v>0</v>
      </c>
      <c r="CM58" s="232">
        <v>0</v>
      </c>
      <c r="CN58" s="232">
        <v>0</v>
      </c>
      <c r="CO58" s="232">
        <v>0</v>
      </c>
      <c r="CP58" s="232">
        <v>0</v>
      </c>
      <c r="CQ58" s="235">
        <v>0</v>
      </c>
      <c r="CR58" s="235">
        <v>168748</v>
      </c>
      <c r="CS58" s="235">
        <v>170145</v>
      </c>
    </row>
    <row r="59" spans="1:97" s="209" customFormat="1" ht="12.75" customHeight="1" x14ac:dyDescent="0.2">
      <c r="A59" s="220" t="s">
        <v>291</v>
      </c>
      <c r="B59" s="231" t="s">
        <v>512</v>
      </c>
      <c r="C59" s="232">
        <v>0</v>
      </c>
      <c r="D59" s="232">
        <v>0</v>
      </c>
      <c r="E59" s="232">
        <v>0</v>
      </c>
      <c r="F59" s="232">
        <v>2</v>
      </c>
      <c r="G59" s="232">
        <v>3</v>
      </c>
      <c r="H59" s="232">
        <v>0</v>
      </c>
      <c r="I59" s="232">
        <v>0</v>
      </c>
      <c r="J59" s="232">
        <v>0</v>
      </c>
      <c r="K59" s="232">
        <v>3</v>
      </c>
      <c r="L59" s="232">
        <v>30</v>
      </c>
      <c r="M59" s="232">
        <v>1</v>
      </c>
      <c r="N59" s="232">
        <v>19</v>
      </c>
      <c r="O59" s="232">
        <v>0</v>
      </c>
      <c r="P59" s="232">
        <v>0</v>
      </c>
      <c r="Q59" s="232">
        <v>0</v>
      </c>
      <c r="R59" s="232">
        <v>0</v>
      </c>
      <c r="S59" s="232">
        <v>3</v>
      </c>
      <c r="T59" s="232">
        <v>0</v>
      </c>
      <c r="U59" s="232">
        <v>0</v>
      </c>
      <c r="V59" s="232">
        <v>0</v>
      </c>
      <c r="W59" s="232">
        <v>0</v>
      </c>
      <c r="X59" s="232">
        <v>0</v>
      </c>
      <c r="Y59" s="232">
        <v>1</v>
      </c>
      <c r="Z59" s="232">
        <v>1</v>
      </c>
      <c r="AA59" s="232">
        <v>0</v>
      </c>
      <c r="AB59" s="232">
        <v>0</v>
      </c>
      <c r="AC59" s="232">
        <v>0</v>
      </c>
      <c r="AD59" s="232">
        <v>0</v>
      </c>
      <c r="AE59" s="232">
        <v>2</v>
      </c>
      <c r="AF59" s="232">
        <v>0</v>
      </c>
      <c r="AG59" s="232">
        <v>0</v>
      </c>
      <c r="AH59" s="232">
        <v>0</v>
      </c>
      <c r="AI59" s="232">
        <v>3</v>
      </c>
      <c r="AJ59" s="232">
        <v>8</v>
      </c>
      <c r="AK59" s="232">
        <v>13</v>
      </c>
      <c r="AL59" s="232">
        <v>0</v>
      </c>
      <c r="AM59" s="232">
        <v>0</v>
      </c>
      <c r="AN59" s="232">
        <v>0</v>
      </c>
      <c r="AO59" s="232">
        <v>11</v>
      </c>
      <c r="AP59" s="232">
        <v>1</v>
      </c>
      <c r="AQ59" s="232">
        <v>7</v>
      </c>
      <c r="AR59" s="232">
        <v>2</v>
      </c>
      <c r="AS59" s="232">
        <v>2</v>
      </c>
      <c r="AT59" s="232">
        <v>2</v>
      </c>
      <c r="AU59" s="232">
        <v>2</v>
      </c>
      <c r="AV59" s="232">
        <v>40</v>
      </c>
      <c r="AW59" s="232">
        <v>11</v>
      </c>
      <c r="AX59" s="232">
        <v>0</v>
      </c>
      <c r="AY59" s="232">
        <v>40</v>
      </c>
      <c r="AZ59" s="232">
        <v>1</v>
      </c>
      <c r="BA59" s="232">
        <v>137</v>
      </c>
      <c r="BB59" s="232">
        <v>39</v>
      </c>
      <c r="BC59" s="232">
        <v>26</v>
      </c>
      <c r="BD59" s="232">
        <v>0</v>
      </c>
      <c r="BE59" s="232">
        <v>12</v>
      </c>
      <c r="BF59" s="232">
        <v>0</v>
      </c>
      <c r="BG59" s="232">
        <v>0</v>
      </c>
      <c r="BH59" s="232">
        <v>40</v>
      </c>
      <c r="BI59" s="232">
        <v>4</v>
      </c>
      <c r="BJ59" s="232">
        <v>14</v>
      </c>
      <c r="BK59" s="232">
        <v>3</v>
      </c>
      <c r="BL59" s="232">
        <v>10</v>
      </c>
      <c r="BM59" s="232">
        <v>0</v>
      </c>
      <c r="BN59" s="232">
        <v>2</v>
      </c>
      <c r="BO59" s="235">
        <v>495</v>
      </c>
      <c r="BP59" s="234">
        <v>0</v>
      </c>
      <c r="BQ59" s="232">
        <v>14524</v>
      </c>
      <c r="BR59" s="232">
        <v>43681</v>
      </c>
      <c r="BS59" s="232">
        <v>3109</v>
      </c>
      <c r="BT59" s="232">
        <v>6201</v>
      </c>
      <c r="BU59" s="232">
        <v>0</v>
      </c>
      <c r="BV59" s="235">
        <v>67515</v>
      </c>
      <c r="BW59" s="233">
        <v>68010</v>
      </c>
      <c r="BX59" s="234">
        <v>100</v>
      </c>
      <c r="BY59" s="232">
        <v>1841</v>
      </c>
      <c r="BZ59" s="232">
        <v>442</v>
      </c>
      <c r="CA59" s="232">
        <v>2</v>
      </c>
      <c r="CB59" s="232">
        <v>6886</v>
      </c>
      <c r="CC59" s="232">
        <v>0</v>
      </c>
      <c r="CD59" s="232">
        <v>0</v>
      </c>
      <c r="CE59" s="232">
        <v>0</v>
      </c>
      <c r="CF59" s="235">
        <v>9271</v>
      </c>
      <c r="CG59" s="235">
        <v>76786</v>
      </c>
      <c r="CH59" s="235">
        <v>77281</v>
      </c>
      <c r="CI59" s="232">
        <v>-379</v>
      </c>
      <c r="CJ59" s="232">
        <v>-1476</v>
      </c>
      <c r="CK59" s="232">
        <v>-9959</v>
      </c>
      <c r="CL59" s="232">
        <v>-476</v>
      </c>
      <c r="CM59" s="232">
        <v>-2018</v>
      </c>
      <c r="CN59" s="232">
        <v>0</v>
      </c>
      <c r="CO59" s="232">
        <v>0</v>
      </c>
      <c r="CP59" s="232">
        <v>0</v>
      </c>
      <c r="CQ59" s="235">
        <v>-14308</v>
      </c>
      <c r="CR59" s="235">
        <v>62478</v>
      </c>
      <c r="CS59" s="235">
        <v>62973</v>
      </c>
    </row>
    <row r="60" spans="1:97" s="209" customFormat="1" ht="12.75" customHeight="1" x14ac:dyDescent="0.2">
      <c r="A60" s="220" t="s">
        <v>292</v>
      </c>
      <c r="B60" s="231" t="s">
        <v>513</v>
      </c>
      <c r="C60" s="232">
        <v>0</v>
      </c>
      <c r="D60" s="232">
        <v>0</v>
      </c>
      <c r="E60" s="232">
        <v>0</v>
      </c>
      <c r="F60" s="232">
        <v>21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M60" s="232">
        <v>0</v>
      </c>
      <c r="N60" s="232">
        <v>0</v>
      </c>
      <c r="O60" s="232">
        <v>0</v>
      </c>
      <c r="P60" s="232">
        <v>0</v>
      </c>
      <c r="Q60" s="232">
        <v>0</v>
      </c>
      <c r="R60" s="232">
        <v>0</v>
      </c>
      <c r="S60" s="232">
        <v>0</v>
      </c>
      <c r="T60" s="232">
        <v>0</v>
      </c>
      <c r="U60" s="232">
        <v>0</v>
      </c>
      <c r="V60" s="232">
        <v>0</v>
      </c>
      <c r="W60" s="232">
        <v>0</v>
      </c>
      <c r="X60" s="232">
        <v>0</v>
      </c>
      <c r="Y60" s="232">
        <v>0</v>
      </c>
      <c r="Z60" s="232">
        <v>0</v>
      </c>
      <c r="AA60" s="232">
        <v>0</v>
      </c>
      <c r="AB60" s="232">
        <v>0</v>
      </c>
      <c r="AC60" s="232">
        <v>0</v>
      </c>
      <c r="AD60" s="232">
        <v>0</v>
      </c>
      <c r="AE60" s="232">
        <v>0</v>
      </c>
      <c r="AF60" s="232">
        <v>0</v>
      </c>
      <c r="AG60" s="232">
        <v>0</v>
      </c>
      <c r="AH60" s="232">
        <v>0</v>
      </c>
      <c r="AI60" s="232">
        <v>0</v>
      </c>
      <c r="AJ60" s="232">
        <v>0</v>
      </c>
      <c r="AK60" s="232">
        <v>0</v>
      </c>
      <c r="AL60" s="232">
        <v>0</v>
      </c>
      <c r="AM60" s="232">
        <v>0</v>
      </c>
      <c r="AN60" s="232">
        <v>0</v>
      </c>
      <c r="AO60" s="232">
        <v>0</v>
      </c>
      <c r="AP60" s="232">
        <v>0</v>
      </c>
      <c r="AQ60" s="232">
        <v>0</v>
      </c>
      <c r="AR60" s="232">
        <v>0</v>
      </c>
      <c r="AS60" s="232">
        <v>0</v>
      </c>
      <c r="AT60" s="232">
        <v>2</v>
      </c>
      <c r="AU60" s="232">
        <v>0</v>
      </c>
      <c r="AV60" s="232">
        <v>3</v>
      </c>
      <c r="AW60" s="232">
        <v>4</v>
      </c>
      <c r="AX60" s="232">
        <v>1</v>
      </c>
      <c r="AY60" s="232">
        <v>83</v>
      </c>
      <c r="AZ60" s="232">
        <v>0</v>
      </c>
      <c r="BA60" s="232">
        <v>26</v>
      </c>
      <c r="BB60" s="232">
        <v>1</v>
      </c>
      <c r="BC60" s="232">
        <v>3</v>
      </c>
      <c r="BD60" s="232">
        <v>1</v>
      </c>
      <c r="BE60" s="232">
        <v>2041</v>
      </c>
      <c r="BF60" s="232">
        <v>42</v>
      </c>
      <c r="BG60" s="232">
        <v>0</v>
      </c>
      <c r="BH60" s="232">
        <v>4</v>
      </c>
      <c r="BI60" s="232">
        <v>0</v>
      </c>
      <c r="BJ60" s="232">
        <v>3</v>
      </c>
      <c r="BK60" s="232">
        <v>1</v>
      </c>
      <c r="BL60" s="232">
        <v>1</v>
      </c>
      <c r="BM60" s="232">
        <v>0</v>
      </c>
      <c r="BN60" s="232">
        <v>20</v>
      </c>
      <c r="BO60" s="235">
        <v>2257</v>
      </c>
      <c r="BP60" s="234">
        <v>1317</v>
      </c>
      <c r="BQ60" s="232">
        <v>29050</v>
      </c>
      <c r="BR60" s="232">
        <v>92599</v>
      </c>
      <c r="BS60" s="232">
        <v>0</v>
      </c>
      <c r="BT60" s="232">
        <v>0</v>
      </c>
      <c r="BU60" s="232">
        <v>0</v>
      </c>
      <c r="BV60" s="235">
        <v>122966</v>
      </c>
      <c r="BW60" s="233">
        <v>125223</v>
      </c>
      <c r="BX60" s="234">
        <v>0</v>
      </c>
      <c r="BY60" s="232">
        <v>0</v>
      </c>
      <c r="BZ60" s="232">
        <v>0</v>
      </c>
      <c r="CA60" s="232">
        <v>0</v>
      </c>
      <c r="CB60" s="232">
        <v>0</v>
      </c>
      <c r="CC60" s="232">
        <v>0</v>
      </c>
      <c r="CD60" s="232">
        <v>0</v>
      </c>
      <c r="CE60" s="232">
        <v>0</v>
      </c>
      <c r="CF60" s="235">
        <v>0</v>
      </c>
      <c r="CG60" s="235">
        <v>122966</v>
      </c>
      <c r="CH60" s="235">
        <v>125223</v>
      </c>
      <c r="CI60" s="232">
        <v>-4</v>
      </c>
      <c r="CJ60" s="232">
        <v>0</v>
      </c>
      <c r="CK60" s="232">
        <v>0</v>
      </c>
      <c r="CL60" s="232">
        <v>0</v>
      </c>
      <c r="CM60" s="232">
        <v>0</v>
      </c>
      <c r="CN60" s="232">
        <v>0</v>
      </c>
      <c r="CO60" s="232">
        <v>0</v>
      </c>
      <c r="CP60" s="232">
        <v>0</v>
      </c>
      <c r="CQ60" s="235">
        <v>-4</v>
      </c>
      <c r="CR60" s="235">
        <v>122962</v>
      </c>
      <c r="CS60" s="235">
        <v>125219</v>
      </c>
    </row>
    <row r="61" spans="1:97" s="209" customFormat="1" ht="12.75" customHeight="1" x14ac:dyDescent="0.2">
      <c r="A61" s="237" t="s">
        <v>293</v>
      </c>
      <c r="B61" s="250" t="s">
        <v>514</v>
      </c>
      <c r="C61" s="239">
        <v>0</v>
      </c>
      <c r="D61" s="239">
        <v>0</v>
      </c>
      <c r="E61" s="239">
        <v>0</v>
      </c>
      <c r="F61" s="239">
        <v>0</v>
      </c>
      <c r="G61" s="239">
        <v>0</v>
      </c>
      <c r="H61" s="239">
        <v>0</v>
      </c>
      <c r="I61" s="239">
        <v>0</v>
      </c>
      <c r="J61" s="239">
        <v>0</v>
      </c>
      <c r="K61" s="239">
        <v>0</v>
      </c>
      <c r="L61" s="239">
        <v>0</v>
      </c>
      <c r="M61" s="239">
        <v>0</v>
      </c>
      <c r="N61" s="239">
        <v>0</v>
      </c>
      <c r="O61" s="239">
        <v>0</v>
      </c>
      <c r="P61" s="239">
        <v>0</v>
      </c>
      <c r="Q61" s="239">
        <v>0</v>
      </c>
      <c r="R61" s="239">
        <v>0</v>
      </c>
      <c r="S61" s="239">
        <v>0</v>
      </c>
      <c r="T61" s="239">
        <v>0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  <c r="AA61" s="239">
        <v>0</v>
      </c>
      <c r="AB61" s="239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39">
        <v>0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39">
        <v>0</v>
      </c>
      <c r="AW61" s="239">
        <v>0</v>
      </c>
      <c r="AX61" s="239">
        <v>0</v>
      </c>
      <c r="AY61" s="239">
        <v>0</v>
      </c>
      <c r="AZ61" s="239">
        <v>0</v>
      </c>
      <c r="BA61" s="239">
        <v>0</v>
      </c>
      <c r="BB61" s="239">
        <v>0</v>
      </c>
      <c r="BC61" s="239">
        <v>0</v>
      </c>
      <c r="BD61" s="239">
        <v>0</v>
      </c>
      <c r="BE61" s="239">
        <v>0</v>
      </c>
      <c r="BF61" s="239">
        <v>0</v>
      </c>
      <c r="BG61" s="239">
        <v>0</v>
      </c>
      <c r="BH61" s="239">
        <v>0</v>
      </c>
      <c r="BI61" s="239">
        <v>0</v>
      </c>
      <c r="BJ61" s="239">
        <v>0</v>
      </c>
      <c r="BK61" s="239">
        <v>0</v>
      </c>
      <c r="BL61" s="239">
        <v>0</v>
      </c>
      <c r="BM61" s="239">
        <v>0</v>
      </c>
      <c r="BN61" s="239">
        <v>0</v>
      </c>
      <c r="BO61" s="242">
        <v>0</v>
      </c>
      <c r="BP61" s="241">
        <v>0</v>
      </c>
      <c r="BQ61" s="239">
        <v>2426</v>
      </c>
      <c r="BR61" s="239">
        <v>24516</v>
      </c>
      <c r="BS61" s="239">
        <v>0</v>
      </c>
      <c r="BT61" s="239">
        <v>0</v>
      </c>
      <c r="BU61" s="239">
        <v>0</v>
      </c>
      <c r="BV61" s="242">
        <v>26942</v>
      </c>
      <c r="BW61" s="240">
        <v>26942</v>
      </c>
      <c r="BX61" s="241">
        <v>0</v>
      </c>
      <c r="BY61" s="239">
        <v>0</v>
      </c>
      <c r="BZ61" s="239">
        <v>0</v>
      </c>
      <c r="CA61" s="239">
        <v>0</v>
      </c>
      <c r="CB61" s="239">
        <v>0</v>
      </c>
      <c r="CC61" s="239">
        <v>0</v>
      </c>
      <c r="CD61" s="239">
        <v>0</v>
      </c>
      <c r="CE61" s="239">
        <v>0</v>
      </c>
      <c r="CF61" s="242">
        <v>0</v>
      </c>
      <c r="CG61" s="242">
        <v>26942</v>
      </c>
      <c r="CH61" s="242">
        <v>26942</v>
      </c>
      <c r="CI61" s="239">
        <v>0</v>
      </c>
      <c r="CJ61" s="239">
        <v>0</v>
      </c>
      <c r="CK61" s="239">
        <v>0</v>
      </c>
      <c r="CL61" s="239">
        <v>0</v>
      </c>
      <c r="CM61" s="239">
        <v>0</v>
      </c>
      <c r="CN61" s="239">
        <v>0</v>
      </c>
      <c r="CO61" s="239">
        <v>0</v>
      </c>
      <c r="CP61" s="239">
        <v>0</v>
      </c>
      <c r="CQ61" s="242">
        <v>0</v>
      </c>
      <c r="CR61" s="242">
        <v>26942</v>
      </c>
      <c r="CS61" s="242">
        <v>26942</v>
      </c>
    </row>
    <row r="62" spans="1:97" s="209" customFormat="1" ht="12.75" customHeight="1" x14ac:dyDescent="0.2">
      <c r="A62" s="220" t="s">
        <v>295</v>
      </c>
      <c r="B62" s="339" t="s">
        <v>515</v>
      </c>
      <c r="C62" s="232">
        <v>0</v>
      </c>
      <c r="D62" s="232">
        <v>1</v>
      </c>
      <c r="E62" s="232">
        <v>0</v>
      </c>
      <c r="F62" s="232">
        <v>8</v>
      </c>
      <c r="G62" s="232">
        <v>2</v>
      </c>
      <c r="H62" s="232">
        <v>716</v>
      </c>
      <c r="I62" s="232">
        <v>0</v>
      </c>
      <c r="J62" s="232">
        <v>10</v>
      </c>
      <c r="K62" s="232">
        <v>127</v>
      </c>
      <c r="L62" s="232">
        <v>57</v>
      </c>
      <c r="M62" s="232">
        <v>21</v>
      </c>
      <c r="N62" s="232">
        <v>129</v>
      </c>
      <c r="O62" s="232">
        <v>13</v>
      </c>
      <c r="P62" s="232">
        <v>17</v>
      </c>
      <c r="Q62" s="232">
        <v>0</v>
      </c>
      <c r="R62" s="232">
        <v>0</v>
      </c>
      <c r="S62" s="232">
        <v>44</v>
      </c>
      <c r="T62" s="232">
        <v>6</v>
      </c>
      <c r="U62" s="232">
        <v>2</v>
      </c>
      <c r="V62" s="232">
        <v>0</v>
      </c>
      <c r="W62" s="232">
        <v>4</v>
      </c>
      <c r="X62" s="232">
        <v>2</v>
      </c>
      <c r="Y62" s="232">
        <v>13</v>
      </c>
      <c r="Z62" s="232">
        <v>23</v>
      </c>
      <c r="AA62" s="232">
        <v>0</v>
      </c>
      <c r="AB62" s="232">
        <v>3</v>
      </c>
      <c r="AC62" s="232">
        <v>0</v>
      </c>
      <c r="AD62" s="232">
        <v>0</v>
      </c>
      <c r="AE62" s="232">
        <v>29</v>
      </c>
      <c r="AF62" s="232">
        <v>0</v>
      </c>
      <c r="AG62" s="232">
        <v>0</v>
      </c>
      <c r="AH62" s="232">
        <v>0</v>
      </c>
      <c r="AI62" s="232">
        <v>7</v>
      </c>
      <c r="AJ62" s="232">
        <v>17</v>
      </c>
      <c r="AK62" s="232">
        <v>8</v>
      </c>
      <c r="AL62" s="232">
        <v>1</v>
      </c>
      <c r="AM62" s="232">
        <v>4</v>
      </c>
      <c r="AN62" s="232">
        <v>5</v>
      </c>
      <c r="AO62" s="232">
        <v>65</v>
      </c>
      <c r="AP62" s="232">
        <v>123</v>
      </c>
      <c r="AQ62" s="232">
        <v>160</v>
      </c>
      <c r="AR62" s="232">
        <v>31</v>
      </c>
      <c r="AS62" s="232">
        <v>19</v>
      </c>
      <c r="AT62" s="232">
        <v>123</v>
      </c>
      <c r="AU62" s="232">
        <v>52</v>
      </c>
      <c r="AV62" s="232">
        <v>182</v>
      </c>
      <c r="AW62" s="232">
        <v>213</v>
      </c>
      <c r="AX62" s="232">
        <v>71</v>
      </c>
      <c r="AY62" s="232">
        <v>195</v>
      </c>
      <c r="AZ62" s="232">
        <v>1</v>
      </c>
      <c r="BA62" s="232">
        <v>73</v>
      </c>
      <c r="BB62" s="232">
        <v>40</v>
      </c>
      <c r="BC62" s="232">
        <v>1</v>
      </c>
      <c r="BD62" s="232">
        <v>94</v>
      </c>
      <c r="BE62" s="232">
        <v>173</v>
      </c>
      <c r="BF62" s="232">
        <v>13</v>
      </c>
      <c r="BG62" s="232">
        <v>0</v>
      </c>
      <c r="BH62" s="232">
        <v>364</v>
      </c>
      <c r="BI62" s="232">
        <v>58</v>
      </c>
      <c r="BJ62" s="232">
        <v>69</v>
      </c>
      <c r="BK62" s="232">
        <v>245</v>
      </c>
      <c r="BL62" s="232">
        <v>64</v>
      </c>
      <c r="BM62" s="232">
        <v>0</v>
      </c>
      <c r="BN62" s="232">
        <v>86</v>
      </c>
      <c r="BO62" s="235">
        <v>3784</v>
      </c>
      <c r="BP62" s="234">
        <v>0</v>
      </c>
      <c r="BQ62" s="232">
        <v>13725</v>
      </c>
      <c r="BR62" s="232">
        <v>0</v>
      </c>
      <c r="BS62" s="232">
        <v>0</v>
      </c>
      <c r="BT62" s="232">
        <v>0</v>
      </c>
      <c r="BU62" s="232">
        <v>0</v>
      </c>
      <c r="BV62" s="235">
        <v>13725</v>
      </c>
      <c r="BW62" s="233">
        <v>17509</v>
      </c>
      <c r="BX62" s="234">
        <v>4</v>
      </c>
      <c r="BY62" s="232">
        <v>0</v>
      </c>
      <c r="BZ62" s="232">
        <v>0</v>
      </c>
      <c r="CA62" s="232">
        <v>0</v>
      </c>
      <c r="CB62" s="232">
        <v>0</v>
      </c>
      <c r="CC62" s="232">
        <v>0</v>
      </c>
      <c r="CD62" s="232">
        <v>0</v>
      </c>
      <c r="CE62" s="232">
        <v>0</v>
      </c>
      <c r="CF62" s="235">
        <v>4</v>
      </c>
      <c r="CG62" s="235">
        <v>13729</v>
      </c>
      <c r="CH62" s="235">
        <v>17513</v>
      </c>
      <c r="CI62" s="232">
        <v>-38</v>
      </c>
      <c r="CJ62" s="232">
        <v>0</v>
      </c>
      <c r="CK62" s="232">
        <v>0</v>
      </c>
      <c r="CL62" s="232">
        <v>0</v>
      </c>
      <c r="CM62" s="232">
        <v>0</v>
      </c>
      <c r="CN62" s="232">
        <v>0</v>
      </c>
      <c r="CO62" s="232">
        <v>0</v>
      </c>
      <c r="CP62" s="232">
        <v>0</v>
      </c>
      <c r="CQ62" s="235">
        <v>-38</v>
      </c>
      <c r="CR62" s="235">
        <v>13691</v>
      </c>
      <c r="CS62" s="235">
        <v>17475</v>
      </c>
    </row>
    <row r="63" spans="1:97" s="209" customFormat="1" ht="12.75" customHeight="1" x14ac:dyDescent="0.2">
      <c r="A63" s="220" t="s">
        <v>296</v>
      </c>
      <c r="B63" s="231" t="s">
        <v>516</v>
      </c>
      <c r="C63" s="232">
        <v>2898</v>
      </c>
      <c r="D63" s="232">
        <v>1242</v>
      </c>
      <c r="E63" s="232">
        <v>1220</v>
      </c>
      <c r="F63" s="232">
        <v>439</v>
      </c>
      <c r="G63" s="232">
        <v>641</v>
      </c>
      <c r="H63" s="232">
        <v>620</v>
      </c>
      <c r="I63" s="232">
        <v>0</v>
      </c>
      <c r="J63" s="232">
        <v>74</v>
      </c>
      <c r="K63" s="232">
        <v>1313</v>
      </c>
      <c r="L63" s="232">
        <v>862</v>
      </c>
      <c r="M63" s="232">
        <v>119</v>
      </c>
      <c r="N63" s="232">
        <v>2250</v>
      </c>
      <c r="O63" s="232">
        <v>115</v>
      </c>
      <c r="P63" s="232">
        <v>25</v>
      </c>
      <c r="Q63" s="232">
        <v>1</v>
      </c>
      <c r="R63" s="232">
        <v>12</v>
      </c>
      <c r="S63" s="232">
        <v>561</v>
      </c>
      <c r="T63" s="232">
        <v>35</v>
      </c>
      <c r="U63" s="232">
        <v>15</v>
      </c>
      <c r="V63" s="232">
        <v>2</v>
      </c>
      <c r="W63" s="232">
        <v>96</v>
      </c>
      <c r="X63" s="232">
        <v>39</v>
      </c>
      <c r="Y63" s="232">
        <v>77</v>
      </c>
      <c r="Z63" s="232">
        <v>123</v>
      </c>
      <c r="AA63" s="232">
        <v>1</v>
      </c>
      <c r="AB63" s="232">
        <v>60</v>
      </c>
      <c r="AC63" s="232">
        <v>2</v>
      </c>
      <c r="AD63" s="232">
        <v>0</v>
      </c>
      <c r="AE63" s="232">
        <v>326</v>
      </c>
      <c r="AF63" s="232">
        <v>0</v>
      </c>
      <c r="AG63" s="232">
        <v>1</v>
      </c>
      <c r="AH63" s="232">
        <v>4</v>
      </c>
      <c r="AI63" s="232">
        <v>128</v>
      </c>
      <c r="AJ63" s="232">
        <v>346</v>
      </c>
      <c r="AK63" s="232">
        <v>311</v>
      </c>
      <c r="AL63" s="232">
        <v>46</v>
      </c>
      <c r="AM63" s="232">
        <v>69</v>
      </c>
      <c r="AN63" s="232">
        <v>180</v>
      </c>
      <c r="AO63" s="232">
        <v>6247</v>
      </c>
      <c r="AP63" s="232">
        <v>1278</v>
      </c>
      <c r="AQ63" s="232">
        <v>13274</v>
      </c>
      <c r="AR63" s="232">
        <v>2381</v>
      </c>
      <c r="AS63" s="232">
        <v>618</v>
      </c>
      <c r="AT63" s="232">
        <v>1874</v>
      </c>
      <c r="AU63" s="232">
        <v>896</v>
      </c>
      <c r="AV63" s="232">
        <v>11268</v>
      </c>
      <c r="AW63" s="232">
        <v>4696</v>
      </c>
      <c r="AX63" s="232">
        <v>4314</v>
      </c>
      <c r="AY63" s="232">
        <v>8798</v>
      </c>
      <c r="AZ63" s="232">
        <v>50</v>
      </c>
      <c r="BA63" s="232">
        <v>4391</v>
      </c>
      <c r="BB63" s="232">
        <v>1570</v>
      </c>
      <c r="BC63" s="232">
        <v>13881</v>
      </c>
      <c r="BD63" s="232">
        <v>3543</v>
      </c>
      <c r="BE63" s="232">
        <v>6556</v>
      </c>
      <c r="BF63" s="232">
        <v>1071</v>
      </c>
      <c r="BG63" s="232">
        <v>1150</v>
      </c>
      <c r="BH63" s="232">
        <v>12824</v>
      </c>
      <c r="BI63" s="232">
        <v>1582</v>
      </c>
      <c r="BJ63" s="232">
        <v>1017</v>
      </c>
      <c r="BK63" s="232">
        <v>660</v>
      </c>
      <c r="BL63" s="232">
        <v>931</v>
      </c>
      <c r="BM63" s="232">
        <v>0</v>
      </c>
      <c r="BN63" s="232">
        <v>791</v>
      </c>
      <c r="BO63" s="235">
        <v>119914</v>
      </c>
      <c r="BP63" s="234">
        <v>132</v>
      </c>
      <c r="BQ63" s="232">
        <v>12479</v>
      </c>
      <c r="BR63" s="232">
        <v>0</v>
      </c>
      <c r="BS63" s="232">
        <v>581</v>
      </c>
      <c r="BT63" s="232">
        <v>2362</v>
      </c>
      <c r="BU63" s="232">
        <v>0</v>
      </c>
      <c r="BV63" s="235">
        <v>15554</v>
      </c>
      <c r="BW63" s="233">
        <v>135468</v>
      </c>
      <c r="BX63" s="234">
        <v>186</v>
      </c>
      <c r="BY63" s="232">
        <v>6017</v>
      </c>
      <c r="BZ63" s="232">
        <v>410</v>
      </c>
      <c r="CA63" s="232">
        <v>3</v>
      </c>
      <c r="CB63" s="232">
        <v>177</v>
      </c>
      <c r="CC63" s="232">
        <v>0</v>
      </c>
      <c r="CD63" s="232">
        <v>76</v>
      </c>
      <c r="CE63" s="232">
        <v>705</v>
      </c>
      <c r="CF63" s="235">
        <v>7574</v>
      </c>
      <c r="CG63" s="235">
        <v>23128</v>
      </c>
      <c r="CH63" s="235">
        <v>143042</v>
      </c>
      <c r="CI63" s="232">
        <v>-983</v>
      </c>
      <c r="CJ63" s="232">
        <v>-13506</v>
      </c>
      <c r="CK63" s="232">
        <v>-24485</v>
      </c>
      <c r="CL63" s="232">
        <v>-38</v>
      </c>
      <c r="CM63" s="232">
        <v>-211</v>
      </c>
      <c r="CN63" s="232">
        <v>0</v>
      </c>
      <c r="CO63" s="232">
        <v>-446</v>
      </c>
      <c r="CP63" s="232">
        <v>-201</v>
      </c>
      <c r="CQ63" s="235">
        <v>-39870</v>
      </c>
      <c r="CR63" s="235">
        <v>-16742</v>
      </c>
      <c r="CS63" s="235">
        <v>103172</v>
      </c>
    </row>
    <row r="64" spans="1:97" s="209" customFormat="1" ht="12.75" customHeight="1" x14ac:dyDescent="0.2">
      <c r="A64" s="220" t="s">
        <v>297</v>
      </c>
      <c r="B64" s="231" t="s">
        <v>517</v>
      </c>
      <c r="C64" s="232">
        <v>0</v>
      </c>
      <c r="D64" s="232">
        <v>0</v>
      </c>
      <c r="E64" s="232">
        <v>0</v>
      </c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232">
        <v>0</v>
      </c>
      <c r="N64" s="232">
        <v>0</v>
      </c>
      <c r="O64" s="232">
        <v>0</v>
      </c>
      <c r="P64" s="232">
        <v>0</v>
      </c>
      <c r="Q64" s="232">
        <v>0</v>
      </c>
      <c r="R64" s="232">
        <v>0</v>
      </c>
      <c r="S64" s="232">
        <v>0</v>
      </c>
      <c r="T64" s="232">
        <v>0</v>
      </c>
      <c r="U64" s="232">
        <v>0</v>
      </c>
      <c r="V64" s="232">
        <v>0</v>
      </c>
      <c r="W64" s="232">
        <v>0</v>
      </c>
      <c r="X64" s="232">
        <v>0</v>
      </c>
      <c r="Y64" s="232">
        <v>0</v>
      </c>
      <c r="Z64" s="232">
        <v>0</v>
      </c>
      <c r="AA64" s="232">
        <v>0</v>
      </c>
      <c r="AB64" s="232">
        <v>0</v>
      </c>
      <c r="AC64" s="232">
        <v>0</v>
      </c>
      <c r="AD64" s="232">
        <v>0</v>
      </c>
      <c r="AE64" s="232">
        <v>0</v>
      </c>
      <c r="AF64" s="232">
        <v>0</v>
      </c>
      <c r="AG64" s="232">
        <v>0</v>
      </c>
      <c r="AH64" s="232">
        <v>0</v>
      </c>
      <c r="AI64" s="232">
        <v>0</v>
      </c>
      <c r="AJ64" s="232">
        <v>0</v>
      </c>
      <c r="AK64" s="232">
        <v>0</v>
      </c>
      <c r="AL64" s="232">
        <v>0</v>
      </c>
      <c r="AM64" s="232">
        <v>0</v>
      </c>
      <c r="AN64" s="232">
        <v>0</v>
      </c>
      <c r="AO64" s="232">
        <v>0</v>
      </c>
      <c r="AP64" s="232">
        <v>0</v>
      </c>
      <c r="AQ64" s="232">
        <v>0</v>
      </c>
      <c r="AR64" s="232">
        <v>0</v>
      </c>
      <c r="AS64" s="232">
        <v>0</v>
      </c>
      <c r="AT64" s="232">
        <v>0</v>
      </c>
      <c r="AU64" s="232">
        <v>0</v>
      </c>
      <c r="AV64" s="232">
        <v>0</v>
      </c>
      <c r="AW64" s="232">
        <v>0</v>
      </c>
      <c r="AX64" s="232">
        <v>0</v>
      </c>
      <c r="AY64" s="232">
        <v>0</v>
      </c>
      <c r="AZ64" s="232">
        <v>0</v>
      </c>
      <c r="BA64" s="232">
        <v>0</v>
      </c>
      <c r="BB64" s="232">
        <v>0</v>
      </c>
      <c r="BC64" s="232">
        <v>0</v>
      </c>
      <c r="BD64" s="232">
        <v>0</v>
      </c>
      <c r="BE64" s="232">
        <v>0</v>
      </c>
      <c r="BF64" s="232">
        <v>0</v>
      </c>
      <c r="BG64" s="232">
        <v>0</v>
      </c>
      <c r="BH64" s="232">
        <v>0</v>
      </c>
      <c r="BI64" s="232">
        <v>0</v>
      </c>
      <c r="BJ64" s="232">
        <v>0</v>
      </c>
      <c r="BK64" s="232">
        <v>0</v>
      </c>
      <c r="BL64" s="232">
        <v>0</v>
      </c>
      <c r="BM64" s="232">
        <v>0</v>
      </c>
      <c r="BN64" s="232">
        <v>0</v>
      </c>
      <c r="BO64" s="235">
        <v>0</v>
      </c>
      <c r="BP64" s="234">
        <v>3014</v>
      </c>
      <c r="BQ64" s="232">
        <v>8513</v>
      </c>
      <c r="BR64" s="232">
        <v>0</v>
      </c>
      <c r="BS64" s="232">
        <v>0</v>
      </c>
      <c r="BT64" s="232">
        <v>0</v>
      </c>
      <c r="BU64" s="232">
        <v>0</v>
      </c>
      <c r="BV64" s="235">
        <v>11527</v>
      </c>
      <c r="BW64" s="233">
        <v>11527</v>
      </c>
      <c r="BX64" s="234">
        <v>771</v>
      </c>
      <c r="BY64" s="232">
        <v>7403</v>
      </c>
      <c r="BZ64" s="232">
        <v>2890</v>
      </c>
      <c r="CA64" s="232">
        <v>1</v>
      </c>
      <c r="CB64" s="232">
        <v>827</v>
      </c>
      <c r="CC64" s="232">
        <v>0</v>
      </c>
      <c r="CD64" s="232">
        <v>66</v>
      </c>
      <c r="CE64" s="232">
        <v>16</v>
      </c>
      <c r="CF64" s="235">
        <v>11974</v>
      </c>
      <c r="CG64" s="235">
        <v>23501</v>
      </c>
      <c r="CH64" s="235">
        <v>23501</v>
      </c>
      <c r="CI64" s="232">
        <v>-547</v>
      </c>
      <c r="CJ64" s="232">
        <v>-2961</v>
      </c>
      <c r="CK64" s="232">
        <v>-8</v>
      </c>
      <c r="CL64" s="232">
        <v>-2</v>
      </c>
      <c r="CM64" s="232">
        <v>-167</v>
      </c>
      <c r="CN64" s="232">
        <v>0</v>
      </c>
      <c r="CO64" s="232">
        <v>-2</v>
      </c>
      <c r="CP64" s="232">
        <v>-6</v>
      </c>
      <c r="CQ64" s="235">
        <v>-3693</v>
      </c>
      <c r="CR64" s="235">
        <v>19808</v>
      </c>
      <c r="CS64" s="235">
        <v>19808</v>
      </c>
    </row>
    <row r="65" spans="1:97" s="209" customFormat="1" ht="12.75" customHeight="1" x14ac:dyDescent="0.2">
      <c r="A65" s="243" t="s">
        <v>298</v>
      </c>
      <c r="B65" s="231" t="s">
        <v>518</v>
      </c>
      <c r="C65" s="245">
        <v>0</v>
      </c>
      <c r="D65" s="245">
        <v>0</v>
      </c>
      <c r="E65" s="245">
        <v>0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45">
        <v>0</v>
      </c>
      <c r="O65" s="245">
        <v>0</v>
      </c>
      <c r="P65" s="245">
        <v>0</v>
      </c>
      <c r="Q65" s="245">
        <v>0</v>
      </c>
      <c r="R65" s="245">
        <v>0</v>
      </c>
      <c r="S65" s="245">
        <v>0</v>
      </c>
      <c r="T65" s="245">
        <v>0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  <c r="AA65" s="245">
        <v>0</v>
      </c>
      <c r="AB65" s="245">
        <v>0</v>
      </c>
      <c r="AC65" s="245">
        <v>0</v>
      </c>
      <c r="AD65" s="245">
        <v>0</v>
      </c>
      <c r="AE65" s="245">
        <v>0</v>
      </c>
      <c r="AF65" s="245">
        <v>0</v>
      </c>
      <c r="AG65" s="245">
        <v>0</v>
      </c>
      <c r="AH65" s="245">
        <v>0</v>
      </c>
      <c r="AI65" s="245">
        <v>0</v>
      </c>
      <c r="AJ65" s="245">
        <v>0</v>
      </c>
      <c r="AK65" s="245">
        <v>0</v>
      </c>
      <c r="AL65" s="245">
        <v>0</v>
      </c>
      <c r="AM65" s="245">
        <v>0</v>
      </c>
      <c r="AN65" s="245">
        <v>0</v>
      </c>
      <c r="AO65" s="245">
        <v>0</v>
      </c>
      <c r="AP65" s="245">
        <v>0</v>
      </c>
      <c r="AQ65" s="245">
        <v>0</v>
      </c>
      <c r="AR65" s="245">
        <v>0</v>
      </c>
      <c r="AS65" s="245">
        <v>0</v>
      </c>
      <c r="AT65" s="245">
        <v>0</v>
      </c>
      <c r="AU65" s="245">
        <v>0</v>
      </c>
      <c r="AV65" s="245">
        <v>0</v>
      </c>
      <c r="AW65" s="245">
        <v>0</v>
      </c>
      <c r="AX65" s="245">
        <v>0</v>
      </c>
      <c r="AY65" s="245">
        <v>0</v>
      </c>
      <c r="AZ65" s="245">
        <v>0</v>
      </c>
      <c r="BA65" s="245">
        <v>0</v>
      </c>
      <c r="BB65" s="245">
        <v>0</v>
      </c>
      <c r="BC65" s="245">
        <v>0</v>
      </c>
      <c r="BD65" s="245">
        <v>108</v>
      </c>
      <c r="BE65" s="245">
        <v>205</v>
      </c>
      <c r="BF65" s="245">
        <v>142</v>
      </c>
      <c r="BG65" s="245">
        <v>0</v>
      </c>
      <c r="BH65" s="245">
        <v>0</v>
      </c>
      <c r="BI65" s="245">
        <v>283</v>
      </c>
      <c r="BJ65" s="245">
        <v>228</v>
      </c>
      <c r="BK65" s="245">
        <v>0</v>
      </c>
      <c r="BL65" s="245">
        <v>0</v>
      </c>
      <c r="BM65" s="245">
        <v>0</v>
      </c>
      <c r="BN65" s="245">
        <v>0</v>
      </c>
      <c r="BO65" s="248">
        <v>966</v>
      </c>
      <c r="BP65" s="247">
        <v>12313</v>
      </c>
      <c r="BQ65" s="245">
        <v>23475</v>
      </c>
      <c r="BR65" s="245">
        <v>0</v>
      </c>
      <c r="BS65" s="245">
        <v>0</v>
      </c>
      <c r="BT65" s="245">
        <v>0</v>
      </c>
      <c r="BU65" s="245">
        <v>0</v>
      </c>
      <c r="BV65" s="248">
        <v>35788</v>
      </c>
      <c r="BW65" s="246">
        <v>36754</v>
      </c>
      <c r="BX65" s="247">
        <v>401</v>
      </c>
      <c r="BY65" s="245">
        <v>2562</v>
      </c>
      <c r="BZ65" s="245">
        <v>139</v>
      </c>
      <c r="CA65" s="245">
        <v>1</v>
      </c>
      <c r="CB65" s="245">
        <v>1338</v>
      </c>
      <c r="CC65" s="245">
        <v>0</v>
      </c>
      <c r="CD65" s="245">
        <v>5</v>
      </c>
      <c r="CE65" s="245">
        <v>12</v>
      </c>
      <c r="CF65" s="248">
        <v>4458</v>
      </c>
      <c r="CG65" s="248">
        <v>40246</v>
      </c>
      <c r="CH65" s="248">
        <v>41212</v>
      </c>
      <c r="CI65" s="245">
        <v>-402</v>
      </c>
      <c r="CJ65" s="245">
        <v>-3087</v>
      </c>
      <c r="CK65" s="245">
        <v>-3020</v>
      </c>
      <c r="CL65" s="245">
        <v>-13</v>
      </c>
      <c r="CM65" s="245">
        <v>-1477</v>
      </c>
      <c r="CN65" s="245">
        <v>0</v>
      </c>
      <c r="CO65" s="245">
        <v>-339</v>
      </c>
      <c r="CP65" s="245">
        <v>-121</v>
      </c>
      <c r="CQ65" s="248">
        <v>-8459</v>
      </c>
      <c r="CR65" s="248">
        <v>31787</v>
      </c>
      <c r="CS65" s="248">
        <v>32753</v>
      </c>
    </row>
    <row r="66" spans="1:97" s="209" customFormat="1" ht="12.75" customHeight="1" x14ac:dyDescent="0.2">
      <c r="A66" s="220" t="s">
        <v>299</v>
      </c>
      <c r="B66" s="238" t="s">
        <v>519</v>
      </c>
      <c r="C66" s="232">
        <v>0</v>
      </c>
      <c r="D66" s="232">
        <v>0</v>
      </c>
      <c r="E66" s="232">
        <v>0</v>
      </c>
      <c r="F66" s="232">
        <v>0</v>
      </c>
      <c r="G66" s="232">
        <v>0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32">
        <v>0</v>
      </c>
      <c r="O66" s="232">
        <v>0</v>
      </c>
      <c r="P66" s="232">
        <v>0</v>
      </c>
      <c r="Q66" s="232">
        <v>0</v>
      </c>
      <c r="R66" s="232">
        <v>0</v>
      </c>
      <c r="S66" s="232">
        <v>0</v>
      </c>
      <c r="T66" s="232">
        <v>0</v>
      </c>
      <c r="U66" s="232">
        <v>0</v>
      </c>
      <c r="V66" s="232">
        <v>0</v>
      </c>
      <c r="W66" s="232">
        <v>0</v>
      </c>
      <c r="X66" s="232">
        <v>0</v>
      </c>
      <c r="Y66" s="232">
        <v>0</v>
      </c>
      <c r="Z66" s="232">
        <v>0</v>
      </c>
      <c r="AA66" s="232">
        <v>0</v>
      </c>
      <c r="AB66" s="232">
        <v>0</v>
      </c>
      <c r="AC66" s="232">
        <v>0</v>
      </c>
      <c r="AD66" s="232">
        <v>0</v>
      </c>
      <c r="AE66" s="232">
        <v>0</v>
      </c>
      <c r="AF66" s="232">
        <v>0</v>
      </c>
      <c r="AG66" s="232">
        <v>0</v>
      </c>
      <c r="AH66" s="232">
        <v>0</v>
      </c>
      <c r="AI66" s="232">
        <v>0</v>
      </c>
      <c r="AJ66" s="232">
        <v>0</v>
      </c>
      <c r="AK66" s="232">
        <v>0</v>
      </c>
      <c r="AL66" s="232">
        <v>0</v>
      </c>
      <c r="AM66" s="232">
        <v>0</v>
      </c>
      <c r="AN66" s="232">
        <v>0</v>
      </c>
      <c r="AO66" s="232">
        <v>0</v>
      </c>
      <c r="AP66" s="232">
        <v>0</v>
      </c>
      <c r="AQ66" s="232">
        <v>0</v>
      </c>
      <c r="AR66" s="232">
        <v>0</v>
      </c>
      <c r="AS66" s="232">
        <v>0</v>
      </c>
      <c r="AT66" s="232">
        <v>0</v>
      </c>
      <c r="AU66" s="232">
        <v>0</v>
      </c>
      <c r="AV66" s="232">
        <v>4</v>
      </c>
      <c r="AW66" s="232">
        <v>0</v>
      </c>
      <c r="AX66" s="232">
        <v>0</v>
      </c>
      <c r="AY66" s="232">
        <v>0</v>
      </c>
      <c r="AZ66" s="232">
        <v>0</v>
      </c>
      <c r="BA66" s="232">
        <v>178</v>
      </c>
      <c r="BB66" s="232">
        <v>112</v>
      </c>
      <c r="BC66" s="232">
        <v>0</v>
      </c>
      <c r="BD66" s="232">
        <v>3</v>
      </c>
      <c r="BE66" s="232">
        <v>0</v>
      </c>
      <c r="BF66" s="232">
        <v>0</v>
      </c>
      <c r="BG66" s="232">
        <v>0</v>
      </c>
      <c r="BH66" s="232">
        <v>15</v>
      </c>
      <c r="BI66" s="232">
        <v>26</v>
      </c>
      <c r="BJ66" s="232">
        <v>9</v>
      </c>
      <c r="BK66" s="232">
        <v>150</v>
      </c>
      <c r="BL66" s="232">
        <v>12</v>
      </c>
      <c r="BM66" s="232">
        <v>0</v>
      </c>
      <c r="BN66" s="232">
        <v>5</v>
      </c>
      <c r="BO66" s="235">
        <v>514</v>
      </c>
      <c r="BP66" s="234">
        <v>1278</v>
      </c>
      <c r="BQ66" s="232">
        <v>17997</v>
      </c>
      <c r="BR66" s="232">
        <v>0</v>
      </c>
      <c r="BS66" s="232">
        <v>0</v>
      </c>
      <c r="BT66" s="232">
        <v>0</v>
      </c>
      <c r="BU66" s="232">
        <v>0</v>
      </c>
      <c r="BV66" s="235">
        <v>19275</v>
      </c>
      <c r="BW66" s="233">
        <v>19789</v>
      </c>
      <c r="BX66" s="234">
        <v>78</v>
      </c>
      <c r="BY66" s="232">
        <v>1207</v>
      </c>
      <c r="BZ66" s="232">
        <v>25</v>
      </c>
      <c r="CA66" s="232">
        <v>0</v>
      </c>
      <c r="CB66" s="232">
        <v>695</v>
      </c>
      <c r="CC66" s="232">
        <v>0</v>
      </c>
      <c r="CD66" s="232">
        <v>6</v>
      </c>
      <c r="CE66" s="232">
        <v>6</v>
      </c>
      <c r="CF66" s="235">
        <v>2017</v>
      </c>
      <c r="CG66" s="235">
        <v>21292</v>
      </c>
      <c r="CH66" s="235">
        <v>21806</v>
      </c>
      <c r="CI66" s="232">
        <v>-174</v>
      </c>
      <c r="CJ66" s="232">
        <v>-3255</v>
      </c>
      <c r="CK66" s="232">
        <v>-3471</v>
      </c>
      <c r="CL66" s="232">
        <v>-191</v>
      </c>
      <c r="CM66" s="232">
        <v>-530</v>
      </c>
      <c r="CN66" s="232">
        <v>0</v>
      </c>
      <c r="CO66" s="232">
        <v>-57</v>
      </c>
      <c r="CP66" s="232">
        <v>-48</v>
      </c>
      <c r="CQ66" s="235">
        <v>-7726</v>
      </c>
      <c r="CR66" s="235">
        <v>13566</v>
      </c>
      <c r="CS66" s="235">
        <v>14080</v>
      </c>
    </row>
    <row r="67" spans="1:97" s="209" customFormat="1" ht="12.75" customHeight="1" x14ac:dyDescent="0.2">
      <c r="A67" s="243" t="s">
        <v>300</v>
      </c>
      <c r="B67" s="231" t="s">
        <v>520</v>
      </c>
      <c r="C67" s="232">
        <v>0</v>
      </c>
      <c r="D67" s="232">
        <v>0</v>
      </c>
      <c r="E67" s="232">
        <v>0</v>
      </c>
      <c r="F67" s="232">
        <v>15</v>
      </c>
      <c r="G67" s="232">
        <v>3</v>
      </c>
      <c r="H67" s="232">
        <v>86</v>
      </c>
      <c r="I67" s="232">
        <v>0</v>
      </c>
      <c r="J67" s="232">
        <v>1</v>
      </c>
      <c r="K67" s="232">
        <v>26</v>
      </c>
      <c r="L67" s="232">
        <v>6</v>
      </c>
      <c r="M67" s="232">
        <v>1</v>
      </c>
      <c r="N67" s="232">
        <v>16</v>
      </c>
      <c r="O67" s="232">
        <v>1</v>
      </c>
      <c r="P67" s="232">
        <v>0</v>
      </c>
      <c r="Q67" s="232">
        <v>0</v>
      </c>
      <c r="R67" s="232">
        <v>0</v>
      </c>
      <c r="S67" s="232">
        <v>2</v>
      </c>
      <c r="T67" s="232">
        <v>0</v>
      </c>
      <c r="U67" s="232">
        <v>0</v>
      </c>
      <c r="V67" s="232">
        <v>0</v>
      </c>
      <c r="W67" s="232">
        <v>1</v>
      </c>
      <c r="X67" s="232">
        <v>0</v>
      </c>
      <c r="Y67" s="232">
        <v>0</v>
      </c>
      <c r="Z67" s="232">
        <v>0</v>
      </c>
      <c r="AA67" s="232">
        <v>0</v>
      </c>
      <c r="AB67" s="232">
        <v>0</v>
      </c>
      <c r="AC67" s="232">
        <v>0</v>
      </c>
      <c r="AD67" s="232">
        <v>0</v>
      </c>
      <c r="AE67" s="232">
        <v>1</v>
      </c>
      <c r="AF67" s="232">
        <v>0</v>
      </c>
      <c r="AG67" s="232">
        <v>0</v>
      </c>
      <c r="AH67" s="232">
        <v>0</v>
      </c>
      <c r="AI67" s="232">
        <v>0</v>
      </c>
      <c r="AJ67" s="232">
        <v>2</v>
      </c>
      <c r="AK67" s="232">
        <v>1</v>
      </c>
      <c r="AL67" s="232">
        <v>0</v>
      </c>
      <c r="AM67" s="232">
        <v>0</v>
      </c>
      <c r="AN67" s="232">
        <v>0</v>
      </c>
      <c r="AO67" s="232">
        <v>14</v>
      </c>
      <c r="AP67" s="232">
        <v>3</v>
      </c>
      <c r="AQ67" s="232">
        <v>26</v>
      </c>
      <c r="AR67" s="232">
        <v>8</v>
      </c>
      <c r="AS67" s="232">
        <v>1</v>
      </c>
      <c r="AT67" s="232">
        <v>4</v>
      </c>
      <c r="AU67" s="232">
        <v>1</v>
      </c>
      <c r="AV67" s="232">
        <v>139</v>
      </c>
      <c r="AW67" s="232">
        <v>10</v>
      </c>
      <c r="AX67" s="232">
        <v>94</v>
      </c>
      <c r="AY67" s="232">
        <v>46</v>
      </c>
      <c r="AZ67" s="232">
        <v>2</v>
      </c>
      <c r="BA67" s="232">
        <v>33</v>
      </c>
      <c r="BB67" s="232">
        <v>34</v>
      </c>
      <c r="BC67" s="232">
        <v>93</v>
      </c>
      <c r="BD67" s="232">
        <v>49</v>
      </c>
      <c r="BE67" s="232">
        <v>1302</v>
      </c>
      <c r="BF67" s="232">
        <v>230</v>
      </c>
      <c r="BG67" s="232">
        <v>46</v>
      </c>
      <c r="BH67" s="232">
        <v>114</v>
      </c>
      <c r="BI67" s="232">
        <v>251</v>
      </c>
      <c r="BJ67" s="232">
        <v>104</v>
      </c>
      <c r="BK67" s="232">
        <v>54</v>
      </c>
      <c r="BL67" s="232">
        <v>306</v>
      </c>
      <c r="BM67" s="232">
        <v>0</v>
      </c>
      <c r="BN67" s="232">
        <v>12</v>
      </c>
      <c r="BO67" s="235">
        <v>3138</v>
      </c>
      <c r="BP67" s="234">
        <v>159</v>
      </c>
      <c r="BQ67" s="232">
        <v>17470</v>
      </c>
      <c r="BR67" s="232">
        <v>0</v>
      </c>
      <c r="BS67" s="232">
        <v>0</v>
      </c>
      <c r="BT67" s="232">
        <v>0</v>
      </c>
      <c r="BU67" s="232">
        <v>0</v>
      </c>
      <c r="BV67" s="235">
        <v>17629</v>
      </c>
      <c r="BW67" s="233">
        <v>20767</v>
      </c>
      <c r="BX67" s="234">
        <v>32</v>
      </c>
      <c r="BY67" s="232">
        <v>89</v>
      </c>
      <c r="BZ67" s="232">
        <v>61</v>
      </c>
      <c r="CA67" s="232">
        <v>0</v>
      </c>
      <c r="CB67" s="232">
        <v>781</v>
      </c>
      <c r="CC67" s="232">
        <v>0</v>
      </c>
      <c r="CD67" s="232">
        <v>2</v>
      </c>
      <c r="CE67" s="232">
        <v>4</v>
      </c>
      <c r="CF67" s="235">
        <v>969</v>
      </c>
      <c r="CG67" s="235">
        <v>18598</v>
      </c>
      <c r="CH67" s="235">
        <v>21736</v>
      </c>
      <c r="CI67" s="232">
        <v>-25</v>
      </c>
      <c r="CJ67" s="232">
        <v>-128</v>
      </c>
      <c r="CK67" s="232">
        <v>-2535</v>
      </c>
      <c r="CL67" s="232">
        <v>-33</v>
      </c>
      <c r="CM67" s="232">
        <v>-935</v>
      </c>
      <c r="CN67" s="232">
        <v>0</v>
      </c>
      <c r="CO67" s="232">
        <v>-249</v>
      </c>
      <c r="CP67" s="232">
        <v>-132</v>
      </c>
      <c r="CQ67" s="235">
        <v>-4037</v>
      </c>
      <c r="CR67" s="235">
        <v>14561</v>
      </c>
      <c r="CS67" s="235">
        <v>17699</v>
      </c>
    </row>
    <row r="68" spans="1:97" s="209" customFormat="1" ht="12.75" customHeight="1" x14ac:dyDescent="0.2">
      <c r="A68" s="220" t="s">
        <v>301</v>
      </c>
      <c r="B68" s="231" t="s">
        <v>521</v>
      </c>
      <c r="C68" s="232">
        <v>15</v>
      </c>
      <c r="D68" s="232">
        <v>2</v>
      </c>
      <c r="E68" s="232">
        <v>48</v>
      </c>
      <c r="F68" s="232">
        <v>29</v>
      </c>
      <c r="G68" s="232">
        <v>60</v>
      </c>
      <c r="H68" s="232">
        <v>99</v>
      </c>
      <c r="I68" s="232">
        <v>0</v>
      </c>
      <c r="J68" s="232">
        <v>2</v>
      </c>
      <c r="K68" s="232">
        <v>53</v>
      </c>
      <c r="L68" s="232">
        <v>35</v>
      </c>
      <c r="M68" s="232">
        <v>3</v>
      </c>
      <c r="N68" s="232">
        <v>80</v>
      </c>
      <c r="O68" s="232">
        <v>1</v>
      </c>
      <c r="P68" s="232">
        <v>0</v>
      </c>
      <c r="Q68" s="232">
        <v>0</v>
      </c>
      <c r="R68" s="232">
        <v>1</v>
      </c>
      <c r="S68" s="232">
        <v>17</v>
      </c>
      <c r="T68" s="232">
        <v>2</v>
      </c>
      <c r="U68" s="232">
        <v>1</v>
      </c>
      <c r="V68" s="232">
        <v>0</v>
      </c>
      <c r="W68" s="232">
        <v>3</v>
      </c>
      <c r="X68" s="232">
        <v>1</v>
      </c>
      <c r="Y68" s="232">
        <v>1</v>
      </c>
      <c r="Z68" s="232">
        <v>2</v>
      </c>
      <c r="AA68" s="232">
        <v>0</v>
      </c>
      <c r="AB68" s="232">
        <v>0</v>
      </c>
      <c r="AC68" s="232">
        <v>0</v>
      </c>
      <c r="AD68" s="232">
        <v>0</v>
      </c>
      <c r="AE68" s="232">
        <v>6</v>
      </c>
      <c r="AF68" s="232">
        <v>0</v>
      </c>
      <c r="AG68" s="232">
        <v>0</v>
      </c>
      <c r="AH68" s="232">
        <v>0</v>
      </c>
      <c r="AI68" s="232">
        <v>2</v>
      </c>
      <c r="AJ68" s="232">
        <v>9</v>
      </c>
      <c r="AK68" s="232">
        <v>6</v>
      </c>
      <c r="AL68" s="232">
        <v>1</v>
      </c>
      <c r="AM68" s="232">
        <v>5</v>
      </c>
      <c r="AN68" s="232">
        <v>0</v>
      </c>
      <c r="AO68" s="232">
        <v>40</v>
      </c>
      <c r="AP68" s="232">
        <v>1</v>
      </c>
      <c r="AQ68" s="232">
        <v>179</v>
      </c>
      <c r="AR68" s="232">
        <v>9</v>
      </c>
      <c r="AS68" s="232">
        <v>0</v>
      </c>
      <c r="AT68" s="232">
        <v>17</v>
      </c>
      <c r="AU68" s="232">
        <v>39</v>
      </c>
      <c r="AV68" s="232">
        <v>327</v>
      </c>
      <c r="AW68" s="232">
        <v>162</v>
      </c>
      <c r="AX68" s="232">
        <v>34</v>
      </c>
      <c r="AY68" s="232">
        <v>171</v>
      </c>
      <c r="AZ68" s="232">
        <v>18</v>
      </c>
      <c r="BA68" s="232">
        <v>92</v>
      </c>
      <c r="BB68" s="232">
        <v>17</v>
      </c>
      <c r="BC68" s="232">
        <v>360</v>
      </c>
      <c r="BD68" s="232">
        <v>206</v>
      </c>
      <c r="BE68" s="232">
        <v>202</v>
      </c>
      <c r="BF68" s="232">
        <v>136</v>
      </c>
      <c r="BG68" s="232">
        <v>101</v>
      </c>
      <c r="BH68" s="232">
        <v>180</v>
      </c>
      <c r="BI68" s="232">
        <v>45</v>
      </c>
      <c r="BJ68" s="232">
        <v>32</v>
      </c>
      <c r="BK68" s="232">
        <v>34</v>
      </c>
      <c r="BL68" s="232">
        <v>61</v>
      </c>
      <c r="BM68" s="232">
        <v>0</v>
      </c>
      <c r="BN68" s="232">
        <v>3</v>
      </c>
      <c r="BO68" s="235">
        <v>2950</v>
      </c>
      <c r="BP68" s="234">
        <v>0</v>
      </c>
      <c r="BQ68" s="232">
        <v>0</v>
      </c>
      <c r="BR68" s="232">
        <v>0</v>
      </c>
      <c r="BS68" s="232">
        <v>0</v>
      </c>
      <c r="BT68" s="232">
        <v>0</v>
      </c>
      <c r="BU68" s="232">
        <v>0</v>
      </c>
      <c r="BV68" s="235">
        <v>0</v>
      </c>
      <c r="BW68" s="233">
        <v>2950</v>
      </c>
      <c r="BX68" s="234">
        <v>0</v>
      </c>
      <c r="BY68" s="232">
        <v>0</v>
      </c>
      <c r="BZ68" s="232">
        <v>0</v>
      </c>
      <c r="CA68" s="232">
        <v>0</v>
      </c>
      <c r="CB68" s="232">
        <v>0</v>
      </c>
      <c r="CC68" s="232">
        <v>0</v>
      </c>
      <c r="CD68" s="232">
        <v>0</v>
      </c>
      <c r="CE68" s="232">
        <v>0</v>
      </c>
      <c r="CF68" s="235">
        <v>0</v>
      </c>
      <c r="CG68" s="235">
        <v>0</v>
      </c>
      <c r="CH68" s="235">
        <v>2950</v>
      </c>
      <c r="CI68" s="232">
        <v>0</v>
      </c>
      <c r="CJ68" s="232">
        <v>0</v>
      </c>
      <c r="CK68" s="232">
        <v>0</v>
      </c>
      <c r="CL68" s="232">
        <v>0</v>
      </c>
      <c r="CM68" s="232">
        <v>0</v>
      </c>
      <c r="CN68" s="232">
        <v>0</v>
      </c>
      <c r="CO68" s="232">
        <v>0</v>
      </c>
      <c r="CP68" s="232">
        <v>0</v>
      </c>
      <c r="CQ68" s="235">
        <v>0</v>
      </c>
      <c r="CR68" s="235">
        <v>0</v>
      </c>
      <c r="CS68" s="235">
        <v>2950</v>
      </c>
    </row>
    <row r="69" spans="1:97" s="209" customFormat="1" ht="12.75" customHeight="1" x14ac:dyDescent="0.2">
      <c r="A69" s="243" t="s">
        <v>459</v>
      </c>
      <c r="B69" s="231" t="s">
        <v>522</v>
      </c>
      <c r="C69" s="232">
        <v>493</v>
      </c>
      <c r="D69" s="232">
        <v>8</v>
      </c>
      <c r="E69" s="232">
        <v>22</v>
      </c>
      <c r="F69" s="232">
        <v>3</v>
      </c>
      <c r="G69" s="232">
        <v>98</v>
      </c>
      <c r="H69" s="232">
        <v>523</v>
      </c>
      <c r="I69" s="232">
        <v>0</v>
      </c>
      <c r="J69" s="232">
        <v>54</v>
      </c>
      <c r="K69" s="232">
        <v>741</v>
      </c>
      <c r="L69" s="232">
        <v>343</v>
      </c>
      <c r="M69" s="232">
        <v>125</v>
      </c>
      <c r="N69" s="232">
        <v>74</v>
      </c>
      <c r="O69" s="232">
        <v>15</v>
      </c>
      <c r="P69" s="232">
        <v>65</v>
      </c>
      <c r="Q69" s="232">
        <v>0</v>
      </c>
      <c r="R69" s="232">
        <v>1</v>
      </c>
      <c r="S69" s="232">
        <v>256</v>
      </c>
      <c r="T69" s="232">
        <v>3</v>
      </c>
      <c r="U69" s="232">
        <v>4</v>
      </c>
      <c r="V69" s="232">
        <v>1</v>
      </c>
      <c r="W69" s="232">
        <v>13</v>
      </c>
      <c r="X69" s="232">
        <v>0</v>
      </c>
      <c r="Y69" s="232">
        <v>3</v>
      </c>
      <c r="Z69" s="232">
        <v>20</v>
      </c>
      <c r="AA69" s="232">
        <v>0</v>
      </c>
      <c r="AB69" s="232">
        <v>6</v>
      </c>
      <c r="AC69" s="232">
        <v>0</v>
      </c>
      <c r="AD69" s="232">
        <v>0</v>
      </c>
      <c r="AE69" s="232">
        <v>53</v>
      </c>
      <c r="AF69" s="232">
        <v>0</v>
      </c>
      <c r="AG69" s="232">
        <v>0</v>
      </c>
      <c r="AH69" s="232">
        <v>1</v>
      </c>
      <c r="AI69" s="232">
        <v>19</v>
      </c>
      <c r="AJ69" s="232">
        <v>27</v>
      </c>
      <c r="AK69" s="232">
        <v>12</v>
      </c>
      <c r="AL69" s="232">
        <v>4</v>
      </c>
      <c r="AM69" s="232">
        <v>15</v>
      </c>
      <c r="AN69" s="232">
        <v>3</v>
      </c>
      <c r="AO69" s="232">
        <v>1588</v>
      </c>
      <c r="AP69" s="232">
        <v>75</v>
      </c>
      <c r="AQ69" s="232">
        <v>444</v>
      </c>
      <c r="AR69" s="232">
        <v>232</v>
      </c>
      <c r="AS69" s="232">
        <v>46</v>
      </c>
      <c r="AT69" s="232">
        <v>143</v>
      </c>
      <c r="AU69" s="232">
        <v>311</v>
      </c>
      <c r="AV69" s="232">
        <v>1301</v>
      </c>
      <c r="AW69" s="232">
        <v>266</v>
      </c>
      <c r="AX69" s="232">
        <v>153</v>
      </c>
      <c r="AY69" s="232">
        <v>928</v>
      </c>
      <c r="AZ69" s="232">
        <v>6</v>
      </c>
      <c r="BA69" s="232">
        <v>122</v>
      </c>
      <c r="BB69" s="232">
        <v>13</v>
      </c>
      <c r="BC69" s="232">
        <v>126</v>
      </c>
      <c r="BD69" s="232">
        <v>564</v>
      </c>
      <c r="BE69" s="232">
        <v>327</v>
      </c>
      <c r="BF69" s="232">
        <v>83</v>
      </c>
      <c r="BG69" s="232">
        <v>62</v>
      </c>
      <c r="BH69" s="232">
        <v>320</v>
      </c>
      <c r="BI69" s="232">
        <v>25</v>
      </c>
      <c r="BJ69" s="232">
        <v>57</v>
      </c>
      <c r="BK69" s="232">
        <v>30</v>
      </c>
      <c r="BL69" s="232">
        <v>90</v>
      </c>
      <c r="BM69" s="232">
        <v>2</v>
      </c>
      <c r="BN69" s="232">
        <v>0</v>
      </c>
      <c r="BO69" s="235">
        <v>10319</v>
      </c>
      <c r="BP69" s="234">
        <v>0</v>
      </c>
      <c r="BQ69" s="232">
        <v>25</v>
      </c>
      <c r="BR69" s="232">
        <v>0</v>
      </c>
      <c r="BS69" s="232">
        <v>0</v>
      </c>
      <c r="BT69" s="232">
        <v>0</v>
      </c>
      <c r="BU69" s="232">
        <v>0</v>
      </c>
      <c r="BV69" s="235">
        <v>25</v>
      </c>
      <c r="BW69" s="233">
        <v>10344</v>
      </c>
      <c r="BX69" s="234">
        <v>3</v>
      </c>
      <c r="BY69" s="232">
        <v>150</v>
      </c>
      <c r="BZ69" s="232">
        <v>2218</v>
      </c>
      <c r="CA69" s="232">
        <v>194</v>
      </c>
      <c r="CB69" s="232">
        <v>230</v>
      </c>
      <c r="CC69" s="232">
        <v>0</v>
      </c>
      <c r="CD69" s="232">
        <v>2460</v>
      </c>
      <c r="CE69" s="232">
        <v>2709</v>
      </c>
      <c r="CF69" s="235">
        <v>7964</v>
      </c>
      <c r="CG69" s="235">
        <v>7989</v>
      </c>
      <c r="CH69" s="235">
        <v>18308</v>
      </c>
      <c r="CI69" s="232">
        <v>-35</v>
      </c>
      <c r="CJ69" s="232">
        <v>-114</v>
      </c>
      <c r="CK69" s="232">
        <v>-1993</v>
      </c>
      <c r="CL69" s="232">
        <v>-91</v>
      </c>
      <c r="CM69" s="232">
        <v>-225</v>
      </c>
      <c r="CN69" s="232">
        <v>0</v>
      </c>
      <c r="CO69" s="232">
        <v>-2652</v>
      </c>
      <c r="CP69" s="232">
        <v>-2825</v>
      </c>
      <c r="CQ69" s="235">
        <v>-7935</v>
      </c>
      <c r="CR69" s="235">
        <v>54</v>
      </c>
      <c r="CS69" s="235">
        <v>10373</v>
      </c>
    </row>
    <row r="70" spans="1:97" s="209" customFormat="1" ht="12.75" customHeight="1" x14ac:dyDescent="0.2">
      <c r="A70" s="251"/>
      <c r="B70" s="252" t="s">
        <v>347</v>
      </c>
      <c r="C70" s="253">
        <v>45316</v>
      </c>
      <c r="D70" s="253">
        <v>8754</v>
      </c>
      <c r="E70" s="253">
        <v>57181</v>
      </c>
      <c r="F70" s="253">
        <v>4194</v>
      </c>
      <c r="G70" s="253">
        <v>8729</v>
      </c>
      <c r="H70" s="253">
        <v>25489</v>
      </c>
      <c r="I70" s="253">
        <v>0</v>
      </c>
      <c r="J70" s="253">
        <v>1040</v>
      </c>
      <c r="K70" s="253">
        <v>55966</v>
      </c>
      <c r="L70" s="253">
        <v>58949</v>
      </c>
      <c r="M70" s="253">
        <v>18457</v>
      </c>
      <c r="N70" s="253">
        <v>56518</v>
      </c>
      <c r="O70" s="253">
        <v>1546</v>
      </c>
      <c r="P70" s="253">
        <v>2637</v>
      </c>
      <c r="Q70" s="253">
        <v>34</v>
      </c>
      <c r="R70" s="253">
        <v>179</v>
      </c>
      <c r="S70" s="253">
        <v>20217</v>
      </c>
      <c r="T70" s="253">
        <v>712</v>
      </c>
      <c r="U70" s="253">
        <v>730</v>
      </c>
      <c r="V70" s="253">
        <v>93</v>
      </c>
      <c r="W70" s="253">
        <v>1464</v>
      </c>
      <c r="X70" s="253">
        <v>1227</v>
      </c>
      <c r="Y70" s="253">
        <v>2969</v>
      </c>
      <c r="Z70" s="253">
        <v>1908</v>
      </c>
      <c r="AA70" s="253">
        <v>217</v>
      </c>
      <c r="AB70" s="253">
        <v>1263</v>
      </c>
      <c r="AC70" s="253">
        <v>28</v>
      </c>
      <c r="AD70" s="253">
        <v>0</v>
      </c>
      <c r="AE70" s="253">
        <v>4249</v>
      </c>
      <c r="AF70" s="253">
        <v>0</v>
      </c>
      <c r="AG70" s="253">
        <v>79</v>
      </c>
      <c r="AH70" s="253">
        <v>171</v>
      </c>
      <c r="AI70" s="253">
        <v>3223</v>
      </c>
      <c r="AJ70" s="253">
        <v>5912</v>
      </c>
      <c r="AK70" s="253">
        <v>5631</v>
      </c>
      <c r="AL70" s="253">
        <v>1520</v>
      </c>
      <c r="AM70" s="253">
        <v>1802</v>
      </c>
      <c r="AN70" s="253">
        <v>1100</v>
      </c>
      <c r="AO70" s="253">
        <v>36461</v>
      </c>
      <c r="AP70" s="253">
        <v>11450</v>
      </c>
      <c r="AQ70" s="253">
        <v>37820</v>
      </c>
      <c r="AR70" s="253">
        <v>10465</v>
      </c>
      <c r="AS70" s="253">
        <v>2906</v>
      </c>
      <c r="AT70" s="253">
        <v>7885</v>
      </c>
      <c r="AU70" s="253">
        <v>3900</v>
      </c>
      <c r="AV70" s="253">
        <v>43136</v>
      </c>
      <c r="AW70" s="253">
        <v>12824</v>
      </c>
      <c r="AX70" s="253">
        <v>21786</v>
      </c>
      <c r="AY70" s="253">
        <v>40603</v>
      </c>
      <c r="AZ70" s="253">
        <v>875</v>
      </c>
      <c r="BA70" s="253">
        <v>15489</v>
      </c>
      <c r="BB70" s="253">
        <v>4672</v>
      </c>
      <c r="BC70" s="253">
        <v>44801</v>
      </c>
      <c r="BD70" s="253">
        <v>14224</v>
      </c>
      <c r="BE70" s="253">
        <v>48442</v>
      </c>
      <c r="BF70" s="253">
        <v>5599</v>
      </c>
      <c r="BG70" s="253">
        <v>6697</v>
      </c>
      <c r="BH70" s="253">
        <v>37312</v>
      </c>
      <c r="BI70" s="253">
        <v>10514</v>
      </c>
      <c r="BJ70" s="253">
        <v>20231</v>
      </c>
      <c r="BK70" s="253">
        <v>4313</v>
      </c>
      <c r="BL70" s="253">
        <v>5640</v>
      </c>
      <c r="BM70" s="253">
        <v>2950</v>
      </c>
      <c r="BN70" s="253">
        <v>5446</v>
      </c>
      <c r="BO70" s="256">
        <v>855945</v>
      </c>
      <c r="BP70" s="255">
        <v>24740</v>
      </c>
      <c r="BQ70" s="253">
        <v>661199</v>
      </c>
      <c r="BR70" s="253">
        <v>329444</v>
      </c>
      <c r="BS70" s="253">
        <v>119550</v>
      </c>
      <c r="BT70" s="253">
        <v>143220</v>
      </c>
      <c r="BU70" s="253">
        <v>6554</v>
      </c>
      <c r="BV70" s="256">
        <v>1284707</v>
      </c>
      <c r="BW70" s="254">
        <v>2140652</v>
      </c>
      <c r="BX70" s="255">
        <v>5697</v>
      </c>
      <c r="BY70" s="253">
        <v>434599</v>
      </c>
      <c r="BZ70" s="253">
        <v>103290</v>
      </c>
      <c r="CA70" s="253">
        <v>18078</v>
      </c>
      <c r="CB70" s="253">
        <v>64041</v>
      </c>
      <c r="CC70" s="253">
        <v>0</v>
      </c>
      <c r="CD70" s="253">
        <v>23301</v>
      </c>
      <c r="CE70" s="253">
        <v>45984</v>
      </c>
      <c r="CF70" s="256">
        <v>694990</v>
      </c>
      <c r="CG70" s="256">
        <v>1979697</v>
      </c>
      <c r="CH70" s="256">
        <v>2835642</v>
      </c>
      <c r="CI70" s="253">
        <v>-52419</v>
      </c>
      <c r="CJ70" s="253">
        <v>-366888</v>
      </c>
      <c r="CK70" s="253">
        <v>-288074</v>
      </c>
      <c r="CL70" s="253">
        <v>-7915</v>
      </c>
      <c r="CM70" s="253">
        <v>-44434</v>
      </c>
      <c r="CN70" s="253">
        <v>0</v>
      </c>
      <c r="CO70" s="253">
        <v>-31126</v>
      </c>
      <c r="CP70" s="253">
        <v>-78244</v>
      </c>
      <c r="CQ70" s="256">
        <v>-869100</v>
      </c>
      <c r="CR70" s="256">
        <v>1110597</v>
      </c>
      <c r="CS70" s="256">
        <v>1966542</v>
      </c>
    </row>
    <row r="71" spans="1:97" s="209" customFormat="1" ht="12.75" customHeight="1" x14ac:dyDescent="0.2">
      <c r="A71" s="220"/>
      <c r="B71" s="231" t="s">
        <v>322</v>
      </c>
      <c r="C71" s="232">
        <v>136</v>
      </c>
      <c r="D71" s="232">
        <v>43</v>
      </c>
      <c r="E71" s="232">
        <v>98</v>
      </c>
      <c r="F71" s="232">
        <v>84</v>
      </c>
      <c r="G71" s="232">
        <v>231</v>
      </c>
      <c r="H71" s="232">
        <v>1704</v>
      </c>
      <c r="I71" s="232">
        <v>0</v>
      </c>
      <c r="J71" s="232">
        <v>131</v>
      </c>
      <c r="K71" s="232">
        <v>631</v>
      </c>
      <c r="L71" s="232">
        <v>739</v>
      </c>
      <c r="M71" s="232">
        <v>105</v>
      </c>
      <c r="N71" s="232">
        <v>788</v>
      </c>
      <c r="O71" s="232">
        <v>30</v>
      </c>
      <c r="P71" s="232">
        <v>12</v>
      </c>
      <c r="Q71" s="232">
        <v>1</v>
      </c>
      <c r="R71" s="232">
        <v>5</v>
      </c>
      <c r="S71" s="232">
        <v>216</v>
      </c>
      <c r="T71" s="232">
        <v>21</v>
      </c>
      <c r="U71" s="232">
        <v>18</v>
      </c>
      <c r="V71" s="232">
        <v>4</v>
      </c>
      <c r="W71" s="232">
        <v>70</v>
      </c>
      <c r="X71" s="232">
        <v>77</v>
      </c>
      <c r="Y71" s="232">
        <v>32</v>
      </c>
      <c r="Z71" s="232">
        <v>64</v>
      </c>
      <c r="AA71" s="232">
        <v>1</v>
      </c>
      <c r="AB71" s="232">
        <v>41</v>
      </c>
      <c r="AC71" s="232">
        <v>1</v>
      </c>
      <c r="AD71" s="232">
        <v>0</v>
      </c>
      <c r="AE71" s="232">
        <v>135</v>
      </c>
      <c r="AF71" s="232">
        <v>0</v>
      </c>
      <c r="AG71" s="232">
        <v>0</v>
      </c>
      <c r="AH71" s="232">
        <v>2</v>
      </c>
      <c r="AI71" s="232">
        <v>97</v>
      </c>
      <c r="AJ71" s="232">
        <v>182</v>
      </c>
      <c r="AK71" s="232">
        <v>106</v>
      </c>
      <c r="AL71" s="232">
        <v>17</v>
      </c>
      <c r="AM71" s="232">
        <v>70</v>
      </c>
      <c r="AN71" s="232">
        <v>13</v>
      </c>
      <c r="AO71" s="232">
        <v>1449</v>
      </c>
      <c r="AP71" s="232">
        <v>292</v>
      </c>
      <c r="AQ71" s="232">
        <v>1267</v>
      </c>
      <c r="AR71" s="232">
        <v>235</v>
      </c>
      <c r="AS71" s="232">
        <v>119</v>
      </c>
      <c r="AT71" s="232">
        <v>164</v>
      </c>
      <c r="AU71" s="232">
        <v>306</v>
      </c>
      <c r="AV71" s="232">
        <v>3547</v>
      </c>
      <c r="AW71" s="232">
        <v>1239</v>
      </c>
      <c r="AX71" s="232">
        <v>413</v>
      </c>
      <c r="AY71" s="232">
        <v>1449</v>
      </c>
      <c r="AZ71" s="232">
        <v>127</v>
      </c>
      <c r="BA71" s="232">
        <v>341</v>
      </c>
      <c r="BB71" s="232">
        <v>307</v>
      </c>
      <c r="BC71" s="232">
        <v>1784</v>
      </c>
      <c r="BD71" s="232">
        <v>430</v>
      </c>
      <c r="BE71" s="232">
        <v>1048</v>
      </c>
      <c r="BF71" s="232">
        <v>398</v>
      </c>
      <c r="BG71" s="232">
        <v>592</v>
      </c>
      <c r="BH71" s="232">
        <v>1502</v>
      </c>
      <c r="BI71" s="232">
        <v>417</v>
      </c>
      <c r="BJ71" s="232">
        <v>472</v>
      </c>
      <c r="BK71" s="232">
        <v>321</v>
      </c>
      <c r="BL71" s="232">
        <v>575</v>
      </c>
      <c r="BM71" s="232">
        <v>0</v>
      </c>
      <c r="BN71" s="232">
        <v>41</v>
      </c>
      <c r="BO71" s="235">
        <v>24740</v>
      </c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7"/>
      <c r="CS71" s="257"/>
    </row>
    <row r="72" spans="1:97" s="209" customFormat="1" ht="12.75" customHeight="1" x14ac:dyDescent="0.2">
      <c r="A72" s="220"/>
      <c r="B72" s="231" t="s">
        <v>323</v>
      </c>
      <c r="C72" s="232">
        <v>4860</v>
      </c>
      <c r="D72" s="232">
        <v>501</v>
      </c>
      <c r="E72" s="232">
        <v>1954</v>
      </c>
      <c r="F72" s="232">
        <v>3918</v>
      </c>
      <c r="G72" s="232">
        <v>6053</v>
      </c>
      <c r="H72" s="232">
        <v>12251</v>
      </c>
      <c r="I72" s="232">
        <v>0</v>
      </c>
      <c r="J72" s="232">
        <v>700</v>
      </c>
      <c r="K72" s="232">
        <v>8471</v>
      </c>
      <c r="L72" s="232">
        <v>9105</v>
      </c>
      <c r="M72" s="232">
        <v>618</v>
      </c>
      <c r="N72" s="232">
        <v>15304</v>
      </c>
      <c r="O72" s="232">
        <v>283</v>
      </c>
      <c r="P72" s="232">
        <v>194</v>
      </c>
      <c r="Q72" s="232">
        <v>14</v>
      </c>
      <c r="R72" s="232">
        <v>97</v>
      </c>
      <c r="S72" s="232">
        <v>4941</v>
      </c>
      <c r="T72" s="232">
        <v>403</v>
      </c>
      <c r="U72" s="232">
        <v>103</v>
      </c>
      <c r="V72" s="232">
        <v>45</v>
      </c>
      <c r="W72" s="232">
        <v>1097</v>
      </c>
      <c r="X72" s="232">
        <v>166</v>
      </c>
      <c r="Y72" s="232">
        <v>267</v>
      </c>
      <c r="Z72" s="232">
        <v>486</v>
      </c>
      <c r="AA72" s="232">
        <v>5</v>
      </c>
      <c r="AB72" s="232">
        <v>606</v>
      </c>
      <c r="AC72" s="232">
        <v>20</v>
      </c>
      <c r="AD72" s="232">
        <v>0</v>
      </c>
      <c r="AE72" s="232">
        <v>2094</v>
      </c>
      <c r="AF72" s="232">
        <v>0</v>
      </c>
      <c r="AG72" s="232">
        <v>8</v>
      </c>
      <c r="AH72" s="232">
        <v>32</v>
      </c>
      <c r="AI72" s="232">
        <v>1622</v>
      </c>
      <c r="AJ72" s="232">
        <v>2713</v>
      </c>
      <c r="AK72" s="232">
        <v>2373</v>
      </c>
      <c r="AL72" s="232">
        <v>393</v>
      </c>
      <c r="AM72" s="232">
        <v>1001</v>
      </c>
      <c r="AN72" s="232">
        <v>437</v>
      </c>
      <c r="AO72" s="232">
        <v>23591</v>
      </c>
      <c r="AP72" s="232">
        <v>7687</v>
      </c>
      <c r="AQ72" s="232">
        <v>27013</v>
      </c>
      <c r="AR72" s="232">
        <v>9289</v>
      </c>
      <c r="AS72" s="232">
        <v>812</v>
      </c>
      <c r="AT72" s="232">
        <v>2642</v>
      </c>
      <c r="AU72" s="232">
        <v>6878</v>
      </c>
      <c r="AV72" s="232">
        <v>67770</v>
      </c>
      <c r="AW72" s="232">
        <v>16509</v>
      </c>
      <c r="AX72" s="232">
        <v>5437</v>
      </c>
      <c r="AY72" s="232">
        <v>28961</v>
      </c>
      <c r="AZ72" s="232">
        <v>3276</v>
      </c>
      <c r="BA72" s="232">
        <v>2425</v>
      </c>
      <c r="BB72" s="232">
        <v>3721</v>
      </c>
      <c r="BC72" s="232">
        <v>64029</v>
      </c>
      <c r="BD72" s="232">
        <v>39043</v>
      </c>
      <c r="BE72" s="232">
        <v>61724</v>
      </c>
      <c r="BF72" s="232">
        <v>17901</v>
      </c>
      <c r="BG72" s="232">
        <v>9082</v>
      </c>
      <c r="BH72" s="232">
        <v>35619</v>
      </c>
      <c r="BI72" s="232">
        <v>4967</v>
      </c>
      <c r="BJ72" s="232">
        <v>8828</v>
      </c>
      <c r="BK72" s="232">
        <v>3035</v>
      </c>
      <c r="BL72" s="232">
        <v>4752</v>
      </c>
      <c r="BM72" s="232">
        <v>0</v>
      </c>
      <c r="BN72" s="232">
        <v>134</v>
      </c>
      <c r="BO72" s="235">
        <v>538260</v>
      </c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7"/>
      <c r="CI72" s="257"/>
      <c r="CJ72" s="257"/>
      <c r="CK72" s="257"/>
      <c r="CL72" s="257"/>
      <c r="CM72" s="257"/>
      <c r="CN72" s="257"/>
      <c r="CO72" s="257"/>
      <c r="CP72" s="257"/>
      <c r="CQ72" s="257"/>
      <c r="CR72" s="257"/>
      <c r="CS72" s="257"/>
    </row>
    <row r="73" spans="1:97" s="209" customFormat="1" ht="12.75" customHeight="1" x14ac:dyDescent="0.2">
      <c r="A73" s="220"/>
      <c r="B73" s="231" t="s">
        <v>324</v>
      </c>
      <c r="C73" s="232">
        <v>45964</v>
      </c>
      <c r="D73" s="232">
        <v>5392</v>
      </c>
      <c r="E73" s="232">
        <v>8032</v>
      </c>
      <c r="F73" s="232">
        <v>1460</v>
      </c>
      <c r="G73" s="232">
        <v>8107</v>
      </c>
      <c r="H73" s="232">
        <v>10795</v>
      </c>
      <c r="I73" s="232">
        <v>0</v>
      </c>
      <c r="J73" s="232">
        <v>188</v>
      </c>
      <c r="K73" s="232">
        <v>4689</v>
      </c>
      <c r="L73" s="232">
        <v>24703</v>
      </c>
      <c r="M73" s="232">
        <v>1535</v>
      </c>
      <c r="N73" s="232">
        <v>7659</v>
      </c>
      <c r="O73" s="232">
        <v>416</v>
      </c>
      <c r="P73" s="232">
        <v>318</v>
      </c>
      <c r="Q73" s="232">
        <v>-1</v>
      </c>
      <c r="R73" s="232">
        <v>2</v>
      </c>
      <c r="S73" s="232">
        <v>3476</v>
      </c>
      <c r="T73" s="232">
        <v>34</v>
      </c>
      <c r="U73" s="232">
        <v>83</v>
      </c>
      <c r="V73" s="232">
        <v>25</v>
      </c>
      <c r="W73" s="232">
        <v>573</v>
      </c>
      <c r="X73" s="232">
        <v>149</v>
      </c>
      <c r="Y73" s="232">
        <v>406</v>
      </c>
      <c r="Z73" s="232">
        <v>542</v>
      </c>
      <c r="AA73" s="232">
        <v>4</v>
      </c>
      <c r="AB73" s="232">
        <v>-1</v>
      </c>
      <c r="AC73" s="232">
        <v>0</v>
      </c>
      <c r="AD73" s="232">
        <v>0</v>
      </c>
      <c r="AE73" s="232">
        <v>1016</v>
      </c>
      <c r="AF73" s="232">
        <v>0</v>
      </c>
      <c r="AG73" s="232">
        <v>24</v>
      </c>
      <c r="AH73" s="232">
        <v>13</v>
      </c>
      <c r="AI73" s="232">
        <v>238</v>
      </c>
      <c r="AJ73" s="232">
        <v>262</v>
      </c>
      <c r="AK73" s="232">
        <v>-2323</v>
      </c>
      <c r="AL73" s="232">
        <v>42</v>
      </c>
      <c r="AM73" s="232">
        <v>-15</v>
      </c>
      <c r="AN73" s="232">
        <v>-8</v>
      </c>
      <c r="AO73" s="232">
        <v>3121</v>
      </c>
      <c r="AP73" s="232">
        <v>949</v>
      </c>
      <c r="AQ73" s="232">
        <v>1579</v>
      </c>
      <c r="AR73" s="232">
        <v>427</v>
      </c>
      <c r="AS73" s="232">
        <v>-190</v>
      </c>
      <c r="AT73" s="232">
        <v>2598</v>
      </c>
      <c r="AU73" s="232">
        <v>774</v>
      </c>
      <c r="AV73" s="232">
        <v>25829</v>
      </c>
      <c r="AW73" s="232">
        <v>12827</v>
      </c>
      <c r="AX73" s="232">
        <v>46093</v>
      </c>
      <c r="AY73" s="232">
        <v>5401</v>
      </c>
      <c r="AZ73" s="232">
        <v>17</v>
      </c>
      <c r="BA73" s="232">
        <v>9287</v>
      </c>
      <c r="BB73" s="232">
        <v>1421</v>
      </c>
      <c r="BC73" s="232">
        <v>0</v>
      </c>
      <c r="BD73" s="232">
        <v>159</v>
      </c>
      <c r="BE73" s="232">
        <v>5867</v>
      </c>
      <c r="BF73" s="232">
        <v>906</v>
      </c>
      <c r="BG73" s="232">
        <v>-1</v>
      </c>
      <c r="BH73" s="232">
        <v>11514</v>
      </c>
      <c r="BI73" s="232">
        <v>830</v>
      </c>
      <c r="BJ73" s="232">
        <v>529</v>
      </c>
      <c r="BK73" s="232">
        <v>3208</v>
      </c>
      <c r="BL73" s="232">
        <v>2829</v>
      </c>
      <c r="BM73" s="232">
        <v>0</v>
      </c>
      <c r="BN73" s="232">
        <v>4113</v>
      </c>
      <c r="BO73" s="235">
        <v>263886</v>
      </c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7"/>
      <c r="CS73" s="257"/>
    </row>
    <row r="74" spans="1:97" s="209" customFormat="1" ht="12.75" customHeight="1" x14ac:dyDescent="0.2">
      <c r="A74" s="220"/>
      <c r="B74" s="231" t="s">
        <v>325</v>
      </c>
      <c r="C74" s="232">
        <v>21679</v>
      </c>
      <c r="D74" s="232">
        <v>5977</v>
      </c>
      <c r="E74" s="232">
        <v>17839</v>
      </c>
      <c r="F74" s="232">
        <v>1287</v>
      </c>
      <c r="G74" s="232">
        <v>1545</v>
      </c>
      <c r="H74" s="232">
        <v>10425</v>
      </c>
      <c r="I74" s="232">
        <v>0</v>
      </c>
      <c r="J74" s="232">
        <v>202</v>
      </c>
      <c r="K74" s="232">
        <v>4704</v>
      </c>
      <c r="L74" s="232">
        <v>2196</v>
      </c>
      <c r="M74" s="232">
        <v>203</v>
      </c>
      <c r="N74" s="232">
        <v>4857</v>
      </c>
      <c r="O74" s="232">
        <v>226</v>
      </c>
      <c r="P74" s="232">
        <v>80</v>
      </c>
      <c r="Q74" s="232">
        <v>11</v>
      </c>
      <c r="R74" s="232">
        <v>33</v>
      </c>
      <c r="S74" s="232">
        <v>2141</v>
      </c>
      <c r="T74" s="232">
        <v>63</v>
      </c>
      <c r="U74" s="232">
        <v>114</v>
      </c>
      <c r="V74" s="232">
        <v>11</v>
      </c>
      <c r="W74" s="232">
        <v>397</v>
      </c>
      <c r="X74" s="232">
        <v>184</v>
      </c>
      <c r="Y74" s="232">
        <v>410</v>
      </c>
      <c r="Z74" s="232">
        <v>657</v>
      </c>
      <c r="AA74" s="232">
        <v>10</v>
      </c>
      <c r="AB74" s="232">
        <v>186</v>
      </c>
      <c r="AC74" s="232">
        <v>9</v>
      </c>
      <c r="AD74" s="232">
        <v>0</v>
      </c>
      <c r="AE74" s="232">
        <v>928</v>
      </c>
      <c r="AF74" s="232">
        <v>0</v>
      </c>
      <c r="AG74" s="232">
        <v>3</v>
      </c>
      <c r="AH74" s="232">
        <v>8</v>
      </c>
      <c r="AI74" s="232">
        <v>424</v>
      </c>
      <c r="AJ74" s="232">
        <v>1784</v>
      </c>
      <c r="AK74" s="232">
        <v>2008</v>
      </c>
      <c r="AL74" s="232">
        <v>207</v>
      </c>
      <c r="AM74" s="232">
        <v>425</v>
      </c>
      <c r="AN74" s="232">
        <v>41</v>
      </c>
      <c r="AO74" s="232">
        <v>2004</v>
      </c>
      <c r="AP74" s="232">
        <v>610</v>
      </c>
      <c r="AQ74" s="232">
        <v>5506</v>
      </c>
      <c r="AR74" s="232">
        <v>825</v>
      </c>
      <c r="AS74" s="232">
        <v>2507</v>
      </c>
      <c r="AT74" s="232">
        <v>2770</v>
      </c>
      <c r="AU74" s="232">
        <v>1105</v>
      </c>
      <c r="AV74" s="232">
        <v>14414</v>
      </c>
      <c r="AW74" s="232">
        <v>3266</v>
      </c>
      <c r="AX74" s="232">
        <v>39076</v>
      </c>
      <c r="AY74" s="232">
        <v>10901</v>
      </c>
      <c r="AZ74" s="232">
        <v>269</v>
      </c>
      <c r="BA74" s="232">
        <v>5986</v>
      </c>
      <c r="BB74" s="232">
        <v>865</v>
      </c>
      <c r="BC74" s="232">
        <v>59087</v>
      </c>
      <c r="BD74" s="232">
        <v>8391</v>
      </c>
      <c r="BE74" s="232">
        <v>7735</v>
      </c>
      <c r="BF74" s="232">
        <v>1832</v>
      </c>
      <c r="BG74" s="232">
        <v>1154</v>
      </c>
      <c r="BH74" s="232">
        <v>12182</v>
      </c>
      <c r="BI74" s="232">
        <v>2491</v>
      </c>
      <c r="BJ74" s="232">
        <v>1570</v>
      </c>
      <c r="BK74" s="232">
        <v>1912</v>
      </c>
      <c r="BL74" s="232">
        <v>2454</v>
      </c>
      <c r="BM74" s="232">
        <v>0</v>
      </c>
      <c r="BN74" s="232">
        <v>494</v>
      </c>
      <c r="BO74" s="235">
        <v>270680</v>
      </c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</row>
    <row r="75" spans="1:97" s="209" customFormat="1" ht="12.75" customHeight="1" x14ac:dyDescent="0.2">
      <c r="A75" s="220"/>
      <c r="B75" s="258" t="s">
        <v>348</v>
      </c>
      <c r="C75" s="232">
        <v>5739</v>
      </c>
      <c r="D75" s="232">
        <v>317</v>
      </c>
      <c r="E75" s="232">
        <v>2234</v>
      </c>
      <c r="F75" s="232">
        <v>325</v>
      </c>
      <c r="G75" s="232">
        <v>650</v>
      </c>
      <c r="H75" s="232">
        <v>4106</v>
      </c>
      <c r="I75" s="232">
        <v>0</v>
      </c>
      <c r="J75" s="232">
        <v>138</v>
      </c>
      <c r="K75" s="232">
        <v>678</v>
      </c>
      <c r="L75" s="232">
        <v>990</v>
      </c>
      <c r="M75" s="232">
        <v>459</v>
      </c>
      <c r="N75" s="232">
        <v>3017</v>
      </c>
      <c r="O75" s="232">
        <v>1104</v>
      </c>
      <c r="P75" s="232">
        <v>61</v>
      </c>
      <c r="Q75" s="232">
        <v>2</v>
      </c>
      <c r="R75" s="232">
        <v>18</v>
      </c>
      <c r="S75" s="232">
        <v>1073</v>
      </c>
      <c r="T75" s="232">
        <v>39</v>
      </c>
      <c r="U75" s="232">
        <v>19</v>
      </c>
      <c r="V75" s="232">
        <v>6</v>
      </c>
      <c r="W75" s="232">
        <v>150</v>
      </c>
      <c r="X75" s="232">
        <v>58</v>
      </c>
      <c r="Y75" s="232">
        <v>98</v>
      </c>
      <c r="Z75" s="232">
        <v>104</v>
      </c>
      <c r="AA75" s="232">
        <v>98</v>
      </c>
      <c r="AB75" s="232">
        <v>99</v>
      </c>
      <c r="AC75" s="232">
        <v>2</v>
      </c>
      <c r="AD75" s="232">
        <v>0</v>
      </c>
      <c r="AE75" s="232">
        <v>394</v>
      </c>
      <c r="AF75" s="232">
        <v>0</v>
      </c>
      <c r="AG75" s="232">
        <v>1</v>
      </c>
      <c r="AH75" s="232">
        <v>2</v>
      </c>
      <c r="AI75" s="232">
        <v>173</v>
      </c>
      <c r="AJ75" s="232">
        <v>126</v>
      </c>
      <c r="AK75" s="232">
        <v>120</v>
      </c>
      <c r="AL75" s="232">
        <v>19</v>
      </c>
      <c r="AM75" s="232">
        <v>29</v>
      </c>
      <c r="AN75" s="232">
        <v>112</v>
      </c>
      <c r="AO75" s="232">
        <v>2573</v>
      </c>
      <c r="AP75" s="232">
        <v>788</v>
      </c>
      <c r="AQ75" s="232">
        <v>3315</v>
      </c>
      <c r="AR75" s="232">
        <v>631</v>
      </c>
      <c r="AS75" s="232">
        <v>488</v>
      </c>
      <c r="AT75" s="232">
        <v>608</v>
      </c>
      <c r="AU75" s="232">
        <v>261</v>
      </c>
      <c r="AV75" s="232">
        <v>7242</v>
      </c>
      <c r="AW75" s="232">
        <v>897</v>
      </c>
      <c r="AX75" s="232">
        <v>6089</v>
      </c>
      <c r="AY75" s="232">
        <v>3639</v>
      </c>
      <c r="AZ75" s="232">
        <v>105</v>
      </c>
      <c r="BA75" s="232">
        <v>1549</v>
      </c>
      <c r="BB75" s="232">
        <v>342</v>
      </c>
      <c r="BC75" s="232">
        <v>444</v>
      </c>
      <c r="BD75" s="232">
        <v>826</v>
      </c>
      <c r="BE75" s="232">
        <v>1823</v>
      </c>
      <c r="BF75" s="232">
        <v>449</v>
      </c>
      <c r="BG75" s="232">
        <v>669</v>
      </c>
      <c r="BH75" s="232">
        <v>5047</v>
      </c>
      <c r="BI75" s="232">
        <v>589</v>
      </c>
      <c r="BJ75" s="232">
        <v>1123</v>
      </c>
      <c r="BK75" s="232">
        <v>1291</v>
      </c>
      <c r="BL75" s="232">
        <v>1449</v>
      </c>
      <c r="BM75" s="232">
        <v>0</v>
      </c>
      <c r="BN75" s="232">
        <v>197</v>
      </c>
      <c r="BO75" s="235">
        <v>64994</v>
      </c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7"/>
      <c r="CI75" s="257"/>
      <c r="CJ75" s="257"/>
      <c r="CK75" s="257"/>
      <c r="CL75" s="257"/>
      <c r="CM75" s="257"/>
      <c r="CN75" s="257"/>
      <c r="CO75" s="257"/>
      <c r="CP75" s="257"/>
      <c r="CQ75" s="257"/>
      <c r="CR75" s="257"/>
      <c r="CS75" s="257"/>
    </row>
    <row r="76" spans="1:97" s="209" customFormat="1" ht="12.75" customHeight="1" x14ac:dyDescent="0.2">
      <c r="A76" s="220"/>
      <c r="B76" s="231" t="s">
        <v>349</v>
      </c>
      <c r="C76" s="232">
        <v>-35403</v>
      </c>
      <c r="D76" s="232">
        <v>-4455</v>
      </c>
      <c r="E76" s="232">
        <v>-1680</v>
      </c>
      <c r="F76" s="232">
        <v>-1</v>
      </c>
      <c r="G76" s="232">
        <v>-1423</v>
      </c>
      <c r="H76" s="232">
        <v>-38</v>
      </c>
      <c r="I76" s="232">
        <v>0</v>
      </c>
      <c r="J76" s="232">
        <v>0</v>
      </c>
      <c r="K76" s="232">
        <v>-1240</v>
      </c>
      <c r="L76" s="232">
        <v>-1</v>
      </c>
      <c r="M76" s="232">
        <v>-5</v>
      </c>
      <c r="N76" s="232">
        <v>-2833</v>
      </c>
      <c r="O76" s="232">
        <v>0</v>
      </c>
      <c r="P76" s="232">
        <v>-6</v>
      </c>
      <c r="Q76" s="232">
        <v>0</v>
      </c>
      <c r="R76" s="232">
        <v>0</v>
      </c>
      <c r="S76" s="232">
        <v>-1</v>
      </c>
      <c r="T76" s="232">
        <v>0</v>
      </c>
      <c r="U76" s="232">
        <v>0</v>
      </c>
      <c r="V76" s="232">
        <v>0</v>
      </c>
      <c r="W76" s="232">
        <v>0</v>
      </c>
      <c r="X76" s="232">
        <v>0</v>
      </c>
      <c r="Y76" s="232">
        <v>0</v>
      </c>
      <c r="Z76" s="232">
        <v>0</v>
      </c>
      <c r="AA76" s="232">
        <v>-2</v>
      </c>
      <c r="AB76" s="232">
        <v>0</v>
      </c>
      <c r="AC76" s="232">
        <v>0</v>
      </c>
      <c r="AD76" s="232">
        <v>0</v>
      </c>
      <c r="AE76" s="232">
        <v>0</v>
      </c>
      <c r="AF76" s="232">
        <v>0</v>
      </c>
      <c r="AG76" s="232">
        <v>0</v>
      </c>
      <c r="AH76" s="232">
        <v>0</v>
      </c>
      <c r="AI76" s="232">
        <v>0</v>
      </c>
      <c r="AJ76" s="232">
        <v>0</v>
      </c>
      <c r="AK76" s="232">
        <v>0</v>
      </c>
      <c r="AL76" s="232">
        <v>0</v>
      </c>
      <c r="AM76" s="232">
        <v>0</v>
      </c>
      <c r="AN76" s="232">
        <v>0</v>
      </c>
      <c r="AO76" s="232">
        <v>-1</v>
      </c>
      <c r="AP76" s="232">
        <v>-1</v>
      </c>
      <c r="AQ76" s="232">
        <v>-173</v>
      </c>
      <c r="AR76" s="232">
        <v>-808</v>
      </c>
      <c r="AS76" s="232">
        <v>-1</v>
      </c>
      <c r="AT76" s="232">
        <v>-350</v>
      </c>
      <c r="AU76" s="232">
        <v>0</v>
      </c>
      <c r="AV76" s="232">
        <v>-94</v>
      </c>
      <c r="AW76" s="232">
        <v>-639</v>
      </c>
      <c r="AX76" s="232">
        <v>-50</v>
      </c>
      <c r="AY76" s="232">
        <v>-321</v>
      </c>
      <c r="AZ76" s="232">
        <v>0</v>
      </c>
      <c r="BA76" s="232">
        <v>0</v>
      </c>
      <c r="BB76" s="232">
        <v>0</v>
      </c>
      <c r="BC76" s="232">
        <v>0</v>
      </c>
      <c r="BD76" s="232">
        <v>-100</v>
      </c>
      <c r="BE76" s="232">
        <v>-1420</v>
      </c>
      <c r="BF76" s="232">
        <v>-143</v>
      </c>
      <c r="BG76" s="232">
        <v>-718</v>
      </c>
      <c r="BH76" s="232">
        <v>-4</v>
      </c>
      <c r="BI76" s="232">
        <v>0</v>
      </c>
      <c r="BJ76" s="232">
        <v>0</v>
      </c>
      <c r="BK76" s="232">
        <v>0</v>
      </c>
      <c r="BL76" s="232">
        <v>0</v>
      </c>
      <c r="BM76" s="232">
        <v>0</v>
      </c>
      <c r="BN76" s="232">
        <v>-52</v>
      </c>
      <c r="BO76" s="235">
        <v>-51963</v>
      </c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</row>
    <row r="77" spans="1:97" s="209" customFormat="1" ht="12.75" customHeight="1" x14ac:dyDescent="0.2">
      <c r="A77" s="251"/>
      <c r="B77" s="252" t="s">
        <v>326</v>
      </c>
      <c r="C77" s="253">
        <v>42975</v>
      </c>
      <c r="D77" s="253">
        <v>7775</v>
      </c>
      <c r="E77" s="253">
        <v>28477</v>
      </c>
      <c r="F77" s="253">
        <v>7073</v>
      </c>
      <c r="G77" s="253">
        <v>15163</v>
      </c>
      <c r="H77" s="253">
        <v>39243</v>
      </c>
      <c r="I77" s="253">
        <v>0</v>
      </c>
      <c r="J77" s="253">
        <v>1359</v>
      </c>
      <c r="K77" s="253">
        <v>17933</v>
      </c>
      <c r="L77" s="253">
        <v>37732</v>
      </c>
      <c r="M77" s="253">
        <v>2915</v>
      </c>
      <c r="N77" s="253">
        <v>28792</v>
      </c>
      <c r="O77" s="253">
        <v>2059</v>
      </c>
      <c r="P77" s="253">
        <v>659</v>
      </c>
      <c r="Q77" s="253">
        <v>27</v>
      </c>
      <c r="R77" s="253">
        <v>155</v>
      </c>
      <c r="S77" s="253">
        <v>11846</v>
      </c>
      <c r="T77" s="253">
        <v>560</v>
      </c>
      <c r="U77" s="253">
        <v>337</v>
      </c>
      <c r="V77" s="253">
        <v>91</v>
      </c>
      <c r="W77" s="253">
        <v>2287</v>
      </c>
      <c r="X77" s="253">
        <v>634</v>
      </c>
      <c r="Y77" s="253">
        <v>1213</v>
      </c>
      <c r="Z77" s="253">
        <v>1853</v>
      </c>
      <c r="AA77" s="253">
        <v>116</v>
      </c>
      <c r="AB77" s="253">
        <v>931</v>
      </c>
      <c r="AC77" s="253">
        <v>32</v>
      </c>
      <c r="AD77" s="253">
        <v>0</v>
      </c>
      <c r="AE77" s="253">
        <v>4567</v>
      </c>
      <c r="AF77" s="253">
        <v>0</v>
      </c>
      <c r="AG77" s="253">
        <v>36</v>
      </c>
      <c r="AH77" s="253">
        <v>57</v>
      </c>
      <c r="AI77" s="253">
        <v>2554</v>
      </c>
      <c r="AJ77" s="253">
        <v>5067</v>
      </c>
      <c r="AK77" s="253">
        <v>2284</v>
      </c>
      <c r="AL77" s="253">
        <v>678</v>
      </c>
      <c r="AM77" s="253">
        <v>1510</v>
      </c>
      <c r="AN77" s="253">
        <v>595</v>
      </c>
      <c r="AO77" s="253">
        <v>32737</v>
      </c>
      <c r="AP77" s="253">
        <v>10325</v>
      </c>
      <c r="AQ77" s="253">
        <v>38507</v>
      </c>
      <c r="AR77" s="253">
        <v>10599</v>
      </c>
      <c r="AS77" s="253">
        <v>3735</v>
      </c>
      <c r="AT77" s="253">
        <v>8432</v>
      </c>
      <c r="AU77" s="253">
        <v>9324</v>
      </c>
      <c r="AV77" s="253">
        <v>118708</v>
      </c>
      <c r="AW77" s="253">
        <v>34099</v>
      </c>
      <c r="AX77" s="253">
        <v>97058</v>
      </c>
      <c r="AY77" s="253">
        <v>50030</v>
      </c>
      <c r="AZ77" s="253">
        <v>3794</v>
      </c>
      <c r="BA77" s="253">
        <v>19588</v>
      </c>
      <c r="BB77" s="253">
        <v>6656</v>
      </c>
      <c r="BC77" s="253">
        <v>125344</v>
      </c>
      <c r="BD77" s="253">
        <v>48749</v>
      </c>
      <c r="BE77" s="253">
        <v>76777</v>
      </c>
      <c r="BF77" s="253">
        <v>21343</v>
      </c>
      <c r="BG77" s="253">
        <v>10778</v>
      </c>
      <c r="BH77" s="253">
        <v>65860</v>
      </c>
      <c r="BI77" s="253">
        <v>9294</v>
      </c>
      <c r="BJ77" s="253">
        <v>12522</v>
      </c>
      <c r="BK77" s="253">
        <v>9767</v>
      </c>
      <c r="BL77" s="253">
        <v>12059</v>
      </c>
      <c r="BM77" s="253">
        <v>0</v>
      </c>
      <c r="BN77" s="253">
        <v>4927</v>
      </c>
      <c r="BO77" s="256">
        <v>1110597</v>
      </c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7"/>
      <c r="CS77" s="257"/>
    </row>
    <row r="78" spans="1:97" s="209" customFormat="1" ht="12.75" customHeight="1" x14ac:dyDescent="0.2">
      <c r="A78" s="251"/>
      <c r="B78" s="252" t="s">
        <v>393</v>
      </c>
      <c r="C78" s="253">
        <v>88291</v>
      </c>
      <c r="D78" s="253">
        <v>16529</v>
      </c>
      <c r="E78" s="253">
        <v>85658</v>
      </c>
      <c r="F78" s="253">
        <v>11267</v>
      </c>
      <c r="G78" s="253">
        <v>23892</v>
      </c>
      <c r="H78" s="253">
        <v>64732</v>
      </c>
      <c r="I78" s="253">
        <v>0</v>
      </c>
      <c r="J78" s="253">
        <v>2399</v>
      </c>
      <c r="K78" s="253">
        <v>73899</v>
      </c>
      <c r="L78" s="253">
        <v>96681</v>
      </c>
      <c r="M78" s="253">
        <v>21372</v>
      </c>
      <c r="N78" s="253">
        <v>85310</v>
      </c>
      <c r="O78" s="253">
        <v>3605</v>
      </c>
      <c r="P78" s="253">
        <v>3296</v>
      </c>
      <c r="Q78" s="253">
        <v>61</v>
      </c>
      <c r="R78" s="253">
        <v>334</v>
      </c>
      <c r="S78" s="253">
        <v>32063</v>
      </c>
      <c r="T78" s="253">
        <v>1272</v>
      </c>
      <c r="U78" s="253">
        <v>1067</v>
      </c>
      <c r="V78" s="253">
        <v>184</v>
      </c>
      <c r="W78" s="253">
        <v>3751</v>
      </c>
      <c r="X78" s="253">
        <v>1861</v>
      </c>
      <c r="Y78" s="253">
        <v>4182</v>
      </c>
      <c r="Z78" s="253">
        <v>3761</v>
      </c>
      <c r="AA78" s="253">
        <v>333</v>
      </c>
      <c r="AB78" s="253">
        <v>2194</v>
      </c>
      <c r="AC78" s="253">
        <v>60</v>
      </c>
      <c r="AD78" s="253">
        <v>0</v>
      </c>
      <c r="AE78" s="253">
        <v>8816</v>
      </c>
      <c r="AF78" s="253">
        <v>0</v>
      </c>
      <c r="AG78" s="253">
        <v>115</v>
      </c>
      <c r="AH78" s="253">
        <v>228</v>
      </c>
      <c r="AI78" s="253">
        <v>5777</v>
      </c>
      <c r="AJ78" s="253">
        <v>10979</v>
      </c>
      <c r="AK78" s="253">
        <v>7915</v>
      </c>
      <c r="AL78" s="253">
        <v>2198</v>
      </c>
      <c r="AM78" s="253">
        <v>3312</v>
      </c>
      <c r="AN78" s="253">
        <v>1695</v>
      </c>
      <c r="AO78" s="253">
        <v>69198</v>
      </c>
      <c r="AP78" s="253">
        <v>21775</v>
      </c>
      <c r="AQ78" s="253">
        <v>76327</v>
      </c>
      <c r="AR78" s="253">
        <v>21064</v>
      </c>
      <c r="AS78" s="253">
        <v>6641</v>
      </c>
      <c r="AT78" s="253">
        <v>16317</v>
      </c>
      <c r="AU78" s="253">
        <v>13224</v>
      </c>
      <c r="AV78" s="253">
        <v>161844</v>
      </c>
      <c r="AW78" s="253">
        <v>46923</v>
      </c>
      <c r="AX78" s="253">
        <v>118844</v>
      </c>
      <c r="AY78" s="253">
        <v>90633</v>
      </c>
      <c r="AZ78" s="253">
        <v>4669</v>
      </c>
      <c r="BA78" s="253">
        <v>35077</v>
      </c>
      <c r="BB78" s="253">
        <v>11328</v>
      </c>
      <c r="BC78" s="253">
        <v>170145</v>
      </c>
      <c r="BD78" s="253">
        <v>62973</v>
      </c>
      <c r="BE78" s="253">
        <v>125219</v>
      </c>
      <c r="BF78" s="253">
        <v>26942</v>
      </c>
      <c r="BG78" s="253">
        <v>17475</v>
      </c>
      <c r="BH78" s="253">
        <v>103172</v>
      </c>
      <c r="BI78" s="253">
        <v>19808</v>
      </c>
      <c r="BJ78" s="253">
        <v>32753</v>
      </c>
      <c r="BK78" s="253">
        <v>14080</v>
      </c>
      <c r="BL78" s="253">
        <v>17699</v>
      </c>
      <c r="BM78" s="253">
        <v>2950</v>
      </c>
      <c r="BN78" s="253">
        <v>10373</v>
      </c>
      <c r="BO78" s="256">
        <v>1966542</v>
      </c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7"/>
      <c r="CI78" s="257"/>
      <c r="CJ78" s="257"/>
      <c r="CK78" s="257"/>
      <c r="CL78" s="257"/>
      <c r="CM78" s="257"/>
      <c r="CN78" s="257"/>
      <c r="CO78" s="257"/>
      <c r="CP78" s="257"/>
      <c r="CQ78" s="257"/>
      <c r="CR78" s="257"/>
      <c r="CS78" s="257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7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0"/>
  <sheetViews>
    <sheetView view="pageBreakPreview" zoomScale="145" zoomScaleNormal="100" zoomScaleSheetLayoutView="145" workbookViewId="0">
      <selection activeCell="B62" sqref="B62"/>
    </sheetView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" style="147"/>
    <col min="256" max="256" width="3.26953125" style="147" customWidth="1"/>
    <col min="257" max="257" width="16.6328125" style="147" customWidth="1"/>
    <col min="258" max="352" width="8.453125" style="147" customWidth="1"/>
    <col min="353" max="353" width="7.26953125" style="147" customWidth="1"/>
    <col min="354" max="511" width="7" style="147"/>
    <col min="512" max="512" width="3.26953125" style="147" customWidth="1"/>
    <col min="513" max="513" width="16.6328125" style="147" customWidth="1"/>
    <col min="514" max="608" width="8.453125" style="147" customWidth="1"/>
    <col min="609" max="609" width="7.26953125" style="147" customWidth="1"/>
    <col min="610" max="767" width="7" style="147"/>
    <col min="768" max="768" width="3.26953125" style="147" customWidth="1"/>
    <col min="769" max="769" width="16.6328125" style="147" customWidth="1"/>
    <col min="770" max="864" width="8.453125" style="147" customWidth="1"/>
    <col min="865" max="865" width="7.26953125" style="147" customWidth="1"/>
    <col min="866" max="1023" width="7" style="147"/>
    <col min="1024" max="1024" width="3.26953125" style="147" customWidth="1"/>
    <col min="1025" max="1025" width="16.6328125" style="147" customWidth="1"/>
    <col min="1026" max="1120" width="8.453125" style="147" customWidth="1"/>
    <col min="1121" max="1121" width="7.26953125" style="147" customWidth="1"/>
    <col min="1122" max="1279" width="7" style="147"/>
    <col min="1280" max="1280" width="3.26953125" style="147" customWidth="1"/>
    <col min="1281" max="1281" width="16.6328125" style="147" customWidth="1"/>
    <col min="1282" max="1376" width="8.453125" style="147" customWidth="1"/>
    <col min="1377" max="1377" width="7.26953125" style="147" customWidth="1"/>
    <col min="1378" max="1535" width="7" style="147"/>
    <col min="1536" max="1536" width="3.26953125" style="147" customWidth="1"/>
    <col min="1537" max="1537" width="16.6328125" style="147" customWidth="1"/>
    <col min="1538" max="1632" width="8.453125" style="147" customWidth="1"/>
    <col min="1633" max="1633" width="7.26953125" style="147" customWidth="1"/>
    <col min="1634" max="1791" width="7" style="147"/>
    <col min="1792" max="1792" width="3.26953125" style="147" customWidth="1"/>
    <col min="1793" max="1793" width="16.6328125" style="147" customWidth="1"/>
    <col min="1794" max="1888" width="8.453125" style="147" customWidth="1"/>
    <col min="1889" max="1889" width="7.26953125" style="147" customWidth="1"/>
    <col min="1890" max="2047" width="7" style="147"/>
    <col min="2048" max="2048" width="3.26953125" style="147" customWidth="1"/>
    <col min="2049" max="2049" width="16.6328125" style="147" customWidth="1"/>
    <col min="2050" max="2144" width="8.453125" style="147" customWidth="1"/>
    <col min="2145" max="2145" width="7.26953125" style="147" customWidth="1"/>
    <col min="2146" max="2303" width="7" style="147"/>
    <col min="2304" max="2304" width="3.26953125" style="147" customWidth="1"/>
    <col min="2305" max="2305" width="16.6328125" style="147" customWidth="1"/>
    <col min="2306" max="2400" width="8.453125" style="147" customWidth="1"/>
    <col min="2401" max="2401" width="7.26953125" style="147" customWidth="1"/>
    <col min="2402" max="2559" width="7" style="147"/>
    <col min="2560" max="2560" width="3.26953125" style="147" customWidth="1"/>
    <col min="2561" max="2561" width="16.6328125" style="147" customWidth="1"/>
    <col min="2562" max="2656" width="8.453125" style="147" customWidth="1"/>
    <col min="2657" max="2657" width="7.26953125" style="147" customWidth="1"/>
    <col min="2658" max="2815" width="7" style="147"/>
    <col min="2816" max="2816" width="3.26953125" style="147" customWidth="1"/>
    <col min="2817" max="2817" width="16.6328125" style="147" customWidth="1"/>
    <col min="2818" max="2912" width="8.453125" style="147" customWidth="1"/>
    <col min="2913" max="2913" width="7.26953125" style="147" customWidth="1"/>
    <col min="2914" max="3071" width="7" style="147"/>
    <col min="3072" max="3072" width="3.26953125" style="147" customWidth="1"/>
    <col min="3073" max="3073" width="16.6328125" style="147" customWidth="1"/>
    <col min="3074" max="3168" width="8.453125" style="147" customWidth="1"/>
    <col min="3169" max="3169" width="7.26953125" style="147" customWidth="1"/>
    <col min="3170" max="3327" width="7" style="147"/>
    <col min="3328" max="3328" width="3.26953125" style="147" customWidth="1"/>
    <col min="3329" max="3329" width="16.6328125" style="147" customWidth="1"/>
    <col min="3330" max="3424" width="8.453125" style="147" customWidth="1"/>
    <col min="3425" max="3425" width="7.26953125" style="147" customWidth="1"/>
    <col min="3426" max="3583" width="7" style="147"/>
    <col min="3584" max="3584" width="3.26953125" style="147" customWidth="1"/>
    <col min="3585" max="3585" width="16.6328125" style="147" customWidth="1"/>
    <col min="3586" max="3680" width="8.453125" style="147" customWidth="1"/>
    <col min="3681" max="3681" width="7.26953125" style="147" customWidth="1"/>
    <col min="3682" max="3839" width="7" style="147"/>
    <col min="3840" max="3840" width="3.26953125" style="147" customWidth="1"/>
    <col min="3841" max="3841" width="16.6328125" style="147" customWidth="1"/>
    <col min="3842" max="3936" width="8.453125" style="147" customWidth="1"/>
    <col min="3937" max="3937" width="7.26953125" style="147" customWidth="1"/>
    <col min="3938" max="4095" width="7" style="147"/>
    <col min="4096" max="4096" width="3.26953125" style="147" customWidth="1"/>
    <col min="4097" max="4097" width="16.6328125" style="147" customWidth="1"/>
    <col min="4098" max="4192" width="8.453125" style="147" customWidth="1"/>
    <col min="4193" max="4193" width="7.26953125" style="147" customWidth="1"/>
    <col min="4194" max="4351" width="7" style="147"/>
    <col min="4352" max="4352" width="3.26953125" style="147" customWidth="1"/>
    <col min="4353" max="4353" width="16.6328125" style="147" customWidth="1"/>
    <col min="4354" max="4448" width="8.453125" style="147" customWidth="1"/>
    <col min="4449" max="4449" width="7.26953125" style="147" customWidth="1"/>
    <col min="4450" max="4607" width="7" style="147"/>
    <col min="4608" max="4608" width="3.26953125" style="147" customWidth="1"/>
    <col min="4609" max="4609" width="16.6328125" style="147" customWidth="1"/>
    <col min="4610" max="4704" width="8.453125" style="147" customWidth="1"/>
    <col min="4705" max="4705" width="7.26953125" style="147" customWidth="1"/>
    <col min="4706" max="4863" width="7" style="147"/>
    <col min="4864" max="4864" width="3.26953125" style="147" customWidth="1"/>
    <col min="4865" max="4865" width="16.6328125" style="147" customWidth="1"/>
    <col min="4866" max="4960" width="8.453125" style="147" customWidth="1"/>
    <col min="4961" max="4961" width="7.26953125" style="147" customWidth="1"/>
    <col min="4962" max="5119" width="7" style="147"/>
    <col min="5120" max="5120" width="3.26953125" style="147" customWidth="1"/>
    <col min="5121" max="5121" width="16.6328125" style="147" customWidth="1"/>
    <col min="5122" max="5216" width="8.453125" style="147" customWidth="1"/>
    <col min="5217" max="5217" width="7.26953125" style="147" customWidth="1"/>
    <col min="5218" max="5375" width="7" style="147"/>
    <col min="5376" max="5376" width="3.26953125" style="147" customWidth="1"/>
    <col min="5377" max="5377" width="16.6328125" style="147" customWidth="1"/>
    <col min="5378" max="5472" width="8.453125" style="147" customWidth="1"/>
    <col min="5473" max="5473" width="7.26953125" style="147" customWidth="1"/>
    <col min="5474" max="5631" width="7" style="147"/>
    <col min="5632" max="5632" width="3.26953125" style="147" customWidth="1"/>
    <col min="5633" max="5633" width="16.6328125" style="147" customWidth="1"/>
    <col min="5634" max="5728" width="8.453125" style="147" customWidth="1"/>
    <col min="5729" max="5729" width="7.26953125" style="147" customWidth="1"/>
    <col min="5730" max="5887" width="7" style="147"/>
    <col min="5888" max="5888" width="3.26953125" style="147" customWidth="1"/>
    <col min="5889" max="5889" width="16.6328125" style="147" customWidth="1"/>
    <col min="5890" max="5984" width="8.453125" style="147" customWidth="1"/>
    <col min="5985" max="5985" width="7.26953125" style="147" customWidth="1"/>
    <col min="5986" max="6143" width="7" style="147"/>
    <col min="6144" max="6144" width="3.26953125" style="147" customWidth="1"/>
    <col min="6145" max="6145" width="16.6328125" style="147" customWidth="1"/>
    <col min="6146" max="6240" width="8.453125" style="147" customWidth="1"/>
    <col min="6241" max="6241" width="7.26953125" style="147" customWidth="1"/>
    <col min="6242" max="6399" width="7" style="147"/>
    <col min="6400" max="6400" width="3.26953125" style="147" customWidth="1"/>
    <col min="6401" max="6401" width="16.6328125" style="147" customWidth="1"/>
    <col min="6402" max="6496" width="8.453125" style="147" customWidth="1"/>
    <col min="6497" max="6497" width="7.26953125" style="147" customWidth="1"/>
    <col min="6498" max="6655" width="7" style="147"/>
    <col min="6656" max="6656" width="3.26953125" style="147" customWidth="1"/>
    <col min="6657" max="6657" width="16.6328125" style="147" customWidth="1"/>
    <col min="6658" max="6752" width="8.453125" style="147" customWidth="1"/>
    <col min="6753" max="6753" width="7.26953125" style="147" customWidth="1"/>
    <col min="6754" max="6911" width="7" style="147"/>
    <col min="6912" max="6912" width="3.26953125" style="147" customWidth="1"/>
    <col min="6913" max="6913" width="16.6328125" style="147" customWidth="1"/>
    <col min="6914" max="7008" width="8.453125" style="147" customWidth="1"/>
    <col min="7009" max="7009" width="7.26953125" style="147" customWidth="1"/>
    <col min="7010" max="7167" width="7" style="147"/>
    <col min="7168" max="7168" width="3.26953125" style="147" customWidth="1"/>
    <col min="7169" max="7169" width="16.6328125" style="147" customWidth="1"/>
    <col min="7170" max="7264" width="8.453125" style="147" customWidth="1"/>
    <col min="7265" max="7265" width="7.26953125" style="147" customWidth="1"/>
    <col min="7266" max="7423" width="7" style="147"/>
    <col min="7424" max="7424" width="3.26953125" style="147" customWidth="1"/>
    <col min="7425" max="7425" width="16.6328125" style="147" customWidth="1"/>
    <col min="7426" max="7520" width="8.453125" style="147" customWidth="1"/>
    <col min="7521" max="7521" width="7.26953125" style="147" customWidth="1"/>
    <col min="7522" max="7679" width="7" style="147"/>
    <col min="7680" max="7680" width="3.26953125" style="147" customWidth="1"/>
    <col min="7681" max="7681" width="16.6328125" style="147" customWidth="1"/>
    <col min="7682" max="7776" width="8.453125" style="147" customWidth="1"/>
    <col min="7777" max="7777" width="7.26953125" style="147" customWidth="1"/>
    <col min="7778" max="7935" width="7" style="147"/>
    <col min="7936" max="7936" width="3.26953125" style="147" customWidth="1"/>
    <col min="7937" max="7937" width="16.6328125" style="147" customWidth="1"/>
    <col min="7938" max="8032" width="8.453125" style="147" customWidth="1"/>
    <col min="8033" max="8033" width="7.26953125" style="147" customWidth="1"/>
    <col min="8034" max="8191" width="7" style="147"/>
    <col min="8192" max="8192" width="3.26953125" style="147" customWidth="1"/>
    <col min="8193" max="8193" width="16.6328125" style="147" customWidth="1"/>
    <col min="8194" max="8288" width="8.453125" style="147" customWidth="1"/>
    <col min="8289" max="8289" width="7.26953125" style="147" customWidth="1"/>
    <col min="8290" max="8447" width="7" style="147"/>
    <col min="8448" max="8448" width="3.26953125" style="147" customWidth="1"/>
    <col min="8449" max="8449" width="16.6328125" style="147" customWidth="1"/>
    <col min="8450" max="8544" width="8.453125" style="147" customWidth="1"/>
    <col min="8545" max="8545" width="7.26953125" style="147" customWidth="1"/>
    <col min="8546" max="8703" width="7" style="147"/>
    <col min="8704" max="8704" width="3.26953125" style="147" customWidth="1"/>
    <col min="8705" max="8705" width="16.6328125" style="147" customWidth="1"/>
    <col min="8706" max="8800" width="8.453125" style="147" customWidth="1"/>
    <col min="8801" max="8801" width="7.26953125" style="147" customWidth="1"/>
    <col min="8802" max="8959" width="7" style="147"/>
    <col min="8960" max="8960" width="3.26953125" style="147" customWidth="1"/>
    <col min="8961" max="8961" width="16.6328125" style="147" customWidth="1"/>
    <col min="8962" max="9056" width="8.453125" style="147" customWidth="1"/>
    <col min="9057" max="9057" width="7.26953125" style="147" customWidth="1"/>
    <col min="9058" max="9215" width="7" style="147"/>
    <col min="9216" max="9216" width="3.26953125" style="147" customWidth="1"/>
    <col min="9217" max="9217" width="16.6328125" style="147" customWidth="1"/>
    <col min="9218" max="9312" width="8.453125" style="147" customWidth="1"/>
    <col min="9313" max="9313" width="7.26953125" style="147" customWidth="1"/>
    <col min="9314" max="9471" width="7" style="147"/>
    <col min="9472" max="9472" width="3.26953125" style="147" customWidth="1"/>
    <col min="9473" max="9473" width="16.6328125" style="147" customWidth="1"/>
    <col min="9474" max="9568" width="8.453125" style="147" customWidth="1"/>
    <col min="9569" max="9569" width="7.26953125" style="147" customWidth="1"/>
    <col min="9570" max="9727" width="7" style="147"/>
    <col min="9728" max="9728" width="3.26953125" style="147" customWidth="1"/>
    <col min="9729" max="9729" width="16.6328125" style="147" customWidth="1"/>
    <col min="9730" max="9824" width="8.453125" style="147" customWidth="1"/>
    <col min="9825" max="9825" width="7.26953125" style="147" customWidth="1"/>
    <col min="9826" max="9983" width="7" style="147"/>
    <col min="9984" max="9984" width="3.26953125" style="147" customWidth="1"/>
    <col min="9985" max="9985" width="16.6328125" style="147" customWidth="1"/>
    <col min="9986" max="10080" width="8.453125" style="147" customWidth="1"/>
    <col min="10081" max="10081" width="7.26953125" style="147" customWidth="1"/>
    <col min="10082" max="10239" width="7" style="147"/>
    <col min="10240" max="10240" width="3.26953125" style="147" customWidth="1"/>
    <col min="10241" max="10241" width="16.6328125" style="147" customWidth="1"/>
    <col min="10242" max="10336" width="8.453125" style="147" customWidth="1"/>
    <col min="10337" max="10337" width="7.26953125" style="147" customWidth="1"/>
    <col min="10338" max="10495" width="7" style="147"/>
    <col min="10496" max="10496" width="3.26953125" style="147" customWidth="1"/>
    <col min="10497" max="10497" width="16.6328125" style="147" customWidth="1"/>
    <col min="10498" max="10592" width="8.453125" style="147" customWidth="1"/>
    <col min="10593" max="10593" width="7.26953125" style="147" customWidth="1"/>
    <col min="10594" max="10751" width="7" style="147"/>
    <col min="10752" max="10752" width="3.26953125" style="147" customWidth="1"/>
    <col min="10753" max="10753" width="16.6328125" style="147" customWidth="1"/>
    <col min="10754" max="10848" width="8.453125" style="147" customWidth="1"/>
    <col min="10849" max="10849" width="7.26953125" style="147" customWidth="1"/>
    <col min="10850" max="11007" width="7" style="147"/>
    <col min="11008" max="11008" width="3.26953125" style="147" customWidth="1"/>
    <col min="11009" max="11009" width="16.6328125" style="147" customWidth="1"/>
    <col min="11010" max="11104" width="8.453125" style="147" customWidth="1"/>
    <col min="11105" max="11105" width="7.26953125" style="147" customWidth="1"/>
    <col min="11106" max="11263" width="7" style="147"/>
    <col min="11264" max="11264" width="3.26953125" style="147" customWidth="1"/>
    <col min="11265" max="11265" width="16.6328125" style="147" customWidth="1"/>
    <col min="11266" max="11360" width="8.453125" style="147" customWidth="1"/>
    <col min="11361" max="11361" width="7.26953125" style="147" customWidth="1"/>
    <col min="11362" max="11519" width="7" style="147"/>
    <col min="11520" max="11520" width="3.26953125" style="147" customWidth="1"/>
    <col min="11521" max="11521" width="16.6328125" style="147" customWidth="1"/>
    <col min="11522" max="11616" width="8.453125" style="147" customWidth="1"/>
    <col min="11617" max="11617" width="7.26953125" style="147" customWidth="1"/>
    <col min="11618" max="11775" width="7" style="147"/>
    <col min="11776" max="11776" width="3.26953125" style="147" customWidth="1"/>
    <col min="11777" max="11777" width="16.6328125" style="147" customWidth="1"/>
    <col min="11778" max="11872" width="8.453125" style="147" customWidth="1"/>
    <col min="11873" max="11873" width="7.26953125" style="147" customWidth="1"/>
    <col min="11874" max="12031" width="7" style="147"/>
    <col min="12032" max="12032" width="3.26953125" style="147" customWidth="1"/>
    <col min="12033" max="12033" width="16.6328125" style="147" customWidth="1"/>
    <col min="12034" max="12128" width="8.453125" style="147" customWidth="1"/>
    <col min="12129" max="12129" width="7.26953125" style="147" customWidth="1"/>
    <col min="12130" max="12287" width="7" style="147"/>
    <col min="12288" max="12288" width="3.26953125" style="147" customWidth="1"/>
    <col min="12289" max="12289" width="16.6328125" style="147" customWidth="1"/>
    <col min="12290" max="12384" width="8.453125" style="147" customWidth="1"/>
    <col min="12385" max="12385" width="7.26953125" style="147" customWidth="1"/>
    <col min="12386" max="12543" width="7" style="147"/>
    <col min="12544" max="12544" width="3.26953125" style="147" customWidth="1"/>
    <col min="12545" max="12545" width="16.6328125" style="147" customWidth="1"/>
    <col min="12546" max="12640" width="8.453125" style="147" customWidth="1"/>
    <col min="12641" max="12641" width="7.26953125" style="147" customWidth="1"/>
    <col min="12642" max="12799" width="7" style="147"/>
    <col min="12800" max="12800" width="3.26953125" style="147" customWidth="1"/>
    <col min="12801" max="12801" width="16.6328125" style="147" customWidth="1"/>
    <col min="12802" max="12896" width="8.453125" style="147" customWidth="1"/>
    <col min="12897" max="12897" width="7.26953125" style="147" customWidth="1"/>
    <col min="12898" max="13055" width="7" style="147"/>
    <col min="13056" max="13056" width="3.26953125" style="147" customWidth="1"/>
    <col min="13057" max="13057" width="16.6328125" style="147" customWidth="1"/>
    <col min="13058" max="13152" width="8.453125" style="147" customWidth="1"/>
    <col min="13153" max="13153" width="7.26953125" style="147" customWidth="1"/>
    <col min="13154" max="13311" width="7" style="147"/>
    <col min="13312" max="13312" width="3.26953125" style="147" customWidth="1"/>
    <col min="13313" max="13313" width="16.6328125" style="147" customWidth="1"/>
    <col min="13314" max="13408" width="8.453125" style="147" customWidth="1"/>
    <col min="13409" max="13409" width="7.26953125" style="147" customWidth="1"/>
    <col min="13410" max="13567" width="7" style="147"/>
    <col min="13568" max="13568" width="3.26953125" style="147" customWidth="1"/>
    <col min="13569" max="13569" width="16.6328125" style="147" customWidth="1"/>
    <col min="13570" max="13664" width="8.453125" style="147" customWidth="1"/>
    <col min="13665" max="13665" width="7.26953125" style="147" customWidth="1"/>
    <col min="13666" max="13823" width="7" style="147"/>
    <col min="13824" max="13824" width="3.26953125" style="147" customWidth="1"/>
    <col min="13825" max="13825" width="16.6328125" style="147" customWidth="1"/>
    <col min="13826" max="13920" width="8.453125" style="147" customWidth="1"/>
    <col min="13921" max="13921" width="7.26953125" style="147" customWidth="1"/>
    <col min="13922" max="14079" width="7" style="147"/>
    <col min="14080" max="14080" width="3.26953125" style="147" customWidth="1"/>
    <col min="14081" max="14081" width="16.6328125" style="147" customWidth="1"/>
    <col min="14082" max="14176" width="8.453125" style="147" customWidth="1"/>
    <col min="14177" max="14177" width="7.26953125" style="147" customWidth="1"/>
    <col min="14178" max="14335" width="7" style="147"/>
    <col min="14336" max="14336" width="3.26953125" style="147" customWidth="1"/>
    <col min="14337" max="14337" width="16.6328125" style="147" customWidth="1"/>
    <col min="14338" max="14432" width="8.453125" style="147" customWidth="1"/>
    <col min="14433" max="14433" width="7.26953125" style="147" customWidth="1"/>
    <col min="14434" max="14591" width="7" style="147"/>
    <col min="14592" max="14592" width="3.26953125" style="147" customWidth="1"/>
    <col min="14593" max="14593" width="16.6328125" style="147" customWidth="1"/>
    <col min="14594" max="14688" width="8.453125" style="147" customWidth="1"/>
    <col min="14689" max="14689" width="7.26953125" style="147" customWidth="1"/>
    <col min="14690" max="14847" width="7" style="147"/>
    <col min="14848" max="14848" width="3.26953125" style="147" customWidth="1"/>
    <col min="14849" max="14849" width="16.6328125" style="147" customWidth="1"/>
    <col min="14850" max="14944" width="8.453125" style="147" customWidth="1"/>
    <col min="14945" max="14945" width="7.26953125" style="147" customWidth="1"/>
    <col min="14946" max="15103" width="7" style="147"/>
    <col min="15104" max="15104" width="3.26953125" style="147" customWidth="1"/>
    <col min="15105" max="15105" width="16.6328125" style="147" customWidth="1"/>
    <col min="15106" max="15200" width="8.453125" style="147" customWidth="1"/>
    <col min="15201" max="15201" width="7.26953125" style="147" customWidth="1"/>
    <col min="15202" max="15359" width="7" style="147"/>
    <col min="15360" max="15360" width="3.26953125" style="147" customWidth="1"/>
    <col min="15361" max="15361" width="16.6328125" style="147" customWidth="1"/>
    <col min="15362" max="15456" width="8.453125" style="147" customWidth="1"/>
    <col min="15457" max="15457" width="7.26953125" style="147" customWidth="1"/>
    <col min="15458" max="15615" width="7" style="147"/>
    <col min="15616" max="15616" width="3.26953125" style="147" customWidth="1"/>
    <col min="15617" max="15617" width="16.6328125" style="147" customWidth="1"/>
    <col min="15618" max="15712" width="8.453125" style="147" customWidth="1"/>
    <col min="15713" max="15713" width="7.26953125" style="147" customWidth="1"/>
    <col min="15714" max="15871" width="7" style="147"/>
    <col min="15872" max="15872" width="3.26953125" style="147" customWidth="1"/>
    <col min="15873" max="15873" width="16.6328125" style="147" customWidth="1"/>
    <col min="15874" max="15968" width="8.453125" style="147" customWidth="1"/>
    <col min="15969" max="15969" width="7.26953125" style="147" customWidth="1"/>
    <col min="15970" max="16127" width="7" style="147"/>
    <col min="16128" max="16128" width="3.26953125" style="147" customWidth="1"/>
    <col min="16129" max="16129" width="16.6328125" style="147" customWidth="1"/>
    <col min="16130" max="16224" width="8.453125" style="147" customWidth="1"/>
    <col min="16225" max="16225" width="7.26953125" style="147" customWidth="1"/>
    <col min="16226" max="16384" width="7" style="147"/>
  </cols>
  <sheetData>
    <row r="1" spans="1:97" s="138" customFormat="1" ht="14" x14ac:dyDescent="0.2">
      <c r="A1" s="136"/>
      <c r="B1" s="137" t="s">
        <v>594</v>
      </c>
      <c r="BP1" s="139"/>
      <c r="CS1" s="139"/>
    </row>
    <row r="2" spans="1:97" s="138" customFormat="1" ht="10.9" customHeight="1" x14ac:dyDescent="0.2">
      <c r="A2" s="136"/>
      <c r="BP2" s="139"/>
      <c r="CS2" s="139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40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40"/>
      <c r="CH3" s="140"/>
      <c r="CI3" s="140"/>
      <c r="CJ3" s="140"/>
      <c r="CK3" s="140"/>
      <c r="CL3" s="140"/>
      <c r="CM3" s="140"/>
      <c r="CN3" s="140"/>
      <c r="CO3" s="140"/>
      <c r="CP3" s="139"/>
      <c r="CQ3" s="139"/>
      <c r="CR3" s="139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43" t="s">
        <v>547</v>
      </c>
      <c r="BH4" s="177" t="s">
        <v>548</v>
      </c>
      <c r="BI4" s="177"/>
      <c r="BJ4" s="177" t="s">
        <v>549</v>
      </c>
      <c r="BK4" s="178" t="s">
        <v>550</v>
      </c>
      <c r="BL4" s="177" t="s">
        <v>527</v>
      </c>
      <c r="BM4" s="177"/>
      <c r="BN4" s="178"/>
      <c r="BO4" s="180" t="s">
        <v>307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44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183" t="s">
        <v>578</v>
      </c>
      <c r="BM5" s="183" t="s">
        <v>579</v>
      </c>
      <c r="BN5" s="184" t="s">
        <v>580</v>
      </c>
      <c r="BO5" s="185" t="s">
        <v>345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3.9720922857369383E-2</v>
      </c>
      <c r="D6" s="187">
        <v>8.5304616129227417E-3</v>
      </c>
      <c r="E6" s="187">
        <v>1.0448527866632421E-2</v>
      </c>
      <c r="F6" s="187">
        <v>7.4554007277891189E-3</v>
      </c>
      <c r="G6" s="187">
        <v>1.0045203415369162E-3</v>
      </c>
      <c r="H6" s="187">
        <v>0</v>
      </c>
      <c r="I6" s="187">
        <v>0</v>
      </c>
      <c r="J6" s="187">
        <v>0</v>
      </c>
      <c r="K6" s="187">
        <v>3.1123560535325243E-4</v>
      </c>
      <c r="L6" s="187">
        <v>8.688366897322121E-4</v>
      </c>
      <c r="M6" s="187">
        <v>0.71621748081602099</v>
      </c>
      <c r="N6" s="187">
        <v>0.12598757472746455</v>
      </c>
      <c r="O6" s="187">
        <v>3.1067961165048542E-2</v>
      </c>
      <c r="P6" s="187">
        <v>0.26638349514563109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2.4154589371980675E-3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0</v>
      </c>
      <c r="AY6" s="187">
        <v>1.7653614025796342E-4</v>
      </c>
      <c r="AZ6" s="187">
        <v>0</v>
      </c>
      <c r="BA6" s="187">
        <v>0</v>
      </c>
      <c r="BB6" s="187">
        <v>0</v>
      </c>
      <c r="BC6" s="187">
        <v>8.228275882335655E-5</v>
      </c>
      <c r="BD6" s="187">
        <v>2.0484969748940022E-3</v>
      </c>
      <c r="BE6" s="187">
        <v>1.2378313195281867E-3</v>
      </c>
      <c r="BF6" s="187">
        <v>7.6460544874174148E-3</v>
      </c>
      <c r="BG6" s="187">
        <v>1.2589413447782547E-3</v>
      </c>
      <c r="BH6" s="187">
        <v>0</v>
      </c>
      <c r="BI6" s="187">
        <v>1.6912358642972535E-2</v>
      </c>
      <c r="BJ6" s="187">
        <v>2.3356639086495892E-2</v>
      </c>
      <c r="BK6" s="187">
        <v>1.4204545454545454E-4</v>
      </c>
      <c r="BL6" s="187">
        <v>6.7800440702864566E-4</v>
      </c>
      <c r="BM6" s="187">
        <v>0</v>
      </c>
      <c r="BN6" s="187">
        <v>0</v>
      </c>
      <c r="BO6" s="188">
        <v>1.701819742471811E-2</v>
      </c>
    </row>
    <row r="7" spans="1:97" s="138" customFormat="1" ht="10.9" customHeight="1" x14ac:dyDescent="0.2">
      <c r="A7" s="175" t="s">
        <v>235</v>
      </c>
      <c r="B7" s="186" t="s">
        <v>461</v>
      </c>
      <c r="C7" s="187">
        <v>1.3897226217847799E-2</v>
      </c>
      <c r="D7" s="187">
        <v>5.5599249803375883E-2</v>
      </c>
      <c r="E7" s="187">
        <v>0.1487076513577249</v>
      </c>
      <c r="F7" s="187">
        <v>8.8754770568918084E-4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5.8609776110655256E-5</v>
      </c>
      <c r="O7" s="187">
        <v>0</v>
      </c>
      <c r="P7" s="187">
        <v>3.3070388349514562E-2</v>
      </c>
      <c r="Q7" s="187">
        <v>1.6393442622950821E-2</v>
      </c>
      <c r="R7" s="187">
        <v>2.9940119760479044E-3</v>
      </c>
      <c r="S7" s="187">
        <v>3.1188597448772726E-5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3.4565275192767883E-3</v>
      </c>
      <c r="AA7" s="187">
        <v>0</v>
      </c>
      <c r="AB7" s="187">
        <v>0</v>
      </c>
      <c r="AC7" s="187">
        <v>3.3333333333333333E-2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1.2077294685990338E-3</v>
      </c>
      <c r="AN7" s="187">
        <v>0</v>
      </c>
      <c r="AO7" s="187">
        <v>5.4914881933003845E-4</v>
      </c>
      <c r="AP7" s="187">
        <v>0</v>
      </c>
      <c r="AQ7" s="187">
        <v>3.7732388276756589E-3</v>
      </c>
      <c r="AR7" s="187">
        <v>1.1868590960881125E-3</v>
      </c>
      <c r="AS7" s="187">
        <v>0</v>
      </c>
      <c r="AT7" s="187">
        <v>0</v>
      </c>
      <c r="AU7" s="187">
        <v>0</v>
      </c>
      <c r="AV7" s="187">
        <v>1.2975457848298362E-4</v>
      </c>
      <c r="AW7" s="187">
        <v>0</v>
      </c>
      <c r="AX7" s="187">
        <v>0</v>
      </c>
      <c r="AY7" s="187">
        <v>0</v>
      </c>
      <c r="AZ7" s="187">
        <v>0</v>
      </c>
      <c r="BA7" s="187">
        <v>0</v>
      </c>
      <c r="BB7" s="187">
        <v>0</v>
      </c>
      <c r="BC7" s="187">
        <v>0</v>
      </c>
      <c r="BD7" s="187">
        <v>1.1115875057564353E-4</v>
      </c>
      <c r="BE7" s="187">
        <v>3.9930042565425372E-5</v>
      </c>
      <c r="BF7" s="187">
        <v>3.7116769356395217E-5</v>
      </c>
      <c r="BG7" s="187">
        <v>8.0114449213161654E-4</v>
      </c>
      <c r="BH7" s="187">
        <v>9.6925522428565887E-6</v>
      </c>
      <c r="BI7" s="187">
        <v>3.0290791599353796E-4</v>
      </c>
      <c r="BJ7" s="187">
        <v>3.663786523371905E-4</v>
      </c>
      <c r="BK7" s="187">
        <v>2.2727272727272726E-3</v>
      </c>
      <c r="BL7" s="187">
        <v>2.0340132210859372E-3</v>
      </c>
      <c r="BM7" s="187">
        <v>0</v>
      </c>
      <c r="BN7" s="187">
        <v>0</v>
      </c>
      <c r="BO7" s="188">
        <v>7.8899916706584444E-3</v>
      </c>
    </row>
    <row r="8" spans="1:97" s="138" customFormat="1" ht="10.9" customHeight="1" x14ac:dyDescent="0.2">
      <c r="A8" s="175" t="s">
        <v>236</v>
      </c>
      <c r="B8" s="186" t="s">
        <v>462</v>
      </c>
      <c r="C8" s="187">
        <v>8.7891178036266435E-3</v>
      </c>
      <c r="D8" s="187">
        <v>4.1684312420594109E-2</v>
      </c>
      <c r="E8" s="187">
        <v>7.6303439258446376E-2</v>
      </c>
      <c r="F8" s="187">
        <v>3.5501908227567235E-2</v>
      </c>
      <c r="G8" s="187">
        <v>4.1855014230704836E-5</v>
      </c>
      <c r="H8" s="187">
        <v>0</v>
      </c>
      <c r="I8" s="187">
        <v>0</v>
      </c>
      <c r="J8" s="187">
        <v>0</v>
      </c>
      <c r="K8" s="187">
        <v>0.4781120177539615</v>
      </c>
      <c r="L8" s="187">
        <v>2.3789576028381999E-4</v>
      </c>
      <c r="M8" s="187">
        <v>0</v>
      </c>
      <c r="N8" s="187">
        <v>7.3731098347204318E-3</v>
      </c>
      <c r="O8" s="187">
        <v>0</v>
      </c>
      <c r="P8" s="187">
        <v>1.5169902912621359E-3</v>
      </c>
      <c r="Q8" s="187">
        <v>0</v>
      </c>
      <c r="R8" s="187">
        <v>2.9940119760479044E-3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1.6120365394948952E-3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0</v>
      </c>
      <c r="AY8" s="187">
        <v>2.2067017532245428E-5</v>
      </c>
      <c r="AZ8" s="187">
        <v>0</v>
      </c>
      <c r="BA8" s="187">
        <v>0</v>
      </c>
      <c r="BB8" s="187">
        <v>0</v>
      </c>
      <c r="BC8" s="187">
        <v>5.8773399159540391E-6</v>
      </c>
      <c r="BD8" s="187">
        <v>9.2102964762676067E-4</v>
      </c>
      <c r="BE8" s="187">
        <v>1.9965021282712688E-4</v>
      </c>
      <c r="BF8" s="187">
        <v>1.2248533887610422E-3</v>
      </c>
      <c r="BG8" s="187">
        <v>0</v>
      </c>
      <c r="BH8" s="187">
        <v>0</v>
      </c>
      <c r="BI8" s="187">
        <v>2.9785945072697902E-3</v>
      </c>
      <c r="BJ8" s="187">
        <v>6.167373981009373E-3</v>
      </c>
      <c r="BK8" s="187">
        <v>0</v>
      </c>
      <c r="BL8" s="187">
        <v>1.1300073450477429E-4</v>
      </c>
      <c r="BM8" s="187">
        <v>0</v>
      </c>
      <c r="BN8" s="187">
        <v>0</v>
      </c>
      <c r="BO8" s="188">
        <v>2.2769409450700773E-2</v>
      </c>
    </row>
    <row r="9" spans="1:97" s="138" customFormat="1" ht="10.9" customHeight="1" x14ac:dyDescent="0.2">
      <c r="A9" s="175" t="s">
        <v>237</v>
      </c>
      <c r="B9" s="186" t="s">
        <v>463</v>
      </c>
      <c r="C9" s="187">
        <v>8.8706663193303961E-2</v>
      </c>
      <c r="D9" s="187">
        <v>4.5556294996672513E-2</v>
      </c>
      <c r="E9" s="187">
        <v>2.6745896472016625E-2</v>
      </c>
      <c r="F9" s="187">
        <v>0</v>
      </c>
      <c r="G9" s="187">
        <v>4.1855014230704836E-5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0</v>
      </c>
      <c r="BD9" s="187">
        <v>1.5879821510806217E-4</v>
      </c>
      <c r="BE9" s="187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0</v>
      </c>
      <c r="BK9" s="187">
        <v>4.2613636363636362E-4</v>
      </c>
      <c r="BL9" s="187">
        <v>0</v>
      </c>
      <c r="BM9" s="187">
        <v>0</v>
      </c>
      <c r="BN9" s="187">
        <v>0</v>
      </c>
      <c r="BO9" s="188">
        <v>5.5391646860326396E-3</v>
      </c>
    </row>
    <row r="10" spans="1:97" s="138" customFormat="1" ht="10.9" customHeight="1" x14ac:dyDescent="0.2">
      <c r="A10" s="175" t="s">
        <v>238</v>
      </c>
      <c r="B10" s="186" t="s">
        <v>464</v>
      </c>
      <c r="C10" s="187">
        <v>4.9835204041182002E-4</v>
      </c>
      <c r="D10" s="187">
        <v>6.0499727751225118E-5</v>
      </c>
      <c r="E10" s="187">
        <v>0</v>
      </c>
      <c r="F10" s="187">
        <v>0</v>
      </c>
      <c r="G10" s="187">
        <v>0.21413025280428596</v>
      </c>
      <c r="H10" s="187">
        <v>1.5448309954890934E-4</v>
      </c>
      <c r="I10" s="187">
        <v>0</v>
      </c>
      <c r="J10" s="187">
        <v>0</v>
      </c>
      <c r="K10" s="187">
        <v>0</v>
      </c>
      <c r="L10" s="187">
        <v>1.344628210299852E-4</v>
      </c>
      <c r="M10" s="187">
        <v>0</v>
      </c>
      <c r="N10" s="187">
        <v>1.4183565818778573E-3</v>
      </c>
      <c r="O10" s="187">
        <v>0</v>
      </c>
      <c r="P10" s="187">
        <v>0</v>
      </c>
      <c r="Q10" s="187">
        <v>0</v>
      </c>
      <c r="R10" s="187">
        <v>0</v>
      </c>
      <c r="S10" s="187">
        <v>0.29520007485263389</v>
      </c>
      <c r="T10" s="187">
        <v>0</v>
      </c>
      <c r="U10" s="187">
        <v>9.372071227741331E-4</v>
      </c>
      <c r="V10" s="187">
        <v>0</v>
      </c>
      <c r="W10" s="187">
        <v>0</v>
      </c>
      <c r="X10" s="187">
        <v>0</v>
      </c>
      <c r="Y10" s="187">
        <v>0</v>
      </c>
      <c r="Z10" s="187">
        <v>7.9766019675618183E-4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6.0386473429951688E-4</v>
      </c>
      <c r="AN10" s="187">
        <v>0</v>
      </c>
      <c r="AO10" s="187">
        <v>1.4451284719211538E-5</v>
      </c>
      <c r="AP10" s="187">
        <v>9.1848450057405276E-5</v>
      </c>
      <c r="AQ10" s="187">
        <v>1.8342133190090007E-4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0</v>
      </c>
      <c r="BC10" s="187">
        <v>1.1754679831908078E-5</v>
      </c>
      <c r="BD10" s="187">
        <v>9.5278929064837315E-5</v>
      </c>
      <c r="BE10" s="187">
        <v>1.5972017026170149E-5</v>
      </c>
      <c r="BF10" s="187">
        <v>3.3405092420755696E-4</v>
      </c>
      <c r="BG10" s="187">
        <v>0</v>
      </c>
      <c r="BH10" s="187">
        <v>0</v>
      </c>
      <c r="BI10" s="187">
        <v>2.0698707592891759E-3</v>
      </c>
      <c r="BJ10" s="187">
        <v>2.869966109974659E-3</v>
      </c>
      <c r="BK10" s="187">
        <v>0</v>
      </c>
      <c r="BL10" s="187">
        <v>1.1300073450477429E-4</v>
      </c>
      <c r="BM10" s="187">
        <v>0</v>
      </c>
      <c r="BN10" s="187">
        <v>0</v>
      </c>
      <c r="BO10" s="188">
        <v>7.6016683091436645E-3</v>
      </c>
    </row>
    <row r="11" spans="1:97" s="138" customFormat="1" ht="10.9" customHeight="1" x14ac:dyDescent="0.2">
      <c r="A11" s="189" t="s">
        <v>239</v>
      </c>
      <c r="B11" s="190" t="s">
        <v>465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1.9835629982079959E-2</v>
      </c>
      <c r="I11" s="191">
        <v>0</v>
      </c>
      <c r="J11" s="191">
        <v>0</v>
      </c>
      <c r="K11" s="191">
        <v>0</v>
      </c>
      <c r="L11" s="191">
        <v>0.31583248001158448</v>
      </c>
      <c r="M11" s="191">
        <v>0</v>
      </c>
      <c r="N11" s="191">
        <v>2.0278982534286719E-3</v>
      </c>
      <c r="O11" s="191">
        <v>0</v>
      </c>
      <c r="P11" s="191">
        <v>1.8203883495145632E-3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6.0386473429951688E-4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2.2067017532245428E-5</v>
      </c>
      <c r="AZ11" s="191">
        <v>0</v>
      </c>
      <c r="BA11" s="191">
        <v>0</v>
      </c>
      <c r="BB11" s="191">
        <v>0</v>
      </c>
      <c r="BC11" s="191">
        <v>1.1754679831908078E-5</v>
      </c>
      <c r="BD11" s="191">
        <v>7.9399107554031087E-5</v>
      </c>
      <c r="BE11" s="191">
        <v>2.7152428944489257E-4</v>
      </c>
      <c r="BF11" s="191">
        <v>1.7073713903941802E-3</v>
      </c>
      <c r="BG11" s="191">
        <v>0</v>
      </c>
      <c r="BH11" s="191">
        <v>0</v>
      </c>
      <c r="BI11" s="191">
        <v>3.988287560581583E-3</v>
      </c>
      <c r="BJ11" s="191">
        <v>6.5642841877079959E-3</v>
      </c>
      <c r="BK11" s="191">
        <v>0</v>
      </c>
      <c r="BL11" s="191">
        <v>2.2600146900954857E-4</v>
      </c>
      <c r="BM11" s="191">
        <v>0</v>
      </c>
      <c r="BN11" s="191">
        <v>0</v>
      </c>
      <c r="BO11" s="192">
        <v>1.646901006945186E-2</v>
      </c>
    </row>
    <row r="12" spans="1:97" s="138" customFormat="1" ht="10.9" customHeight="1" x14ac:dyDescent="0.2">
      <c r="A12" s="175" t="s">
        <v>240</v>
      </c>
      <c r="B12" s="186" t="s">
        <v>466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3.5165865666393155E-5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2.7179006560449859E-2</v>
      </c>
      <c r="V12" s="187">
        <v>0</v>
      </c>
      <c r="W12" s="187">
        <v>0</v>
      </c>
      <c r="X12" s="187">
        <v>2.1493820526598602E-2</v>
      </c>
      <c r="Y12" s="187">
        <v>7.173601147776184E-4</v>
      </c>
      <c r="Z12" s="187">
        <v>0</v>
      </c>
      <c r="AA12" s="187">
        <v>0.53753753753753752</v>
      </c>
      <c r="AB12" s="187">
        <v>0</v>
      </c>
      <c r="AC12" s="187">
        <v>0</v>
      </c>
      <c r="AD12" s="187">
        <v>0</v>
      </c>
      <c r="AE12" s="187">
        <v>3.323502722323049E-2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6.8212618581538931E-2</v>
      </c>
      <c r="AT12" s="187">
        <v>2.7333455904884476E-2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7.3530084788425568E-4</v>
      </c>
    </row>
    <row r="13" spans="1:97" s="138" customFormat="1" ht="10.9" customHeight="1" x14ac:dyDescent="0.2">
      <c r="A13" s="175" t="s">
        <v>241</v>
      </c>
      <c r="B13" s="186" t="s">
        <v>467</v>
      </c>
      <c r="C13" s="187">
        <v>0</v>
      </c>
      <c r="D13" s="187">
        <v>0</v>
      </c>
      <c r="E13" s="187">
        <v>0</v>
      </c>
      <c r="F13" s="187">
        <v>0</v>
      </c>
      <c r="G13" s="187">
        <v>2.0927507115352419E-4</v>
      </c>
      <c r="H13" s="187">
        <v>0</v>
      </c>
      <c r="I13" s="187">
        <v>0</v>
      </c>
      <c r="J13" s="187">
        <v>1.6673614005835765E-3</v>
      </c>
      <c r="K13" s="187">
        <v>0</v>
      </c>
      <c r="L13" s="187">
        <v>0</v>
      </c>
      <c r="M13" s="187">
        <v>0</v>
      </c>
      <c r="N13" s="187">
        <v>9.3775641777048418E-5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2.8116213683223993E-3</v>
      </c>
      <c r="V13" s="187">
        <v>0</v>
      </c>
      <c r="W13" s="187">
        <v>0</v>
      </c>
      <c r="X13" s="187">
        <v>1.5045674368619023E-2</v>
      </c>
      <c r="Y13" s="187">
        <v>5.0215208034433282E-3</v>
      </c>
      <c r="Z13" s="187">
        <v>1.5953203935123637E-3</v>
      </c>
      <c r="AA13" s="187">
        <v>0</v>
      </c>
      <c r="AB13" s="187">
        <v>0</v>
      </c>
      <c r="AC13" s="187">
        <v>0</v>
      </c>
      <c r="AD13" s="187">
        <v>0</v>
      </c>
      <c r="AE13" s="187">
        <v>7.0893829401088931E-2</v>
      </c>
      <c r="AF13" s="187">
        <v>0</v>
      </c>
      <c r="AG13" s="187">
        <v>0</v>
      </c>
      <c r="AH13" s="187">
        <v>3.5087719298245612E-2</v>
      </c>
      <c r="AI13" s="187">
        <v>0</v>
      </c>
      <c r="AJ13" s="187">
        <v>0</v>
      </c>
      <c r="AK13" s="187">
        <v>0</v>
      </c>
      <c r="AL13" s="187">
        <v>0</v>
      </c>
      <c r="AM13" s="187">
        <v>2.717391304347826E-3</v>
      </c>
      <c r="AN13" s="187">
        <v>0</v>
      </c>
      <c r="AO13" s="187">
        <v>3.5983698950836731E-3</v>
      </c>
      <c r="AP13" s="187">
        <v>8.7256027554535019E-4</v>
      </c>
      <c r="AQ13" s="187">
        <v>2.9517732912337703E-2</v>
      </c>
      <c r="AR13" s="187">
        <v>2.5018989745537411E-2</v>
      </c>
      <c r="AS13" s="187">
        <v>0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2.9386699579770195E-5</v>
      </c>
      <c r="BD13" s="187">
        <v>0</v>
      </c>
      <c r="BE13" s="187">
        <v>0</v>
      </c>
      <c r="BF13" s="187">
        <v>0</v>
      </c>
      <c r="BG13" s="187">
        <v>0</v>
      </c>
      <c r="BH13" s="187">
        <v>0</v>
      </c>
      <c r="BI13" s="187">
        <v>-5.0484652665589664E-5</v>
      </c>
      <c r="BJ13" s="187">
        <v>-3.0531554361432542E-5</v>
      </c>
      <c r="BK13" s="187">
        <v>7.1022727272727269E-5</v>
      </c>
      <c r="BL13" s="187">
        <v>5.6500367252387143E-5</v>
      </c>
      <c r="BM13" s="187">
        <v>0</v>
      </c>
      <c r="BN13" s="187">
        <v>3.8561650438638772E-4</v>
      </c>
      <c r="BO13" s="188">
        <v>1.9191047025692814E-3</v>
      </c>
    </row>
    <row r="14" spans="1:97" s="138" customFormat="1" ht="10.9" customHeight="1" x14ac:dyDescent="0.2">
      <c r="A14" s="175" t="s">
        <v>242</v>
      </c>
      <c r="B14" s="186" t="s">
        <v>468</v>
      </c>
      <c r="C14" s="187">
        <v>0</v>
      </c>
      <c r="D14" s="187">
        <v>0</v>
      </c>
      <c r="E14" s="187">
        <v>7.7050596558406691E-4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9.2369314875708736E-2</v>
      </c>
      <c r="L14" s="187">
        <v>3.8270187523918868E-4</v>
      </c>
      <c r="M14" s="187">
        <v>0</v>
      </c>
      <c r="N14" s="187">
        <v>4.7602860157074198E-2</v>
      </c>
      <c r="O14" s="187">
        <v>1.4424410540915394E-2</v>
      </c>
      <c r="P14" s="187">
        <v>9.101941747572815E-3</v>
      </c>
      <c r="Q14" s="187">
        <v>0</v>
      </c>
      <c r="R14" s="187">
        <v>5.9880239520958087E-3</v>
      </c>
      <c r="S14" s="187">
        <v>0</v>
      </c>
      <c r="T14" s="187">
        <v>0</v>
      </c>
      <c r="U14" s="187">
        <v>9.372071227741331E-4</v>
      </c>
      <c r="V14" s="187">
        <v>0</v>
      </c>
      <c r="W14" s="187">
        <v>0</v>
      </c>
      <c r="X14" s="187">
        <v>0</v>
      </c>
      <c r="Y14" s="187">
        <v>0</v>
      </c>
      <c r="Z14" s="187">
        <v>2.6588673225206062E-3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3.92512077294686E-3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1.4343561395959529E-4</v>
      </c>
      <c r="AZ14" s="187">
        <v>0</v>
      </c>
      <c r="BA14" s="187">
        <v>0</v>
      </c>
      <c r="BB14" s="187">
        <v>0</v>
      </c>
      <c r="BC14" s="187">
        <v>8.228275882335655E-5</v>
      </c>
      <c r="BD14" s="187">
        <v>2.8266082289235069E-3</v>
      </c>
      <c r="BE14" s="187">
        <v>1.0781111492664851E-3</v>
      </c>
      <c r="BF14" s="187">
        <v>4.7509464776185877E-3</v>
      </c>
      <c r="BG14" s="187">
        <v>0</v>
      </c>
      <c r="BH14" s="187">
        <v>0</v>
      </c>
      <c r="BI14" s="187">
        <v>2.10016155088853E-2</v>
      </c>
      <c r="BJ14" s="187">
        <v>6.5215400116019909E-2</v>
      </c>
      <c r="BK14" s="187">
        <v>0</v>
      </c>
      <c r="BL14" s="187">
        <v>1.1300073450477429E-3</v>
      </c>
      <c r="BM14" s="187">
        <v>0</v>
      </c>
      <c r="BN14" s="187">
        <v>0</v>
      </c>
      <c r="BO14" s="188">
        <v>7.1892692858835459E-3</v>
      </c>
    </row>
    <row r="15" spans="1:97" s="138" customFormat="1" ht="10.9" customHeight="1" x14ac:dyDescent="0.2">
      <c r="A15" s="193" t="s">
        <v>243</v>
      </c>
      <c r="B15" s="194" t="s">
        <v>469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3.3167521473150836E-2</v>
      </c>
      <c r="I15" s="195">
        <v>0</v>
      </c>
      <c r="J15" s="195">
        <v>0</v>
      </c>
      <c r="K15" s="195">
        <v>1.623837940973491E-4</v>
      </c>
      <c r="L15" s="195">
        <v>0.10692897260061439</v>
      </c>
      <c r="M15" s="195">
        <v>0</v>
      </c>
      <c r="N15" s="195">
        <v>1.5660532176767085E-2</v>
      </c>
      <c r="O15" s="195">
        <v>0</v>
      </c>
      <c r="P15" s="195">
        <v>7.8883495145631068E-3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195">
        <v>0</v>
      </c>
      <c r="AG15" s="195">
        <v>0</v>
      </c>
      <c r="AH15" s="195">
        <v>0</v>
      </c>
      <c r="AI15" s="195">
        <v>0</v>
      </c>
      <c r="AJ15" s="195">
        <v>0</v>
      </c>
      <c r="AK15" s="195">
        <v>0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95">
        <v>0</v>
      </c>
      <c r="AS15" s="195">
        <v>0</v>
      </c>
      <c r="AT15" s="195"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4.4134035064490856E-5</v>
      </c>
      <c r="AZ15" s="195">
        <v>0</v>
      </c>
      <c r="BA15" s="195">
        <v>0</v>
      </c>
      <c r="BB15" s="195">
        <v>0</v>
      </c>
      <c r="BC15" s="195">
        <v>9.4037438655264626E-5</v>
      </c>
      <c r="BD15" s="195">
        <v>6.9871214647547366E-4</v>
      </c>
      <c r="BE15" s="195">
        <v>9.1839097900478365E-4</v>
      </c>
      <c r="BF15" s="195">
        <v>6.2727340212307917E-3</v>
      </c>
      <c r="BG15" s="195">
        <v>0</v>
      </c>
      <c r="BH15" s="195">
        <v>0</v>
      </c>
      <c r="BI15" s="195">
        <v>1.2873586429725364E-2</v>
      </c>
      <c r="BJ15" s="195">
        <v>3.0165175709095351E-2</v>
      </c>
      <c r="BK15" s="195">
        <v>0</v>
      </c>
      <c r="BL15" s="195">
        <v>6.7800440702864566E-4</v>
      </c>
      <c r="BM15" s="195">
        <v>0</v>
      </c>
      <c r="BN15" s="195">
        <v>0</v>
      </c>
      <c r="BO15" s="196">
        <v>7.8625323028951328E-3</v>
      </c>
    </row>
    <row r="16" spans="1:97" s="138" customFormat="1" ht="10.9" customHeight="1" x14ac:dyDescent="0.2">
      <c r="A16" s="175" t="s">
        <v>244</v>
      </c>
      <c r="B16" s="186" t="s">
        <v>470</v>
      </c>
      <c r="C16" s="187">
        <v>0</v>
      </c>
      <c r="D16" s="187">
        <v>0</v>
      </c>
      <c r="E16" s="187">
        <v>8.8724929370286487E-4</v>
      </c>
      <c r="F16" s="187">
        <v>0</v>
      </c>
      <c r="G16" s="187">
        <v>2.2183157542273566E-3</v>
      </c>
      <c r="H16" s="187">
        <v>0</v>
      </c>
      <c r="I16" s="187">
        <v>0</v>
      </c>
      <c r="J16" s="187">
        <v>0</v>
      </c>
      <c r="K16" s="187">
        <v>0</v>
      </c>
      <c r="L16" s="187">
        <v>1.1377623317921826E-4</v>
      </c>
      <c r="M16" s="187">
        <v>1.1276436458918212E-2</v>
      </c>
      <c r="N16" s="187">
        <v>6.2536631110069157E-2</v>
      </c>
      <c r="O16" s="187">
        <v>4.4382801664355062E-3</v>
      </c>
      <c r="P16" s="187">
        <v>4.0958737864077673E-2</v>
      </c>
      <c r="Q16" s="187">
        <v>0</v>
      </c>
      <c r="R16" s="187">
        <v>0</v>
      </c>
      <c r="S16" s="187">
        <v>1.3722982877460001E-3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0</v>
      </c>
      <c r="AY16" s="187">
        <v>9.9301578895104437E-5</v>
      </c>
      <c r="AZ16" s="187">
        <v>0</v>
      </c>
      <c r="BA16" s="187">
        <v>0</v>
      </c>
      <c r="BB16" s="187">
        <v>0</v>
      </c>
      <c r="BC16" s="187">
        <v>1.1166945840312674E-4</v>
      </c>
      <c r="BD16" s="187">
        <v>9.3690946913756689E-4</v>
      </c>
      <c r="BE16" s="187">
        <v>6.3089467253372089E-4</v>
      </c>
      <c r="BF16" s="187">
        <v>4.1941949372726597E-3</v>
      </c>
      <c r="BG16" s="187">
        <v>9.1559370529327607E-4</v>
      </c>
      <c r="BH16" s="187">
        <v>0</v>
      </c>
      <c r="BI16" s="187">
        <v>1.2166801292407109E-2</v>
      </c>
      <c r="BJ16" s="187">
        <v>1.7464049094739413E-2</v>
      </c>
      <c r="BK16" s="187">
        <v>0</v>
      </c>
      <c r="BL16" s="187">
        <v>5.085033052714843E-4</v>
      </c>
      <c r="BM16" s="187">
        <v>0</v>
      </c>
      <c r="BN16" s="187">
        <v>0</v>
      </c>
      <c r="BO16" s="188">
        <v>3.5737858637140728E-3</v>
      </c>
    </row>
    <row r="17" spans="1:67" s="138" customFormat="1" ht="10.9" customHeight="1" x14ac:dyDescent="0.2">
      <c r="A17" s="175" t="s">
        <v>245</v>
      </c>
      <c r="B17" s="186" t="s">
        <v>471</v>
      </c>
      <c r="C17" s="187">
        <v>0</v>
      </c>
      <c r="D17" s="187">
        <v>0</v>
      </c>
      <c r="E17" s="187">
        <v>1.944943846459175E-2</v>
      </c>
      <c r="F17" s="187">
        <v>0</v>
      </c>
      <c r="G17" s="187">
        <v>4.6040515653775326E-3</v>
      </c>
      <c r="H17" s="187">
        <v>1.3131063461657294E-3</v>
      </c>
      <c r="I17" s="187">
        <v>0</v>
      </c>
      <c r="J17" s="187">
        <v>0</v>
      </c>
      <c r="K17" s="187">
        <v>2.1150489181179719E-2</v>
      </c>
      <c r="L17" s="187">
        <v>1.4625417610492237E-2</v>
      </c>
      <c r="M17" s="187">
        <v>2.8074115665356543E-4</v>
      </c>
      <c r="N17" s="187">
        <v>0.1597585277224241</v>
      </c>
      <c r="O17" s="187">
        <v>4.105409153952843E-2</v>
      </c>
      <c r="P17" s="187">
        <v>0.17597087378640777</v>
      </c>
      <c r="Q17" s="187">
        <v>0</v>
      </c>
      <c r="R17" s="187">
        <v>0</v>
      </c>
      <c r="S17" s="187">
        <v>0</v>
      </c>
      <c r="T17" s="187">
        <v>0</v>
      </c>
      <c r="U17" s="187">
        <v>2.8116213683223993E-3</v>
      </c>
      <c r="V17" s="187">
        <v>0</v>
      </c>
      <c r="W17" s="187">
        <v>0</v>
      </c>
      <c r="X17" s="187">
        <v>0</v>
      </c>
      <c r="Y17" s="187">
        <v>4.7824007651841227E-4</v>
      </c>
      <c r="Z17" s="187">
        <v>1.0635469290082425E-2</v>
      </c>
      <c r="AA17" s="187">
        <v>0</v>
      </c>
      <c r="AB17" s="187">
        <v>0</v>
      </c>
      <c r="AC17" s="187">
        <v>0</v>
      </c>
      <c r="AD17" s="187">
        <v>0</v>
      </c>
      <c r="AE17" s="187">
        <v>4.5372050816696913E-4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0</v>
      </c>
      <c r="AY17" s="187">
        <v>1.9860315779020887E-4</v>
      </c>
      <c r="AZ17" s="187">
        <v>0</v>
      </c>
      <c r="BA17" s="187">
        <v>0</v>
      </c>
      <c r="BB17" s="187">
        <v>0</v>
      </c>
      <c r="BC17" s="187">
        <v>1.645655176467131E-4</v>
      </c>
      <c r="BD17" s="187">
        <v>1.5403426865482032E-3</v>
      </c>
      <c r="BE17" s="187">
        <v>1.9805301112450985E-3</v>
      </c>
      <c r="BF17" s="187">
        <v>8.9080246455348535E-3</v>
      </c>
      <c r="BG17" s="187">
        <v>7.4391988555078689E-4</v>
      </c>
      <c r="BH17" s="187">
        <v>0</v>
      </c>
      <c r="BI17" s="187">
        <v>1.9689014539579969E-2</v>
      </c>
      <c r="BJ17" s="187">
        <v>7.7275364088785756E-2</v>
      </c>
      <c r="BK17" s="187">
        <v>0</v>
      </c>
      <c r="BL17" s="187">
        <v>1.0735069777953556E-3</v>
      </c>
      <c r="BM17" s="187">
        <v>0</v>
      </c>
      <c r="BN17" s="187">
        <v>0</v>
      </c>
      <c r="BO17" s="188">
        <v>1.1611244509397715E-2</v>
      </c>
    </row>
    <row r="18" spans="1:67" s="138" customFormat="1" ht="10.9" customHeight="1" x14ac:dyDescent="0.2">
      <c r="A18" s="175" t="s">
        <v>246</v>
      </c>
      <c r="B18" s="186" t="s">
        <v>472</v>
      </c>
      <c r="C18" s="187">
        <v>0</v>
      </c>
      <c r="D18" s="187">
        <v>0</v>
      </c>
      <c r="E18" s="187">
        <v>6.0706530621774967E-4</v>
      </c>
      <c r="F18" s="187">
        <v>0</v>
      </c>
      <c r="G18" s="187">
        <v>0</v>
      </c>
      <c r="H18" s="187">
        <v>7.1371191991596123E-3</v>
      </c>
      <c r="I18" s="187">
        <v>0</v>
      </c>
      <c r="J18" s="187">
        <v>0</v>
      </c>
      <c r="K18" s="187">
        <v>3.3694637275199935E-3</v>
      </c>
      <c r="L18" s="187">
        <v>4.0338846308995562E-4</v>
      </c>
      <c r="M18" s="187">
        <v>0</v>
      </c>
      <c r="N18" s="187">
        <v>1.2659711639901536E-3</v>
      </c>
      <c r="O18" s="187">
        <v>6.0194174757281553E-2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4.3251526160994538E-5</v>
      </c>
      <c r="AW18" s="187">
        <v>0</v>
      </c>
      <c r="AX18" s="187">
        <v>0</v>
      </c>
      <c r="AY18" s="187">
        <v>5.516754383061357E-4</v>
      </c>
      <c r="AZ18" s="187">
        <v>0</v>
      </c>
      <c r="BA18" s="187">
        <v>0</v>
      </c>
      <c r="BB18" s="187">
        <v>0</v>
      </c>
      <c r="BC18" s="187">
        <v>3.5264039495724237E-5</v>
      </c>
      <c r="BD18" s="187">
        <v>3.1759643021612436E-5</v>
      </c>
      <c r="BE18" s="187">
        <v>4.152724426804239E-4</v>
      </c>
      <c r="BF18" s="187">
        <v>2.004305545245342E-3</v>
      </c>
      <c r="BG18" s="187">
        <v>0</v>
      </c>
      <c r="BH18" s="187">
        <v>9.6925522428565887E-6</v>
      </c>
      <c r="BI18" s="187">
        <v>3.3168416801292407E-2</v>
      </c>
      <c r="BJ18" s="187">
        <v>8.9732238268250233E-2</v>
      </c>
      <c r="BK18" s="187">
        <v>0</v>
      </c>
      <c r="BL18" s="187">
        <v>7.9100514153341997E-4</v>
      </c>
      <c r="BM18" s="187">
        <v>0</v>
      </c>
      <c r="BN18" s="187">
        <v>4.0489732960570712E-3</v>
      </c>
      <c r="BO18" s="188">
        <v>2.5176172184474066E-3</v>
      </c>
    </row>
    <row r="19" spans="1:67" s="138" customFormat="1" ht="10.9" customHeight="1" x14ac:dyDescent="0.2">
      <c r="A19" s="175" t="s">
        <v>247</v>
      </c>
      <c r="B19" s="197" t="s">
        <v>346</v>
      </c>
      <c r="C19" s="187">
        <v>7.1807998550248607E-3</v>
      </c>
      <c r="D19" s="187">
        <v>3.8235827938774274E-2</v>
      </c>
      <c r="E19" s="187">
        <v>0.22011954516799365</v>
      </c>
      <c r="F19" s="187">
        <v>1.9881068607437651E-2</v>
      </c>
      <c r="G19" s="187">
        <v>4.1855014230704836E-5</v>
      </c>
      <c r="H19" s="187">
        <v>1.1617129086077984E-2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4.3385922330097089E-2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5.3734551316496511E-4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2.8823352155855724E-4</v>
      </c>
      <c r="AR19" s="187">
        <v>0</v>
      </c>
      <c r="AS19" s="187">
        <v>0</v>
      </c>
      <c r="AT19" s="187">
        <v>0</v>
      </c>
      <c r="AU19" s="187">
        <v>0</v>
      </c>
      <c r="AV19" s="187">
        <v>3.7072736709423887E-5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8.416305400727296E-4</v>
      </c>
      <c r="BE19" s="187">
        <v>3.1944034052340298E-5</v>
      </c>
      <c r="BF19" s="187">
        <v>3.7116769356395217E-5</v>
      </c>
      <c r="BG19" s="187">
        <v>0</v>
      </c>
      <c r="BH19" s="187">
        <v>0</v>
      </c>
      <c r="BI19" s="187">
        <v>0</v>
      </c>
      <c r="BJ19" s="187">
        <v>0</v>
      </c>
      <c r="BK19" s="187">
        <v>8.5227272727272723E-4</v>
      </c>
      <c r="BL19" s="187">
        <v>0</v>
      </c>
      <c r="BM19" s="187">
        <v>0</v>
      </c>
      <c r="BN19" s="187">
        <v>0</v>
      </c>
      <c r="BO19" s="188">
        <v>1.0851535334612736E-2</v>
      </c>
    </row>
    <row r="20" spans="1:67" s="138" customFormat="1" ht="10.9" customHeight="1" x14ac:dyDescent="0.2">
      <c r="A20" s="175" t="s">
        <v>248</v>
      </c>
      <c r="B20" s="186" t="s">
        <v>473</v>
      </c>
      <c r="C20" s="187">
        <v>6.7957096419793631E-5</v>
      </c>
      <c r="D20" s="187">
        <v>0</v>
      </c>
      <c r="E20" s="187">
        <v>4.6697331247519205E-5</v>
      </c>
      <c r="F20" s="187">
        <v>8.8754770568918079E-5</v>
      </c>
      <c r="G20" s="187">
        <v>8.7895529884480161E-4</v>
      </c>
      <c r="H20" s="187">
        <v>2.1164184638200582E-2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0.22950819672131148</v>
      </c>
      <c r="R20" s="187">
        <v>0.23353293413173654</v>
      </c>
      <c r="S20" s="187">
        <v>4.0545176683404546E-4</v>
      </c>
      <c r="T20" s="187">
        <v>1.0220125786163521E-2</v>
      </c>
      <c r="U20" s="187">
        <v>1.8744142455482662E-3</v>
      </c>
      <c r="V20" s="187">
        <v>5.434782608695652E-3</v>
      </c>
      <c r="W20" s="187">
        <v>5.3319114902692613E-4</v>
      </c>
      <c r="X20" s="187">
        <v>1.0746910263299302E-3</v>
      </c>
      <c r="Y20" s="187">
        <v>0</v>
      </c>
      <c r="Z20" s="187">
        <v>0</v>
      </c>
      <c r="AA20" s="187">
        <v>0</v>
      </c>
      <c r="AB20" s="187">
        <v>4.5578851412944393E-4</v>
      </c>
      <c r="AC20" s="187">
        <v>1.6666666666666666E-2</v>
      </c>
      <c r="AD20" s="187">
        <v>0</v>
      </c>
      <c r="AE20" s="187">
        <v>2.2686025408348456E-4</v>
      </c>
      <c r="AF20" s="187">
        <v>0</v>
      </c>
      <c r="AG20" s="187">
        <v>0</v>
      </c>
      <c r="AH20" s="187">
        <v>0</v>
      </c>
      <c r="AI20" s="187">
        <v>1.7310022503029253E-4</v>
      </c>
      <c r="AJ20" s="187">
        <v>7.2866381273340016E-4</v>
      </c>
      <c r="AK20" s="187">
        <v>0</v>
      </c>
      <c r="AL20" s="187">
        <v>9.099181073703367E-4</v>
      </c>
      <c r="AM20" s="187">
        <v>2.4154589371980675E-3</v>
      </c>
      <c r="AN20" s="187">
        <v>0</v>
      </c>
      <c r="AO20" s="187">
        <v>4.3353854157634613E-4</v>
      </c>
      <c r="AP20" s="187">
        <v>2.4339839265212397E-3</v>
      </c>
      <c r="AQ20" s="187">
        <v>7.8609142243242893E-5</v>
      </c>
      <c r="AR20" s="187">
        <v>4.7474363843524496E-5</v>
      </c>
      <c r="AS20" s="187">
        <v>0</v>
      </c>
      <c r="AT20" s="187">
        <v>6.1285775571489864E-5</v>
      </c>
      <c r="AU20" s="187">
        <v>7.5620084694494864E-5</v>
      </c>
      <c r="AV20" s="187">
        <v>3.212970514816737E-4</v>
      </c>
      <c r="AW20" s="187">
        <v>0</v>
      </c>
      <c r="AX20" s="187">
        <v>0</v>
      </c>
      <c r="AY20" s="187">
        <v>4.7444087694327675E-4</v>
      </c>
      <c r="AZ20" s="187">
        <v>0</v>
      </c>
      <c r="BA20" s="187">
        <v>0</v>
      </c>
      <c r="BB20" s="187">
        <v>3.5310734463276836E-4</v>
      </c>
      <c r="BC20" s="187">
        <v>9.4037438655264626E-5</v>
      </c>
      <c r="BD20" s="187">
        <v>0</v>
      </c>
      <c r="BE20" s="187">
        <v>1.0381811067010597E-4</v>
      </c>
      <c r="BF20" s="187">
        <v>7.4233538712790433E-5</v>
      </c>
      <c r="BG20" s="187">
        <v>1.7167381974248928E-4</v>
      </c>
      <c r="BH20" s="187">
        <v>3.9739464195712014E-4</v>
      </c>
      <c r="BI20" s="187">
        <v>5.0484652665589661E-4</v>
      </c>
      <c r="BJ20" s="187">
        <v>0</v>
      </c>
      <c r="BK20" s="187">
        <v>2.3437499999999999E-3</v>
      </c>
      <c r="BL20" s="187">
        <v>3.3900220351432283E-4</v>
      </c>
      <c r="BM20" s="187">
        <v>1.6949152542372881E-2</v>
      </c>
      <c r="BN20" s="187">
        <v>9.640412609659693E-5</v>
      </c>
      <c r="BO20" s="188">
        <v>9.7429904878716038E-4</v>
      </c>
    </row>
    <row r="21" spans="1:67" s="138" customFormat="1" ht="10.9" customHeight="1" x14ac:dyDescent="0.2">
      <c r="A21" s="189" t="s">
        <v>249</v>
      </c>
      <c r="B21" s="190" t="s">
        <v>474</v>
      </c>
      <c r="C21" s="191">
        <v>5.0514775005379934E-3</v>
      </c>
      <c r="D21" s="191">
        <v>4.2954806703369838E-3</v>
      </c>
      <c r="E21" s="191">
        <v>4.2027598122767285E-4</v>
      </c>
      <c r="F21" s="191">
        <v>6.7453625632377737E-3</v>
      </c>
      <c r="G21" s="191">
        <v>8.3710028461409671E-5</v>
      </c>
      <c r="H21" s="191">
        <v>9.8714700611753081E-3</v>
      </c>
      <c r="I21" s="191">
        <v>0</v>
      </c>
      <c r="J21" s="191">
        <v>6.6694456023343061E-3</v>
      </c>
      <c r="K21" s="191">
        <v>7.4425905627951668E-4</v>
      </c>
      <c r="L21" s="191">
        <v>6.8265739907530951E-4</v>
      </c>
      <c r="M21" s="191">
        <v>2.8074115665356543E-4</v>
      </c>
      <c r="N21" s="191">
        <v>1.0080881491032704E-3</v>
      </c>
      <c r="O21" s="191">
        <v>5.5478502080443827E-4</v>
      </c>
      <c r="P21" s="191">
        <v>0</v>
      </c>
      <c r="Q21" s="191">
        <v>0</v>
      </c>
      <c r="R21" s="191">
        <v>8.9820359281437123E-3</v>
      </c>
      <c r="S21" s="191">
        <v>1.2787324953996819E-3</v>
      </c>
      <c r="T21" s="191">
        <v>1.5723270440251573E-3</v>
      </c>
      <c r="U21" s="191">
        <v>9.372071227741331E-4</v>
      </c>
      <c r="V21" s="191">
        <v>0</v>
      </c>
      <c r="W21" s="191">
        <v>2.6659557451346307E-4</v>
      </c>
      <c r="X21" s="191">
        <v>4.2987641053197209E-3</v>
      </c>
      <c r="Y21" s="191">
        <v>2.3912003825920613E-4</v>
      </c>
      <c r="Z21" s="191">
        <v>7.9766019675618183E-4</v>
      </c>
      <c r="AA21" s="191">
        <v>0</v>
      </c>
      <c r="AB21" s="191">
        <v>0</v>
      </c>
      <c r="AC21" s="191">
        <v>0</v>
      </c>
      <c r="AD21" s="191">
        <v>0</v>
      </c>
      <c r="AE21" s="191">
        <v>1.0208711433756805E-3</v>
      </c>
      <c r="AF21" s="191">
        <v>0</v>
      </c>
      <c r="AG21" s="191">
        <v>0</v>
      </c>
      <c r="AH21" s="191">
        <v>0</v>
      </c>
      <c r="AI21" s="191">
        <v>8.6550112515146273E-4</v>
      </c>
      <c r="AJ21" s="191">
        <v>2.0949084616085252E-3</v>
      </c>
      <c r="AK21" s="191">
        <v>1.8951358180669614E-3</v>
      </c>
      <c r="AL21" s="191">
        <v>4.5495905368516835E-4</v>
      </c>
      <c r="AM21" s="191">
        <v>2.4154589371980675E-3</v>
      </c>
      <c r="AN21" s="191">
        <v>1.7699115044247787E-3</v>
      </c>
      <c r="AO21" s="191">
        <v>2.9625133674383653E-3</v>
      </c>
      <c r="AP21" s="191">
        <v>1.5614236509758899E-3</v>
      </c>
      <c r="AQ21" s="191">
        <v>8.2539599355405037E-4</v>
      </c>
      <c r="AR21" s="191">
        <v>1.0919103684010635E-3</v>
      </c>
      <c r="AS21" s="191">
        <v>1.505797319680771E-4</v>
      </c>
      <c r="AT21" s="191">
        <v>8.5800085800085801E-4</v>
      </c>
      <c r="AU21" s="191">
        <v>1.663641863278887E-3</v>
      </c>
      <c r="AV21" s="191">
        <v>4.0038555646177802E-3</v>
      </c>
      <c r="AW21" s="191">
        <v>1.4065596828847261E-3</v>
      </c>
      <c r="AX21" s="191">
        <v>3.3657567904143247E-5</v>
      </c>
      <c r="AY21" s="191">
        <v>1.434356139595953E-3</v>
      </c>
      <c r="AZ21" s="191">
        <v>1.7134289997858213E-3</v>
      </c>
      <c r="BA21" s="191">
        <v>5.1315676939304956E-4</v>
      </c>
      <c r="BB21" s="191">
        <v>1.2358757062146894E-3</v>
      </c>
      <c r="BC21" s="191">
        <v>2.0511916306679596E-3</v>
      </c>
      <c r="BD21" s="191">
        <v>6.1931303892144248E-4</v>
      </c>
      <c r="BE21" s="191">
        <v>3.2023894137471151E-3</v>
      </c>
      <c r="BF21" s="191">
        <v>3.1549253952935937E-3</v>
      </c>
      <c r="BG21" s="191">
        <v>2.5350500715307582E-2</v>
      </c>
      <c r="BH21" s="191">
        <v>1.7737370604427559E-3</v>
      </c>
      <c r="BI21" s="191">
        <v>1.1258077544426493E-2</v>
      </c>
      <c r="BJ21" s="191">
        <v>6.7169419595151589E-4</v>
      </c>
      <c r="BK21" s="191">
        <v>4.3323863636363638E-3</v>
      </c>
      <c r="BL21" s="191">
        <v>5.0285326854624555E-3</v>
      </c>
      <c r="BM21" s="191">
        <v>3.0508474576271187E-3</v>
      </c>
      <c r="BN21" s="191">
        <v>3.8561650438638772E-4</v>
      </c>
      <c r="BO21" s="192">
        <v>2.4321880742948789E-3</v>
      </c>
    </row>
    <row r="22" spans="1:67" s="138" customFormat="1" ht="10.9" customHeight="1" x14ac:dyDescent="0.2">
      <c r="A22" s="175" t="s">
        <v>250</v>
      </c>
      <c r="B22" s="186" t="s">
        <v>475</v>
      </c>
      <c r="C22" s="187">
        <v>1.1326182736632272E-4</v>
      </c>
      <c r="D22" s="187">
        <v>0</v>
      </c>
      <c r="E22" s="187">
        <v>4.4128978028905646E-3</v>
      </c>
      <c r="F22" s="187">
        <v>1.7750954113783616E-4</v>
      </c>
      <c r="G22" s="187">
        <v>3.5576762096099111E-3</v>
      </c>
      <c r="H22" s="187">
        <v>1.8692455045418031E-3</v>
      </c>
      <c r="I22" s="187">
        <v>0</v>
      </c>
      <c r="J22" s="187">
        <v>8.3368070029178826E-4</v>
      </c>
      <c r="K22" s="187">
        <v>2.9770362251180666E-4</v>
      </c>
      <c r="L22" s="187">
        <v>1.1067324500160321E-3</v>
      </c>
      <c r="M22" s="187">
        <v>0</v>
      </c>
      <c r="N22" s="187">
        <v>1.6410737310983473E-4</v>
      </c>
      <c r="O22" s="187">
        <v>2.7739251040221914E-4</v>
      </c>
      <c r="P22" s="187">
        <v>3.0339805825242718E-3</v>
      </c>
      <c r="Q22" s="187">
        <v>0</v>
      </c>
      <c r="R22" s="187">
        <v>0</v>
      </c>
      <c r="S22" s="187">
        <v>0.10831799893958768</v>
      </c>
      <c r="T22" s="187">
        <v>0.13364779874213836</v>
      </c>
      <c r="U22" s="187">
        <v>8.4348641049671977E-2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1.0208711433756805E-3</v>
      </c>
      <c r="AF22" s="187">
        <v>0</v>
      </c>
      <c r="AG22" s="187">
        <v>0</v>
      </c>
      <c r="AH22" s="187">
        <v>0</v>
      </c>
      <c r="AI22" s="187">
        <v>8.6550112515146273E-4</v>
      </c>
      <c r="AJ22" s="187">
        <v>9.1082976591675021E-5</v>
      </c>
      <c r="AK22" s="187">
        <v>1.2634238787113077E-4</v>
      </c>
      <c r="AL22" s="187">
        <v>4.5495905368516835E-4</v>
      </c>
      <c r="AM22" s="187">
        <v>3.9855072463768113E-2</v>
      </c>
      <c r="AN22" s="187">
        <v>0</v>
      </c>
      <c r="AO22" s="187">
        <v>5.0651752940836438E-2</v>
      </c>
      <c r="AP22" s="187">
        <v>1.6624569460390357E-2</v>
      </c>
      <c r="AQ22" s="187">
        <v>1.5459797974504434E-3</v>
      </c>
      <c r="AR22" s="187">
        <v>3.2282567413596656E-3</v>
      </c>
      <c r="AS22" s="187">
        <v>1.355217587712694E-3</v>
      </c>
      <c r="AT22" s="187">
        <v>0</v>
      </c>
      <c r="AU22" s="187">
        <v>0</v>
      </c>
      <c r="AV22" s="187">
        <v>7.1673957638219521E-4</v>
      </c>
      <c r="AW22" s="187">
        <v>6.3934531040214814E-5</v>
      </c>
      <c r="AX22" s="187">
        <v>0</v>
      </c>
      <c r="AY22" s="187">
        <v>4.0823982434654043E-4</v>
      </c>
      <c r="AZ22" s="187">
        <v>0</v>
      </c>
      <c r="BA22" s="187">
        <v>5.7017418821449953E-5</v>
      </c>
      <c r="BB22" s="187">
        <v>0</v>
      </c>
      <c r="BC22" s="187">
        <v>5.877339915954039E-5</v>
      </c>
      <c r="BD22" s="187">
        <v>3.1759643021612436E-5</v>
      </c>
      <c r="BE22" s="187">
        <v>1.5972017026170149E-5</v>
      </c>
      <c r="BF22" s="187">
        <v>3.7116769356395217E-5</v>
      </c>
      <c r="BG22" s="187">
        <v>1.1444921316165951E-4</v>
      </c>
      <c r="BH22" s="187">
        <v>1.6477338812856201E-4</v>
      </c>
      <c r="BI22" s="187">
        <v>2.0193861066235866E-4</v>
      </c>
      <c r="BJ22" s="187">
        <v>8.5488352212011111E-4</v>
      </c>
      <c r="BK22" s="187">
        <v>5.6818181818181815E-4</v>
      </c>
      <c r="BL22" s="187">
        <v>5.6500367252387146E-4</v>
      </c>
      <c r="BM22" s="187">
        <v>0</v>
      </c>
      <c r="BN22" s="187">
        <v>0</v>
      </c>
      <c r="BO22" s="188">
        <v>4.5450338716386427E-3</v>
      </c>
    </row>
    <row r="23" spans="1:67" s="138" customFormat="1" ht="10.9" customHeight="1" x14ac:dyDescent="0.2">
      <c r="A23" s="175" t="s">
        <v>251</v>
      </c>
      <c r="B23" s="186" t="s">
        <v>476</v>
      </c>
      <c r="C23" s="187">
        <v>0</v>
      </c>
      <c r="D23" s="187">
        <v>0</v>
      </c>
      <c r="E23" s="187">
        <v>0</v>
      </c>
      <c r="F23" s="187">
        <v>0</v>
      </c>
      <c r="G23" s="187">
        <v>1.2556504269211453E-4</v>
      </c>
      <c r="H23" s="187">
        <v>4.016560588271643E-4</v>
      </c>
      <c r="I23" s="187">
        <v>0</v>
      </c>
      <c r="J23" s="187">
        <v>1.6673614005835765E-3</v>
      </c>
      <c r="K23" s="187">
        <v>2.165117254631321E-4</v>
      </c>
      <c r="L23" s="187">
        <v>1.4480611495536869E-4</v>
      </c>
      <c r="M23" s="187">
        <v>4.6790192775594239E-5</v>
      </c>
      <c r="N23" s="187">
        <v>7.6192708943851836E-4</v>
      </c>
      <c r="O23" s="187">
        <v>5.5478502080443827E-4</v>
      </c>
      <c r="P23" s="187">
        <v>0</v>
      </c>
      <c r="Q23" s="187">
        <v>0</v>
      </c>
      <c r="R23" s="187">
        <v>0</v>
      </c>
      <c r="S23" s="187">
        <v>3.118859744877273E-4</v>
      </c>
      <c r="T23" s="187">
        <v>3.5377358490566037E-2</v>
      </c>
      <c r="U23" s="187">
        <v>9.372071227741331E-4</v>
      </c>
      <c r="V23" s="187">
        <v>0</v>
      </c>
      <c r="W23" s="187">
        <v>5.3319114902692613E-4</v>
      </c>
      <c r="X23" s="187">
        <v>1.0746910263299302E-3</v>
      </c>
      <c r="Y23" s="187">
        <v>2.3912003825920613E-4</v>
      </c>
      <c r="Z23" s="187">
        <v>1.0635469290082426E-3</v>
      </c>
      <c r="AA23" s="187">
        <v>0</v>
      </c>
      <c r="AB23" s="187">
        <v>9.1157702825888785E-4</v>
      </c>
      <c r="AC23" s="187">
        <v>0</v>
      </c>
      <c r="AD23" s="187">
        <v>0</v>
      </c>
      <c r="AE23" s="187">
        <v>7.9401088929219603E-4</v>
      </c>
      <c r="AF23" s="187">
        <v>0</v>
      </c>
      <c r="AG23" s="187">
        <v>0</v>
      </c>
      <c r="AH23" s="187">
        <v>0</v>
      </c>
      <c r="AI23" s="187">
        <v>1.7310022503029253E-4</v>
      </c>
      <c r="AJ23" s="187">
        <v>7.2866381273340016E-4</v>
      </c>
      <c r="AK23" s="187">
        <v>7.580543272267846E-4</v>
      </c>
      <c r="AL23" s="187">
        <v>4.5495905368516835E-4</v>
      </c>
      <c r="AM23" s="187">
        <v>4.830917874396135E-3</v>
      </c>
      <c r="AN23" s="187">
        <v>0</v>
      </c>
      <c r="AO23" s="187">
        <v>9.2777247897338072E-3</v>
      </c>
      <c r="AP23" s="187">
        <v>2.2456946039035593E-2</v>
      </c>
      <c r="AQ23" s="187">
        <v>3.9304571121621446E-5</v>
      </c>
      <c r="AR23" s="187">
        <v>9.4948727687048991E-5</v>
      </c>
      <c r="AS23" s="187">
        <v>7.5289865984038546E-4</v>
      </c>
      <c r="AT23" s="187">
        <v>2.8804314518600235E-3</v>
      </c>
      <c r="AU23" s="187">
        <v>2.6467029643073201E-3</v>
      </c>
      <c r="AV23" s="187">
        <v>1.1801487852499937E-3</v>
      </c>
      <c r="AW23" s="187">
        <v>2.259020096754257E-3</v>
      </c>
      <c r="AX23" s="187">
        <v>3.6181885496953991E-4</v>
      </c>
      <c r="AY23" s="187">
        <v>8.7164719252369449E-4</v>
      </c>
      <c r="AZ23" s="187">
        <v>4.2835724994645533E-4</v>
      </c>
      <c r="BA23" s="187">
        <v>2.5087664281437981E-3</v>
      </c>
      <c r="BB23" s="187">
        <v>2.8248587570621469E-3</v>
      </c>
      <c r="BC23" s="187">
        <v>7.4054482941020891E-4</v>
      </c>
      <c r="BD23" s="187">
        <v>1.5721023295698156E-3</v>
      </c>
      <c r="BE23" s="187">
        <v>2.3079564602815866E-3</v>
      </c>
      <c r="BF23" s="187">
        <v>3.3405092420755698E-3</v>
      </c>
      <c r="BG23" s="187">
        <v>1.2989985693848355E-2</v>
      </c>
      <c r="BH23" s="187">
        <v>1.3569573139999224E-3</v>
      </c>
      <c r="BI23" s="187">
        <v>2.8776252019386108E-3</v>
      </c>
      <c r="BJ23" s="187">
        <v>2.4425243489146031E-3</v>
      </c>
      <c r="BK23" s="187">
        <v>5.1846590909090913E-3</v>
      </c>
      <c r="BL23" s="187">
        <v>2.0905135883383242E-3</v>
      </c>
      <c r="BM23" s="187">
        <v>0</v>
      </c>
      <c r="BN23" s="187">
        <v>2.8921237828979078E-4</v>
      </c>
      <c r="BO23" s="188">
        <v>1.6384089432109764E-3</v>
      </c>
    </row>
    <row r="24" spans="1:67" s="138" customFormat="1" ht="10.9" customHeight="1" x14ac:dyDescent="0.2">
      <c r="A24" s="175" t="s">
        <v>252</v>
      </c>
      <c r="B24" s="186" t="s">
        <v>477</v>
      </c>
      <c r="C24" s="187">
        <v>1.1326182736632273E-5</v>
      </c>
      <c r="D24" s="187">
        <v>1.8149918325367537E-4</v>
      </c>
      <c r="E24" s="187">
        <v>0</v>
      </c>
      <c r="F24" s="187">
        <v>2.6626431170675426E-4</v>
      </c>
      <c r="G24" s="187">
        <v>0</v>
      </c>
      <c r="H24" s="187">
        <v>9.268985972934561E-5</v>
      </c>
      <c r="I24" s="187">
        <v>0</v>
      </c>
      <c r="J24" s="187">
        <v>0</v>
      </c>
      <c r="K24" s="187">
        <v>6.7659914207228783E-5</v>
      </c>
      <c r="L24" s="187">
        <v>2.1720917243305303E-4</v>
      </c>
      <c r="M24" s="187">
        <v>0</v>
      </c>
      <c r="N24" s="187">
        <v>3.8682452233032469E-4</v>
      </c>
      <c r="O24" s="187">
        <v>2.7739251040221914E-4</v>
      </c>
      <c r="P24" s="187">
        <v>0</v>
      </c>
      <c r="Q24" s="187">
        <v>0</v>
      </c>
      <c r="R24" s="187">
        <v>2.9940119760479044E-3</v>
      </c>
      <c r="S24" s="187">
        <v>6.8614914387300002E-3</v>
      </c>
      <c r="T24" s="187">
        <v>1.8081761006289308E-2</v>
      </c>
      <c r="U24" s="187">
        <v>0.25117150890346768</v>
      </c>
      <c r="V24" s="187">
        <v>0.28804347826086957</v>
      </c>
      <c r="W24" s="187">
        <v>0.10797120767795254</v>
      </c>
      <c r="X24" s="187">
        <v>0</v>
      </c>
      <c r="Y24" s="187">
        <v>0</v>
      </c>
      <c r="Z24" s="187">
        <v>2.3929805902685457E-3</v>
      </c>
      <c r="AA24" s="187">
        <v>0</v>
      </c>
      <c r="AB24" s="187">
        <v>4.1020966271649957E-3</v>
      </c>
      <c r="AC24" s="187">
        <v>0</v>
      </c>
      <c r="AD24" s="187">
        <v>0</v>
      </c>
      <c r="AE24" s="187">
        <v>2.4954627949183303E-3</v>
      </c>
      <c r="AF24" s="187">
        <v>0</v>
      </c>
      <c r="AG24" s="187">
        <v>0</v>
      </c>
      <c r="AH24" s="187">
        <v>0</v>
      </c>
      <c r="AI24" s="187">
        <v>3.4620045006058506E-4</v>
      </c>
      <c r="AJ24" s="187">
        <v>1.5484106020584752E-3</v>
      </c>
      <c r="AK24" s="187">
        <v>4.5483259633607078E-3</v>
      </c>
      <c r="AL24" s="187">
        <v>4.5495905368516835E-4</v>
      </c>
      <c r="AM24" s="187">
        <v>1.3888888888888888E-2</v>
      </c>
      <c r="AN24" s="187">
        <v>0</v>
      </c>
      <c r="AO24" s="187">
        <v>3.8295904505910574E-3</v>
      </c>
      <c r="AP24" s="187">
        <v>2.2043628013777268E-3</v>
      </c>
      <c r="AQ24" s="187">
        <v>0</v>
      </c>
      <c r="AR24" s="187">
        <v>0</v>
      </c>
      <c r="AS24" s="187">
        <v>0</v>
      </c>
      <c r="AT24" s="187">
        <v>0</v>
      </c>
      <c r="AU24" s="187">
        <v>1.5124016938898973E-4</v>
      </c>
      <c r="AV24" s="187">
        <v>-5.0666073502879318E-4</v>
      </c>
      <c r="AW24" s="187">
        <v>4.4754171728150375E-4</v>
      </c>
      <c r="AX24" s="187">
        <v>1.0097270371242974E-4</v>
      </c>
      <c r="AY24" s="187">
        <v>8.2751315745920365E-4</v>
      </c>
      <c r="AZ24" s="187">
        <v>0</v>
      </c>
      <c r="BA24" s="187">
        <v>1.1403483764289991E-4</v>
      </c>
      <c r="BB24" s="187">
        <v>3.0278954802259887E-2</v>
      </c>
      <c r="BC24" s="187">
        <v>1.5868817773075905E-4</v>
      </c>
      <c r="BD24" s="187">
        <v>2.6678100138154445E-3</v>
      </c>
      <c r="BE24" s="187">
        <v>2.3958025539255225E-4</v>
      </c>
      <c r="BF24" s="187">
        <v>7.7945215648429962E-4</v>
      </c>
      <c r="BG24" s="187">
        <v>2.9756795422031476E-3</v>
      </c>
      <c r="BH24" s="187">
        <v>1.5023455976427712E-3</v>
      </c>
      <c r="BI24" s="187">
        <v>6.0581583198707591E-4</v>
      </c>
      <c r="BJ24" s="187">
        <v>0</v>
      </c>
      <c r="BK24" s="187">
        <v>6.3920454545454545E-4</v>
      </c>
      <c r="BL24" s="187">
        <v>3.9550257076670999E-4</v>
      </c>
      <c r="BM24" s="187">
        <v>0.12508474576271186</v>
      </c>
      <c r="BN24" s="187">
        <v>4.8202063048298466E-4</v>
      </c>
      <c r="BO24" s="188">
        <v>1.3872065788577107E-3</v>
      </c>
    </row>
    <row r="25" spans="1:67" s="138" customFormat="1" ht="10.9" customHeight="1" x14ac:dyDescent="0.2">
      <c r="A25" s="193" t="s">
        <v>253</v>
      </c>
      <c r="B25" s="194" t="s">
        <v>478</v>
      </c>
      <c r="C25" s="195">
        <v>2.3105412782729838E-2</v>
      </c>
      <c r="D25" s="195">
        <v>1.572992921531853E-3</v>
      </c>
      <c r="E25" s="195">
        <v>2.4749585561185177E-3</v>
      </c>
      <c r="F25" s="195">
        <v>3.1241679240259165E-2</v>
      </c>
      <c r="G25" s="195">
        <v>1.841620626151013E-3</v>
      </c>
      <c r="H25" s="195">
        <v>6.1793239819563734E-4</v>
      </c>
      <c r="I25" s="195">
        <v>0</v>
      </c>
      <c r="J25" s="195">
        <v>0</v>
      </c>
      <c r="K25" s="195">
        <v>1.4154454052152262E-2</v>
      </c>
      <c r="L25" s="195">
        <v>9.0400388907851594E-3</v>
      </c>
      <c r="M25" s="195">
        <v>1.2633352049410444E-3</v>
      </c>
      <c r="N25" s="195">
        <v>1.1768843043019575E-2</v>
      </c>
      <c r="O25" s="195">
        <v>2.3855755894590845E-2</v>
      </c>
      <c r="P25" s="195">
        <v>9.1019417475728158E-4</v>
      </c>
      <c r="Q25" s="195">
        <v>0</v>
      </c>
      <c r="R25" s="195">
        <v>2.9940119760479044E-3</v>
      </c>
      <c r="S25" s="195">
        <v>6.237719489754546E-4</v>
      </c>
      <c r="T25" s="195">
        <v>1.10062893081761E-2</v>
      </c>
      <c r="U25" s="195">
        <v>9.372071227741331E-4</v>
      </c>
      <c r="V25" s="195">
        <v>5.434782608695652E-3</v>
      </c>
      <c r="W25" s="195">
        <v>7.997867235403892E-4</v>
      </c>
      <c r="X25" s="195">
        <v>4.2987641053197209E-3</v>
      </c>
      <c r="Y25" s="195">
        <v>4.7824007651841227E-4</v>
      </c>
      <c r="Z25" s="195">
        <v>1.8877957989896305E-2</v>
      </c>
      <c r="AA25" s="195">
        <v>0</v>
      </c>
      <c r="AB25" s="195">
        <v>1.8231540565177757E-3</v>
      </c>
      <c r="AC25" s="195">
        <v>0</v>
      </c>
      <c r="AD25" s="195">
        <v>0</v>
      </c>
      <c r="AE25" s="195">
        <v>3.0626134301270417E-3</v>
      </c>
      <c r="AF25" s="195">
        <v>0</v>
      </c>
      <c r="AG25" s="195">
        <v>0</v>
      </c>
      <c r="AH25" s="195">
        <v>0</v>
      </c>
      <c r="AI25" s="195">
        <v>1.0386013501817552E-3</v>
      </c>
      <c r="AJ25" s="195">
        <v>1.1840786956917751E-3</v>
      </c>
      <c r="AK25" s="195">
        <v>1.8951358180669614E-3</v>
      </c>
      <c r="AL25" s="195">
        <v>0</v>
      </c>
      <c r="AM25" s="195">
        <v>2.4154589371980675E-3</v>
      </c>
      <c r="AN25" s="195">
        <v>1.1799410029498525E-3</v>
      </c>
      <c r="AO25" s="195">
        <v>1.4451284719211538E-5</v>
      </c>
      <c r="AP25" s="195">
        <v>1.5614236509758899E-3</v>
      </c>
      <c r="AQ25" s="195">
        <v>0</v>
      </c>
      <c r="AR25" s="195">
        <v>0</v>
      </c>
      <c r="AS25" s="195">
        <v>0</v>
      </c>
      <c r="AT25" s="195">
        <v>0</v>
      </c>
      <c r="AU25" s="195">
        <v>5.2934059286146402E-4</v>
      </c>
      <c r="AV25" s="195">
        <v>7.223004868886088E-3</v>
      </c>
      <c r="AW25" s="195">
        <v>1.3426251518445112E-3</v>
      </c>
      <c r="AX25" s="195">
        <v>8.4143919760358117E-6</v>
      </c>
      <c r="AY25" s="195">
        <v>8.0544613992695818E-4</v>
      </c>
      <c r="AZ25" s="195">
        <v>4.2835724994645533E-4</v>
      </c>
      <c r="BA25" s="195">
        <v>2.8508709410724977E-4</v>
      </c>
      <c r="BB25" s="195">
        <v>1.0593220338983051E-3</v>
      </c>
      <c r="BC25" s="195">
        <v>1.4105615798289695E-4</v>
      </c>
      <c r="BD25" s="195">
        <v>1.4768234005049783E-3</v>
      </c>
      <c r="BE25" s="195">
        <v>2.3638585198731822E-3</v>
      </c>
      <c r="BF25" s="195">
        <v>3.9714943211342883E-3</v>
      </c>
      <c r="BG25" s="195">
        <v>2.2889842632331904E-3</v>
      </c>
      <c r="BH25" s="195">
        <v>9.5956267204280233E-4</v>
      </c>
      <c r="BI25" s="195">
        <v>6.5630048465266562E-4</v>
      </c>
      <c r="BJ25" s="195">
        <v>2.869966109974659E-3</v>
      </c>
      <c r="BK25" s="195">
        <v>5.6818181818181815E-4</v>
      </c>
      <c r="BL25" s="195">
        <v>1.0735069777953556E-3</v>
      </c>
      <c r="BM25" s="195">
        <v>0.30677966101694915</v>
      </c>
      <c r="BN25" s="195">
        <v>3.8561650438638772E-4</v>
      </c>
      <c r="BO25" s="196">
        <v>4.5887654573357698E-3</v>
      </c>
    </row>
    <row r="26" spans="1:67" s="138" customFormat="1" ht="10.9" customHeight="1" x14ac:dyDescent="0.2">
      <c r="A26" s="175" t="s">
        <v>254</v>
      </c>
      <c r="B26" s="186" t="s">
        <v>479</v>
      </c>
      <c r="C26" s="187">
        <v>0</v>
      </c>
      <c r="D26" s="187">
        <v>1.8149918325367537E-4</v>
      </c>
      <c r="E26" s="187">
        <v>0</v>
      </c>
      <c r="F26" s="187">
        <v>3.5501908227567232E-4</v>
      </c>
      <c r="G26" s="187">
        <v>0</v>
      </c>
      <c r="H26" s="187">
        <v>2.9351788914292777E-4</v>
      </c>
      <c r="I26" s="187">
        <v>0</v>
      </c>
      <c r="J26" s="187">
        <v>4.1684035014589413E-4</v>
      </c>
      <c r="K26" s="187">
        <v>5.4263251194197485E-3</v>
      </c>
      <c r="L26" s="187">
        <v>3.1753912350927275E-3</v>
      </c>
      <c r="M26" s="187">
        <v>5.3340819764177427E-3</v>
      </c>
      <c r="N26" s="187">
        <v>7.3496659242761695E-3</v>
      </c>
      <c r="O26" s="187">
        <v>1.1095700416088765E-3</v>
      </c>
      <c r="P26" s="187">
        <v>0</v>
      </c>
      <c r="Q26" s="187">
        <v>0</v>
      </c>
      <c r="R26" s="187">
        <v>2.9940119760479044E-3</v>
      </c>
      <c r="S26" s="187">
        <v>6.237719489754546E-4</v>
      </c>
      <c r="T26" s="187">
        <v>3.1446540880503146E-3</v>
      </c>
      <c r="U26" s="187">
        <v>0</v>
      </c>
      <c r="V26" s="187">
        <v>1.0869565217391304E-2</v>
      </c>
      <c r="W26" s="187">
        <v>3.9456145027992537E-2</v>
      </c>
      <c r="X26" s="187">
        <v>0</v>
      </c>
      <c r="Y26" s="187">
        <v>0</v>
      </c>
      <c r="Z26" s="187">
        <v>3.1906407870247273E-3</v>
      </c>
      <c r="AA26" s="187">
        <v>0</v>
      </c>
      <c r="AB26" s="187">
        <v>0</v>
      </c>
      <c r="AC26" s="187">
        <v>0</v>
      </c>
      <c r="AD26" s="187">
        <v>0</v>
      </c>
      <c r="AE26" s="187">
        <v>2.2686025408348456E-4</v>
      </c>
      <c r="AF26" s="187">
        <v>0</v>
      </c>
      <c r="AG26" s="187">
        <v>0</v>
      </c>
      <c r="AH26" s="187">
        <v>0</v>
      </c>
      <c r="AI26" s="187">
        <v>1.0386013501817552E-3</v>
      </c>
      <c r="AJ26" s="187">
        <v>2.1859914382002005E-3</v>
      </c>
      <c r="AK26" s="187">
        <v>1.8951358180669614E-3</v>
      </c>
      <c r="AL26" s="187">
        <v>4.5495905368516835E-4</v>
      </c>
      <c r="AM26" s="187">
        <v>6.642512077294686E-3</v>
      </c>
      <c r="AN26" s="187">
        <v>2.359882005899705E-3</v>
      </c>
      <c r="AO26" s="187">
        <v>5.0579496517240386E-4</v>
      </c>
      <c r="AP26" s="187">
        <v>5.9701492537313433E-4</v>
      </c>
      <c r="AQ26" s="187">
        <v>3.2753809268017868E-4</v>
      </c>
      <c r="AR26" s="187">
        <v>2.3737181921762248E-4</v>
      </c>
      <c r="AS26" s="187">
        <v>2.1081162475530793E-3</v>
      </c>
      <c r="AT26" s="187">
        <v>2.6965741251455538E-3</v>
      </c>
      <c r="AU26" s="187">
        <v>2.4198427102238356E-3</v>
      </c>
      <c r="AV26" s="187">
        <v>5.4496922962853122E-3</v>
      </c>
      <c r="AW26" s="187">
        <v>1.4086908339193998E-2</v>
      </c>
      <c r="AX26" s="187">
        <v>5.8900743832250678E-5</v>
      </c>
      <c r="AY26" s="187">
        <v>1.8756964902408614E-3</v>
      </c>
      <c r="AZ26" s="187">
        <v>6.2111801242236021E-3</v>
      </c>
      <c r="BA26" s="187">
        <v>6.1293725233058701E-3</v>
      </c>
      <c r="BB26" s="187">
        <v>2.6747881355932205E-2</v>
      </c>
      <c r="BC26" s="187">
        <v>4.6666078932675074E-3</v>
      </c>
      <c r="BD26" s="187">
        <v>8.0669493274895584E-3</v>
      </c>
      <c r="BE26" s="187">
        <v>2.9707951668676478E-3</v>
      </c>
      <c r="BF26" s="187">
        <v>1.3733204661866231E-3</v>
      </c>
      <c r="BG26" s="187">
        <v>3.1244635193133048E-2</v>
      </c>
      <c r="BH26" s="187">
        <v>3.1016167177141084E-3</v>
      </c>
      <c r="BI26" s="187">
        <v>4.5436187399030696E-4</v>
      </c>
      <c r="BJ26" s="187">
        <v>4.2744176106005556E-4</v>
      </c>
      <c r="BK26" s="187">
        <v>7.0312500000000002E-3</v>
      </c>
      <c r="BL26" s="187">
        <v>3.2205209333860669E-3</v>
      </c>
      <c r="BM26" s="187">
        <v>0</v>
      </c>
      <c r="BN26" s="187">
        <v>9.640412609659693E-5</v>
      </c>
      <c r="BO26" s="188">
        <v>3.5254777167230602E-3</v>
      </c>
    </row>
    <row r="27" spans="1:67" s="138" customFormat="1" ht="10.9" customHeight="1" x14ac:dyDescent="0.2">
      <c r="A27" s="175" t="s">
        <v>255</v>
      </c>
      <c r="B27" s="186" t="s">
        <v>480</v>
      </c>
      <c r="C27" s="187">
        <v>7.6089295624695602E-2</v>
      </c>
      <c r="D27" s="187">
        <v>7.2236674934962788E-2</v>
      </c>
      <c r="E27" s="187">
        <v>0</v>
      </c>
      <c r="F27" s="187">
        <v>6.2128339398242658E-4</v>
      </c>
      <c r="G27" s="187">
        <v>8.3710028461409671E-5</v>
      </c>
      <c r="H27" s="187">
        <v>0</v>
      </c>
      <c r="I27" s="187">
        <v>0</v>
      </c>
      <c r="J27" s="187">
        <v>0</v>
      </c>
      <c r="K27" s="187">
        <v>0</v>
      </c>
      <c r="L27" s="187">
        <v>1.0343293925383477E-5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0.29876410531972059</v>
      </c>
      <c r="Y27" s="187">
        <v>1.1956001912960307E-3</v>
      </c>
      <c r="Z27" s="187">
        <v>1.3294336612603031E-3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3.1443656897297157E-4</v>
      </c>
      <c r="AR27" s="187">
        <v>1.4242309153057349E-4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7">
        <v>7.1022727272727269E-5</v>
      </c>
      <c r="BL27" s="187">
        <v>2.2600146900954857E-4</v>
      </c>
      <c r="BM27" s="187">
        <v>0</v>
      </c>
      <c r="BN27" s="187">
        <v>9.6404126096596933E-4</v>
      </c>
      <c r="BO27" s="188">
        <v>4.3375630929825045E-3</v>
      </c>
    </row>
    <row r="28" spans="1:67" s="138" customFormat="1" ht="10.9" customHeight="1" x14ac:dyDescent="0.2">
      <c r="A28" s="175" t="s">
        <v>256</v>
      </c>
      <c r="B28" s="186" t="s">
        <v>481</v>
      </c>
      <c r="C28" s="187">
        <v>1.574339400391886E-3</v>
      </c>
      <c r="D28" s="187">
        <v>4.8399782200980093E-3</v>
      </c>
      <c r="E28" s="187">
        <v>9.3394662495038404E-4</v>
      </c>
      <c r="F28" s="187">
        <v>1.1538120173959351E-3</v>
      </c>
      <c r="G28" s="187">
        <v>8.3710028461409671E-5</v>
      </c>
      <c r="H28" s="187">
        <v>7.5696718778965578E-4</v>
      </c>
      <c r="I28" s="187">
        <v>0</v>
      </c>
      <c r="J28" s="187">
        <v>0</v>
      </c>
      <c r="K28" s="187">
        <v>5.4533890851026397E-3</v>
      </c>
      <c r="L28" s="187">
        <v>4.0545712187503233E-3</v>
      </c>
      <c r="M28" s="187">
        <v>0</v>
      </c>
      <c r="N28" s="187">
        <v>7.3145000586097757E-3</v>
      </c>
      <c r="O28" s="187">
        <v>6.9348127600554789E-3</v>
      </c>
      <c r="P28" s="187">
        <v>1.5169902912621359E-3</v>
      </c>
      <c r="Q28" s="187">
        <v>1.6393442622950821E-2</v>
      </c>
      <c r="R28" s="187">
        <v>0</v>
      </c>
      <c r="S28" s="187">
        <v>1.1851667030533637E-3</v>
      </c>
      <c r="T28" s="187">
        <v>3.1446540880503146E-3</v>
      </c>
      <c r="U28" s="187">
        <v>2.9053420805998126E-2</v>
      </c>
      <c r="V28" s="187">
        <v>5.434782608695652E-3</v>
      </c>
      <c r="W28" s="187">
        <v>1.5995734470807784E-3</v>
      </c>
      <c r="X28" s="187">
        <v>0.1278882321332617</v>
      </c>
      <c r="Y28" s="187">
        <v>0.27977044476327118</v>
      </c>
      <c r="Z28" s="187">
        <v>0.11326774793937783</v>
      </c>
      <c r="AA28" s="187">
        <v>0</v>
      </c>
      <c r="AB28" s="187">
        <v>0.15132178669097537</v>
      </c>
      <c r="AC28" s="187">
        <v>0.13333333333333333</v>
      </c>
      <c r="AD28" s="187">
        <v>0</v>
      </c>
      <c r="AE28" s="187">
        <v>4.0834845735027219E-3</v>
      </c>
      <c r="AF28" s="187">
        <v>0</v>
      </c>
      <c r="AG28" s="187">
        <v>0</v>
      </c>
      <c r="AH28" s="187">
        <v>8.771929824561403E-3</v>
      </c>
      <c r="AI28" s="187">
        <v>3.6351047256361433E-3</v>
      </c>
      <c r="AJ28" s="187">
        <v>6.557974314600601E-3</v>
      </c>
      <c r="AK28" s="187">
        <v>4.421983575489577E-3</v>
      </c>
      <c r="AL28" s="187">
        <v>3.1847133757961785E-3</v>
      </c>
      <c r="AM28" s="187">
        <v>5.434782608695652E-3</v>
      </c>
      <c r="AN28" s="187">
        <v>5.8997050147492625E-4</v>
      </c>
      <c r="AO28" s="187">
        <v>2.1676927078817306E-4</v>
      </c>
      <c r="AP28" s="187">
        <v>5.0516647531572909E-4</v>
      </c>
      <c r="AQ28" s="187">
        <v>5.895685668243217E-4</v>
      </c>
      <c r="AR28" s="187">
        <v>9.0201291302696544E-4</v>
      </c>
      <c r="AS28" s="187">
        <v>0</v>
      </c>
      <c r="AT28" s="187">
        <v>5.8221486792915363E-3</v>
      </c>
      <c r="AU28" s="187">
        <v>5.8983666061705993E-3</v>
      </c>
      <c r="AV28" s="187">
        <v>0</v>
      </c>
      <c r="AW28" s="187">
        <v>0</v>
      </c>
      <c r="AX28" s="187">
        <v>0</v>
      </c>
      <c r="AY28" s="187">
        <v>9.9301578895104437E-5</v>
      </c>
      <c r="AZ28" s="187">
        <v>0</v>
      </c>
      <c r="BA28" s="187">
        <v>0</v>
      </c>
      <c r="BB28" s="187">
        <v>1.7655367231638418E-4</v>
      </c>
      <c r="BC28" s="187">
        <v>8.8160098739310588E-5</v>
      </c>
      <c r="BD28" s="187">
        <v>1.0798278627348228E-3</v>
      </c>
      <c r="BE28" s="187">
        <v>1.1020691748057404E-3</v>
      </c>
      <c r="BF28" s="187">
        <v>3.7116769356395219E-4</v>
      </c>
      <c r="BG28" s="187">
        <v>0</v>
      </c>
      <c r="BH28" s="187">
        <v>2.0354359709998836E-4</v>
      </c>
      <c r="BI28" s="187">
        <v>5.0484652665589664E-5</v>
      </c>
      <c r="BJ28" s="187">
        <v>1.8318932616859525E-4</v>
      </c>
      <c r="BK28" s="187">
        <v>4.9715909090909086E-4</v>
      </c>
      <c r="BL28" s="187">
        <v>2.2035143228430983E-3</v>
      </c>
      <c r="BM28" s="187">
        <v>0</v>
      </c>
      <c r="BN28" s="187">
        <v>2.8921237828979079E-3</v>
      </c>
      <c r="BO28" s="188">
        <v>2.4754111531815745E-3</v>
      </c>
    </row>
    <row r="29" spans="1:67" s="138" customFormat="1" ht="10.9" customHeight="1" x14ac:dyDescent="0.2">
      <c r="A29" s="175" t="s">
        <v>257</v>
      </c>
      <c r="B29" s="186" t="s">
        <v>482</v>
      </c>
      <c r="C29" s="187">
        <v>4.4806378906117272E-2</v>
      </c>
      <c r="D29" s="187">
        <v>9.074959162683768E-3</v>
      </c>
      <c r="E29" s="187">
        <v>8.1019869714445813E-3</v>
      </c>
      <c r="F29" s="187">
        <v>3.292801988106861E-2</v>
      </c>
      <c r="G29" s="187">
        <v>6.2782521346057261E-4</v>
      </c>
      <c r="H29" s="187">
        <v>6.2102206018661557E-3</v>
      </c>
      <c r="I29" s="187">
        <v>0</v>
      </c>
      <c r="J29" s="187">
        <v>3.4180908711963318E-2</v>
      </c>
      <c r="K29" s="187">
        <v>1.2314104385715639E-3</v>
      </c>
      <c r="L29" s="187">
        <v>1.2411952710460173E-4</v>
      </c>
      <c r="M29" s="187">
        <v>4.6790192775594239E-5</v>
      </c>
      <c r="N29" s="187">
        <v>3.3993670144180049E-3</v>
      </c>
      <c r="O29" s="187">
        <v>3.6061026352288486E-3</v>
      </c>
      <c r="P29" s="187">
        <v>9.1019417475728158E-4</v>
      </c>
      <c r="Q29" s="187">
        <v>0.14754098360655737</v>
      </c>
      <c r="R29" s="187">
        <v>4.790419161676647E-2</v>
      </c>
      <c r="S29" s="187">
        <v>2.891182983501232E-2</v>
      </c>
      <c r="T29" s="187">
        <v>2.358490566037736E-2</v>
      </c>
      <c r="U29" s="187">
        <v>6.5604498594189313E-3</v>
      </c>
      <c r="V29" s="187">
        <v>1.6304347826086956E-2</v>
      </c>
      <c r="W29" s="187">
        <v>3.145827779258864E-2</v>
      </c>
      <c r="X29" s="187">
        <v>3.2240730789897904E-3</v>
      </c>
      <c r="Y29" s="187">
        <v>5.7388809182209472E-3</v>
      </c>
      <c r="Z29" s="187">
        <v>0.11512895506514224</v>
      </c>
      <c r="AA29" s="187">
        <v>3.003003003003003E-3</v>
      </c>
      <c r="AB29" s="187">
        <v>5.4694621695533276E-3</v>
      </c>
      <c r="AC29" s="187">
        <v>1.6666666666666666E-2</v>
      </c>
      <c r="AD29" s="187">
        <v>0</v>
      </c>
      <c r="AE29" s="187">
        <v>8.0535390199637027E-3</v>
      </c>
      <c r="AF29" s="187">
        <v>0</v>
      </c>
      <c r="AG29" s="187">
        <v>0</v>
      </c>
      <c r="AH29" s="187">
        <v>0</v>
      </c>
      <c r="AI29" s="187">
        <v>6.5778085511511162E-3</v>
      </c>
      <c r="AJ29" s="187">
        <v>2.9146552509336007E-3</v>
      </c>
      <c r="AK29" s="187">
        <v>5.4327226784586227E-3</v>
      </c>
      <c r="AL29" s="187">
        <v>1.0919017288444041E-2</v>
      </c>
      <c r="AM29" s="187">
        <v>4.2874396135265704E-2</v>
      </c>
      <c r="AN29" s="187">
        <v>0</v>
      </c>
      <c r="AO29" s="187">
        <v>5.4625856238619611E-3</v>
      </c>
      <c r="AP29" s="187">
        <v>7.9908151549942588E-3</v>
      </c>
      <c r="AQ29" s="187">
        <v>2.384477314711701E-3</v>
      </c>
      <c r="AR29" s="187">
        <v>1.6616027345233574E-3</v>
      </c>
      <c r="AS29" s="187">
        <v>0</v>
      </c>
      <c r="AT29" s="187">
        <v>1.9611448182876756E-3</v>
      </c>
      <c r="AU29" s="187">
        <v>8.6206896551724137E-3</v>
      </c>
      <c r="AV29" s="187">
        <v>1.2357578903141297E-5</v>
      </c>
      <c r="AW29" s="187">
        <v>2.1311510346738275E-5</v>
      </c>
      <c r="AX29" s="187">
        <v>5.8900743832250678E-5</v>
      </c>
      <c r="AY29" s="187">
        <v>2.9790473668531332E-4</v>
      </c>
      <c r="AZ29" s="187">
        <v>8.5671449989291066E-4</v>
      </c>
      <c r="BA29" s="187">
        <v>8.5526128232174927E-5</v>
      </c>
      <c r="BB29" s="187">
        <v>3.1779661016949155E-3</v>
      </c>
      <c r="BC29" s="187">
        <v>6.6413941050280645E-4</v>
      </c>
      <c r="BD29" s="187">
        <v>8.7339018309434203E-4</v>
      </c>
      <c r="BE29" s="187">
        <v>0.14584048746595965</v>
      </c>
      <c r="BF29" s="187">
        <v>6.5325514067255588E-3</v>
      </c>
      <c r="BG29" s="187">
        <v>2.8040057224606582E-3</v>
      </c>
      <c r="BH29" s="187">
        <v>4.6718101810568763E-3</v>
      </c>
      <c r="BI29" s="187">
        <v>3.0795638126009692E-3</v>
      </c>
      <c r="BJ29" s="187">
        <v>2.1982719140231431E-3</v>
      </c>
      <c r="BK29" s="187">
        <v>2.5568181818181818E-3</v>
      </c>
      <c r="BL29" s="187">
        <v>1.5933103565173173E-2</v>
      </c>
      <c r="BM29" s="187">
        <v>9.4915254237288131E-3</v>
      </c>
      <c r="BN29" s="187">
        <v>3.1813361611876989E-3</v>
      </c>
      <c r="BO29" s="188">
        <v>1.45743136937833E-2</v>
      </c>
    </row>
    <row r="30" spans="1:67" s="138" customFormat="1" ht="10.9" customHeight="1" x14ac:dyDescent="0.2">
      <c r="A30" s="175" t="s">
        <v>258</v>
      </c>
      <c r="B30" s="186" t="s">
        <v>483</v>
      </c>
      <c r="C30" s="187">
        <v>1.509780158793082E-2</v>
      </c>
      <c r="D30" s="187">
        <v>1.1192449633976647E-2</v>
      </c>
      <c r="E30" s="187">
        <v>3.934250157603493E-3</v>
      </c>
      <c r="F30" s="187">
        <v>1.0384308156563415E-2</v>
      </c>
      <c r="G30" s="187">
        <v>1.3644734639209777E-2</v>
      </c>
      <c r="H30" s="187">
        <v>7.4630785392078111E-2</v>
      </c>
      <c r="I30" s="187">
        <v>0</v>
      </c>
      <c r="J30" s="187">
        <v>9.7123801583993336E-2</v>
      </c>
      <c r="K30" s="187">
        <v>3.8701470926534864E-3</v>
      </c>
      <c r="L30" s="187">
        <v>3.8063321645411198E-3</v>
      </c>
      <c r="M30" s="187">
        <v>1.9651880965749578E-3</v>
      </c>
      <c r="N30" s="187">
        <v>1.0455984058140898E-2</v>
      </c>
      <c r="O30" s="187">
        <v>4.160887656033287E-3</v>
      </c>
      <c r="P30" s="187">
        <v>1.3652912621359222E-2</v>
      </c>
      <c r="Q30" s="187">
        <v>1.6393442622950821E-2</v>
      </c>
      <c r="R30" s="187">
        <v>2.9940119760479044E-3</v>
      </c>
      <c r="S30" s="187">
        <v>7.391697595359137E-3</v>
      </c>
      <c r="T30" s="187">
        <v>4.7169811320754715E-3</v>
      </c>
      <c r="U30" s="187">
        <v>9.3720712277413302E-3</v>
      </c>
      <c r="V30" s="187">
        <v>5.434782608695652E-3</v>
      </c>
      <c r="W30" s="187">
        <v>3.1991468941615568E-3</v>
      </c>
      <c r="X30" s="187">
        <v>2.4717893605588393E-2</v>
      </c>
      <c r="Y30" s="187">
        <v>0.26374940219990434</v>
      </c>
      <c r="Z30" s="187">
        <v>6.3812815740494546E-3</v>
      </c>
      <c r="AA30" s="187">
        <v>6.3063063063063057E-2</v>
      </c>
      <c r="AB30" s="187">
        <v>3.6463081130355514E-3</v>
      </c>
      <c r="AC30" s="187">
        <v>0</v>
      </c>
      <c r="AD30" s="187">
        <v>0</v>
      </c>
      <c r="AE30" s="187">
        <v>2.3706896551724137E-2</v>
      </c>
      <c r="AF30" s="187">
        <v>0</v>
      </c>
      <c r="AG30" s="187">
        <v>8.6956521739130436E-3</v>
      </c>
      <c r="AH30" s="187">
        <v>4.3859649122807015E-3</v>
      </c>
      <c r="AI30" s="187">
        <v>4.3275056257573137E-3</v>
      </c>
      <c r="AJ30" s="187">
        <v>2.0949084616085252E-3</v>
      </c>
      <c r="AK30" s="187">
        <v>1.137081490840177E-3</v>
      </c>
      <c r="AL30" s="187">
        <v>2.2747952684258415E-3</v>
      </c>
      <c r="AM30" s="187">
        <v>5.434782608695652E-3</v>
      </c>
      <c r="AN30" s="187">
        <v>1.2389380530973451E-2</v>
      </c>
      <c r="AO30" s="187">
        <v>7.6591809011821149E-3</v>
      </c>
      <c r="AP30" s="187">
        <v>9.9655568312284736E-3</v>
      </c>
      <c r="AQ30" s="187">
        <v>4.1191190535459277E-2</v>
      </c>
      <c r="AR30" s="187">
        <v>1.4337257880744398E-2</v>
      </c>
      <c r="AS30" s="187">
        <v>4.7884354765848514E-2</v>
      </c>
      <c r="AT30" s="187">
        <v>5.1725194582337437E-2</v>
      </c>
      <c r="AU30" s="187">
        <v>1.8753781004234724E-2</v>
      </c>
      <c r="AV30" s="187">
        <v>6.4444773979881863E-3</v>
      </c>
      <c r="AW30" s="187">
        <v>1.2786906208042965E-3</v>
      </c>
      <c r="AX30" s="187">
        <v>9.3399750933997514E-4</v>
      </c>
      <c r="AY30" s="187">
        <v>6.8992530314565328E-2</v>
      </c>
      <c r="AZ30" s="187">
        <v>5.7828228742771472E-3</v>
      </c>
      <c r="BA30" s="187">
        <v>1.1403483764289991E-3</v>
      </c>
      <c r="BB30" s="187">
        <v>2.1186440677966102E-3</v>
      </c>
      <c r="BC30" s="187">
        <v>1.7144200534837933E-2</v>
      </c>
      <c r="BD30" s="187">
        <v>5.6532164578470137E-3</v>
      </c>
      <c r="BE30" s="187">
        <v>3.7693960181761554E-3</v>
      </c>
      <c r="BF30" s="187">
        <v>4.3797787840546363E-3</v>
      </c>
      <c r="BG30" s="187">
        <v>7.0386266094420603E-3</v>
      </c>
      <c r="BH30" s="187">
        <v>3.9060985538712052E-3</v>
      </c>
      <c r="BI30" s="187">
        <v>5.0484652665589661E-3</v>
      </c>
      <c r="BJ30" s="187">
        <v>5.0377064696363692E-3</v>
      </c>
      <c r="BK30" s="187">
        <v>1.8536931818181817E-2</v>
      </c>
      <c r="BL30" s="187">
        <v>1.067856941070117E-2</v>
      </c>
      <c r="BM30" s="187">
        <v>0</v>
      </c>
      <c r="BN30" s="187">
        <v>2.1498120119541116E-2</v>
      </c>
      <c r="BO30" s="188">
        <v>1.4889079409440531E-2</v>
      </c>
    </row>
    <row r="31" spans="1:67" s="138" customFormat="1" ht="10.9" customHeight="1" x14ac:dyDescent="0.2">
      <c r="A31" s="189" t="s">
        <v>259</v>
      </c>
      <c r="B31" s="190" t="s">
        <v>484</v>
      </c>
      <c r="C31" s="191">
        <v>2.8995027805778619E-3</v>
      </c>
      <c r="D31" s="191">
        <v>4.1139814870833078E-3</v>
      </c>
      <c r="E31" s="191">
        <v>1.3308739405542974E-3</v>
      </c>
      <c r="F31" s="191">
        <v>3.7277003638945595E-3</v>
      </c>
      <c r="G31" s="191">
        <v>5.6085719069144486E-3</v>
      </c>
      <c r="H31" s="191">
        <v>1.7811901377989249E-2</v>
      </c>
      <c r="I31" s="191">
        <v>0</v>
      </c>
      <c r="J31" s="191">
        <v>0</v>
      </c>
      <c r="K31" s="191">
        <v>2.8146524310207173E-3</v>
      </c>
      <c r="L31" s="191">
        <v>2.0707274438617723E-2</v>
      </c>
      <c r="M31" s="191">
        <v>2.1055586749017404E-3</v>
      </c>
      <c r="N31" s="191">
        <v>1.4640722072441683E-2</v>
      </c>
      <c r="O31" s="191">
        <v>4.2995839112343968E-2</v>
      </c>
      <c r="P31" s="191">
        <v>0</v>
      </c>
      <c r="Q31" s="191">
        <v>0</v>
      </c>
      <c r="R31" s="191">
        <v>1.1976047904191617E-2</v>
      </c>
      <c r="S31" s="191">
        <v>4.8342326045597728E-3</v>
      </c>
      <c r="T31" s="191">
        <v>2.5157232704402517E-2</v>
      </c>
      <c r="U31" s="191">
        <v>1.8744142455482662E-3</v>
      </c>
      <c r="V31" s="191">
        <v>2.1739130434782608E-2</v>
      </c>
      <c r="W31" s="191">
        <v>4.5321247667288726E-2</v>
      </c>
      <c r="X31" s="191">
        <v>1.5045674368619023E-2</v>
      </c>
      <c r="Y31" s="191">
        <v>1.6738402678144429E-3</v>
      </c>
      <c r="Z31" s="191">
        <v>4.4403084286094123E-2</v>
      </c>
      <c r="AA31" s="191">
        <v>0</v>
      </c>
      <c r="AB31" s="191">
        <v>0.25205104831358249</v>
      </c>
      <c r="AC31" s="191">
        <v>0.05</v>
      </c>
      <c r="AD31" s="191">
        <v>0</v>
      </c>
      <c r="AE31" s="191">
        <v>3.1760435571687841E-3</v>
      </c>
      <c r="AF31" s="191">
        <v>0</v>
      </c>
      <c r="AG31" s="191">
        <v>0</v>
      </c>
      <c r="AH31" s="191">
        <v>4.3859649122807015E-3</v>
      </c>
      <c r="AI31" s="191">
        <v>2.0772027003635105E-3</v>
      </c>
      <c r="AJ31" s="191">
        <v>1.2660533746242828E-2</v>
      </c>
      <c r="AK31" s="191">
        <v>3.4870499052432093E-2</v>
      </c>
      <c r="AL31" s="191">
        <v>1.9563239308462238E-2</v>
      </c>
      <c r="AM31" s="191">
        <v>7.4879227053140096E-2</v>
      </c>
      <c r="AN31" s="191">
        <v>2.359882005899705E-3</v>
      </c>
      <c r="AO31" s="191">
        <v>1.0115899303448077E-2</v>
      </c>
      <c r="AP31" s="191">
        <v>1.6486796785304247E-2</v>
      </c>
      <c r="AQ31" s="191">
        <v>1.0533625060594546E-2</v>
      </c>
      <c r="AR31" s="191">
        <v>1.0491834409418914E-2</v>
      </c>
      <c r="AS31" s="191">
        <v>0</v>
      </c>
      <c r="AT31" s="191">
        <v>3.1010602439173869E-2</v>
      </c>
      <c r="AU31" s="191">
        <v>1.5880217785843921E-3</v>
      </c>
      <c r="AV31" s="191">
        <v>5.2210770865771979E-3</v>
      </c>
      <c r="AW31" s="191">
        <v>3.3245956140911708E-3</v>
      </c>
      <c r="AX31" s="191">
        <v>8.3302480562754539E-4</v>
      </c>
      <c r="AY31" s="191">
        <v>6.7304403473348565E-4</v>
      </c>
      <c r="AZ31" s="191">
        <v>0</v>
      </c>
      <c r="BA31" s="191">
        <v>1.9956096587507485E-4</v>
      </c>
      <c r="BB31" s="191">
        <v>5.2966101694915252E-3</v>
      </c>
      <c r="BC31" s="191">
        <v>4.4667783361250696E-4</v>
      </c>
      <c r="BD31" s="191">
        <v>9.6866911215917932E-4</v>
      </c>
      <c r="BE31" s="191">
        <v>9.1040497049169858E-4</v>
      </c>
      <c r="BF31" s="191">
        <v>2.5981738549476656E-4</v>
      </c>
      <c r="BG31" s="191">
        <v>3.3190271816881259E-3</v>
      </c>
      <c r="BH31" s="191">
        <v>2.403752956228434E-3</v>
      </c>
      <c r="BI31" s="191">
        <v>1.968901453957997E-3</v>
      </c>
      <c r="BJ31" s="191">
        <v>1.0380728482887063E-3</v>
      </c>
      <c r="BK31" s="191">
        <v>5.8948863636363634E-3</v>
      </c>
      <c r="BL31" s="191">
        <v>2.3165150573478729E-3</v>
      </c>
      <c r="BM31" s="191">
        <v>3.7966101694915252E-2</v>
      </c>
      <c r="BN31" s="191">
        <v>3.2777402872842957E-3</v>
      </c>
      <c r="BO31" s="192">
        <v>6.1264900520812673E-3</v>
      </c>
    </row>
    <row r="32" spans="1:67" s="138" customFormat="1" ht="10.9" customHeight="1" x14ac:dyDescent="0.2">
      <c r="A32" s="175" t="s">
        <v>260</v>
      </c>
      <c r="B32" s="186" t="s">
        <v>485</v>
      </c>
      <c r="C32" s="187">
        <v>2.4124769229026742E-3</v>
      </c>
      <c r="D32" s="187">
        <v>9.0749591626837684E-4</v>
      </c>
      <c r="E32" s="187">
        <v>3.3855565154451424E-4</v>
      </c>
      <c r="F32" s="187">
        <v>5.5915505458418394E-3</v>
      </c>
      <c r="G32" s="187">
        <v>7.9524527038339198E-4</v>
      </c>
      <c r="H32" s="187">
        <v>1.2049681764814929E-3</v>
      </c>
      <c r="I32" s="187">
        <v>0</v>
      </c>
      <c r="J32" s="187">
        <v>4.1684035014589414E-3</v>
      </c>
      <c r="K32" s="187">
        <v>2.3004370830457787E-4</v>
      </c>
      <c r="L32" s="187">
        <v>2.8961222991073738E-4</v>
      </c>
      <c r="M32" s="187">
        <v>0</v>
      </c>
      <c r="N32" s="187">
        <v>2.4616105966475209E-4</v>
      </c>
      <c r="O32" s="187">
        <v>2.7739251040221914E-4</v>
      </c>
      <c r="P32" s="187">
        <v>0</v>
      </c>
      <c r="Q32" s="187">
        <v>0</v>
      </c>
      <c r="R32" s="187">
        <v>5.9880239520958087E-3</v>
      </c>
      <c r="S32" s="187">
        <v>3.7426316938527274E-4</v>
      </c>
      <c r="T32" s="187">
        <v>7.8616352201257866E-4</v>
      </c>
      <c r="U32" s="187">
        <v>0</v>
      </c>
      <c r="V32" s="187">
        <v>0</v>
      </c>
      <c r="W32" s="187">
        <v>2.6659557451346307E-4</v>
      </c>
      <c r="X32" s="187">
        <v>1.0746910263299302E-3</v>
      </c>
      <c r="Y32" s="187">
        <v>2.3912003825920613E-4</v>
      </c>
      <c r="Z32" s="187">
        <v>7.9766019675618183E-4</v>
      </c>
      <c r="AA32" s="187">
        <v>0</v>
      </c>
      <c r="AB32" s="187">
        <v>4.5578851412944393E-4</v>
      </c>
      <c r="AC32" s="187">
        <v>6.6666666666666666E-2</v>
      </c>
      <c r="AD32" s="187">
        <v>0</v>
      </c>
      <c r="AE32" s="187">
        <v>1.4745916515426498E-3</v>
      </c>
      <c r="AF32" s="187">
        <v>0</v>
      </c>
      <c r="AG32" s="187">
        <v>0</v>
      </c>
      <c r="AH32" s="187">
        <v>0</v>
      </c>
      <c r="AI32" s="187">
        <v>1.9041024753332178E-3</v>
      </c>
      <c r="AJ32" s="187">
        <v>8.743965752800802E-3</v>
      </c>
      <c r="AK32" s="187">
        <v>5.4327226784586227E-3</v>
      </c>
      <c r="AL32" s="187">
        <v>1.3193812556869881E-2</v>
      </c>
      <c r="AM32" s="187">
        <v>5.132850241545894E-3</v>
      </c>
      <c r="AN32" s="187">
        <v>4.71976401179941E-3</v>
      </c>
      <c r="AO32" s="187">
        <v>2.3122055550738461E-4</v>
      </c>
      <c r="AP32" s="187">
        <v>2.296211251435132E-4</v>
      </c>
      <c r="AQ32" s="187">
        <v>1.9390255086666579E-3</v>
      </c>
      <c r="AR32" s="187">
        <v>3.1333080136726169E-3</v>
      </c>
      <c r="AS32" s="187">
        <v>0</v>
      </c>
      <c r="AT32" s="187">
        <v>1.287001287001287E-3</v>
      </c>
      <c r="AU32" s="187">
        <v>1.2099213551119177E-2</v>
      </c>
      <c r="AV32" s="187">
        <v>1.1739699957984232E-4</v>
      </c>
      <c r="AW32" s="187">
        <v>0</v>
      </c>
      <c r="AX32" s="187">
        <v>0</v>
      </c>
      <c r="AY32" s="187">
        <v>9.8198228018492166E-4</v>
      </c>
      <c r="AZ32" s="187">
        <v>4.2835724994645533E-4</v>
      </c>
      <c r="BA32" s="187">
        <v>1.9956096587507485E-4</v>
      </c>
      <c r="BB32" s="187">
        <v>0</v>
      </c>
      <c r="BC32" s="187">
        <v>1.4928443386523259E-3</v>
      </c>
      <c r="BD32" s="187">
        <v>2.2231750115128706E-4</v>
      </c>
      <c r="BE32" s="187">
        <v>1.0940831662926552E-3</v>
      </c>
      <c r="BF32" s="187">
        <v>1.4846707742558088E-3</v>
      </c>
      <c r="BG32" s="187">
        <v>7.725321888412017E-3</v>
      </c>
      <c r="BH32" s="187">
        <v>1.0109331989299423E-2</v>
      </c>
      <c r="BI32" s="187">
        <v>1.2621163166397415E-3</v>
      </c>
      <c r="BJ32" s="187">
        <v>1.5265777180716269E-4</v>
      </c>
      <c r="BK32" s="187">
        <v>1.7755681818181818E-3</v>
      </c>
      <c r="BL32" s="187">
        <v>7.9100514153341997E-4</v>
      </c>
      <c r="BM32" s="187">
        <v>1.0508474576271187E-2</v>
      </c>
      <c r="BN32" s="187">
        <v>2.8921237828979078E-4</v>
      </c>
      <c r="BO32" s="188">
        <v>1.5239949108638413E-3</v>
      </c>
    </row>
    <row r="33" spans="1:67" s="138" customFormat="1" ht="10.9" customHeight="1" x14ac:dyDescent="0.2">
      <c r="A33" s="175" t="s">
        <v>261</v>
      </c>
      <c r="B33" s="186" t="s">
        <v>486</v>
      </c>
      <c r="C33" s="187">
        <v>1.0193564462969045E-4</v>
      </c>
      <c r="D33" s="187">
        <v>1.8149918325367537E-4</v>
      </c>
      <c r="E33" s="187">
        <v>1.1674332811879801E-5</v>
      </c>
      <c r="F33" s="187">
        <v>0</v>
      </c>
      <c r="G33" s="187">
        <v>1.2556504269211453E-4</v>
      </c>
      <c r="H33" s="187">
        <v>4.6344929864672806E-4</v>
      </c>
      <c r="I33" s="187">
        <v>0</v>
      </c>
      <c r="J33" s="187">
        <v>5.0020842017507294E-3</v>
      </c>
      <c r="K33" s="187">
        <v>1.3531982841445756E-5</v>
      </c>
      <c r="L33" s="187">
        <v>2.0686587850766954E-5</v>
      </c>
      <c r="M33" s="187">
        <v>0</v>
      </c>
      <c r="N33" s="187">
        <v>3.5165865666393155E-5</v>
      </c>
      <c r="O33" s="187">
        <v>0</v>
      </c>
      <c r="P33" s="187">
        <v>0</v>
      </c>
      <c r="Q33" s="187">
        <v>0</v>
      </c>
      <c r="R33" s="187">
        <v>0</v>
      </c>
      <c r="S33" s="187">
        <v>3.4307457193650002E-4</v>
      </c>
      <c r="T33" s="187">
        <v>7.8616352201257866E-4</v>
      </c>
      <c r="U33" s="187">
        <v>0</v>
      </c>
      <c r="V33" s="187">
        <v>0</v>
      </c>
      <c r="W33" s="187">
        <v>2.6659557451346307E-4</v>
      </c>
      <c r="X33" s="187">
        <v>0</v>
      </c>
      <c r="Y33" s="187">
        <v>0</v>
      </c>
      <c r="Z33" s="187">
        <v>5.3177346450412129E-4</v>
      </c>
      <c r="AA33" s="187">
        <v>0</v>
      </c>
      <c r="AB33" s="187">
        <v>0</v>
      </c>
      <c r="AC33" s="187">
        <v>0</v>
      </c>
      <c r="AD33" s="187">
        <v>0</v>
      </c>
      <c r="AE33" s="187">
        <v>2.2686025408348456E-4</v>
      </c>
      <c r="AF33" s="187">
        <v>0</v>
      </c>
      <c r="AG33" s="187">
        <v>0</v>
      </c>
      <c r="AH33" s="187">
        <v>0</v>
      </c>
      <c r="AI33" s="187">
        <v>3.4620045006058506E-4</v>
      </c>
      <c r="AJ33" s="187">
        <v>1.8216595318335004E-4</v>
      </c>
      <c r="AK33" s="187">
        <v>1.2634238787113077E-4</v>
      </c>
      <c r="AL33" s="187">
        <v>0</v>
      </c>
      <c r="AM33" s="187">
        <v>2.717391304347826E-3</v>
      </c>
      <c r="AN33" s="187">
        <v>0</v>
      </c>
      <c r="AO33" s="187">
        <v>0</v>
      </c>
      <c r="AP33" s="187">
        <v>4.5924225028702638E-5</v>
      </c>
      <c r="AQ33" s="187">
        <v>1.3101523707207148E-5</v>
      </c>
      <c r="AR33" s="187">
        <v>4.7474363843524496E-5</v>
      </c>
      <c r="AS33" s="187">
        <v>0</v>
      </c>
      <c r="AT33" s="187">
        <v>9.8057240914383782E-4</v>
      </c>
      <c r="AU33" s="187">
        <v>1.5124016938898973E-4</v>
      </c>
      <c r="AV33" s="187">
        <v>9.8860631225130378E-5</v>
      </c>
      <c r="AW33" s="187">
        <v>1.704920827739062E-4</v>
      </c>
      <c r="AX33" s="187">
        <v>0</v>
      </c>
      <c r="AY33" s="187">
        <v>4.4134035064490856E-5</v>
      </c>
      <c r="AZ33" s="187">
        <v>6.4253587491968299E-4</v>
      </c>
      <c r="BA33" s="187">
        <v>2.679818684608148E-3</v>
      </c>
      <c r="BB33" s="187">
        <v>8.827683615819209E-5</v>
      </c>
      <c r="BC33" s="187">
        <v>1.4105615798289695E-4</v>
      </c>
      <c r="BD33" s="187">
        <v>4.2875518079176791E-4</v>
      </c>
      <c r="BE33" s="187">
        <v>3.9930042565425372E-5</v>
      </c>
      <c r="BF33" s="187">
        <v>3.7116769356395217E-5</v>
      </c>
      <c r="BG33" s="187">
        <v>2.5751072961373391E-3</v>
      </c>
      <c r="BH33" s="187">
        <v>1.5508083588570542E-4</v>
      </c>
      <c r="BI33" s="187">
        <v>3.5339256865912761E-4</v>
      </c>
      <c r="BJ33" s="187">
        <v>0</v>
      </c>
      <c r="BK33" s="187">
        <v>2.8409090909090908E-4</v>
      </c>
      <c r="BL33" s="187">
        <v>7.9100514153341997E-4</v>
      </c>
      <c r="BM33" s="187">
        <v>0</v>
      </c>
      <c r="BN33" s="187">
        <v>1.0604453870625664E-3</v>
      </c>
      <c r="BO33" s="188">
        <v>2.0136869693095799E-4</v>
      </c>
    </row>
    <row r="34" spans="1:67" s="138" customFormat="1" ht="10.9" customHeight="1" x14ac:dyDescent="0.2">
      <c r="A34" s="175" t="s">
        <v>262</v>
      </c>
      <c r="B34" s="186" t="s">
        <v>487</v>
      </c>
      <c r="C34" s="187">
        <v>1.4610775730255633E-3</v>
      </c>
      <c r="D34" s="187">
        <v>1.5669429487567305E-2</v>
      </c>
      <c r="E34" s="187">
        <v>9.5729529057414367E-4</v>
      </c>
      <c r="F34" s="187">
        <v>4.0827194461702312E-3</v>
      </c>
      <c r="G34" s="187">
        <v>4.1855014230704837E-4</v>
      </c>
      <c r="H34" s="187">
        <v>6.179323981956374E-5</v>
      </c>
      <c r="I34" s="187">
        <v>0</v>
      </c>
      <c r="J34" s="187">
        <v>0</v>
      </c>
      <c r="K34" s="187">
        <v>5.6834327934072179E-4</v>
      </c>
      <c r="L34" s="187">
        <v>9.5158304113527996E-4</v>
      </c>
      <c r="M34" s="187">
        <v>0</v>
      </c>
      <c r="N34" s="187">
        <v>6.6815144766146993E-4</v>
      </c>
      <c r="O34" s="187">
        <v>1.0818307905686546E-2</v>
      </c>
      <c r="P34" s="187">
        <v>1.5169902912621359E-3</v>
      </c>
      <c r="Q34" s="187">
        <v>0</v>
      </c>
      <c r="R34" s="187">
        <v>0</v>
      </c>
      <c r="S34" s="187">
        <v>9.3565792346318185E-5</v>
      </c>
      <c r="T34" s="187">
        <v>1.7295597484276729E-2</v>
      </c>
      <c r="U34" s="187">
        <v>9.372071227741331E-4</v>
      </c>
      <c r="V34" s="187">
        <v>0</v>
      </c>
      <c r="W34" s="187">
        <v>0</v>
      </c>
      <c r="X34" s="187">
        <v>1.6120365394948952E-3</v>
      </c>
      <c r="Y34" s="187">
        <v>2.3912003825920613E-3</v>
      </c>
      <c r="Z34" s="187">
        <v>9.3060356288221218E-3</v>
      </c>
      <c r="AA34" s="187">
        <v>0</v>
      </c>
      <c r="AB34" s="187">
        <v>5.4694621695533276E-3</v>
      </c>
      <c r="AC34" s="187">
        <v>0</v>
      </c>
      <c r="AD34" s="187">
        <v>0</v>
      </c>
      <c r="AE34" s="187">
        <v>9.3920145190562618E-2</v>
      </c>
      <c r="AF34" s="187">
        <v>0</v>
      </c>
      <c r="AG34" s="187">
        <v>0</v>
      </c>
      <c r="AH34" s="187">
        <v>2.6315789473684209E-2</v>
      </c>
      <c r="AI34" s="187">
        <v>3.6351047256361433E-3</v>
      </c>
      <c r="AJ34" s="187">
        <v>2.2133163311777029E-2</v>
      </c>
      <c r="AK34" s="187">
        <v>9.4756790903348081E-3</v>
      </c>
      <c r="AL34" s="187">
        <v>2.7297543221110102E-3</v>
      </c>
      <c r="AM34" s="187">
        <v>1.4190821256038648E-2</v>
      </c>
      <c r="AN34" s="187">
        <v>0</v>
      </c>
      <c r="AO34" s="187">
        <v>4.3686233706176476E-2</v>
      </c>
      <c r="AP34" s="187">
        <v>5.1940298507462686E-2</v>
      </c>
      <c r="AQ34" s="187">
        <v>4.5409881169179975E-2</v>
      </c>
      <c r="AR34" s="187">
        <v>3.8074439802506646E-2</v>
      </c>
      <c r="AS34" s="187">
        <v>0</v>
      </c>
      <c r="AT34" s="187">
        <v>4.1061469632898201E-3</v>
      </c>
      <c r="AU34" s="187">
        <v>4.5372050816696913E-4</v>
      </c>
      <c r="AV34" s="187">
        <v>2.1007884135340203E-4</v>
      </c>
      <c r="AW34" s="187">
        <v>0</v>
      </c>
      <c r="AX34" s="187">
        <v>1.2621587964053716E-4</v>
      </c>
      <c r="AY34" s="187">
        <v>4.4134035064490856E-5</v>
      </c>
      <c r="AZ34" s="187">
        <v>0</v>
      </c>
      <c r="BA34" s="187">
        <v>0</v>
      </c>
      <c r="BB34" s="187">
        <v>0</v>
      </c>
      <c r="BC34" s="187">
        <v>1.1166945840312674E-4</v>
      </c>
      <c r="BD34" s="187">
        <v>2.6836898353262508E-3</v>
      </c>
      <c r="BE34" s="187">
        <v>7.5068480022999701E-4</v>
      </c>
      <c r="BF34" s="187">
        <v>7.7945215648429962E-4</v>
      </c>
      <c r="BG34" s="187">
        <v>5.1502145922746785E-4</v>
      </c>
      <c r="BH34" s="187">
        <v>9.3048501531423251E-4</v>
      </c>
      <c r="BI34" s="187">
        <v>1.7164781906300484E-3</v>
      </c>
      <c r="BJ34" s="187">
        <v>1.6487039355173572E-3</v>
      </c>
      <c r="BK34" s="187">
        <v>1.2073863636363636E-3</v>
      </c>
      <c r="BL34" s="187">
        <v>5.085033052714843E-4</v>
      </c>
      <c r="BM34" s="187">
        <v>5.084745762711864E-3</v>
      </c>
      <c r="BN34" s="187">
        <v>4.7238021787332496E-3</v>
      </c>
      <c r="BO34" s="188">
        <v>5.7008698517499248E-3</v>
      </c>
    </row>
    <row r="35" spans="1:67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0</v>
      </c>
      <c r="AG35" s="195">
        <v>0.54782608695652169</v>
      </c>
      <c r="AH35" s="195">
        <v>0</v>
      </c>
      <c r="AI35" s="195">
        <v>-6.9240090012117012E-4</v>
      </c>
      <c r="AJ35" s="195">
        <v>-2.7324892977502506E-4</v>
      </c>
      <c r="AK35" s="195">
        <v>-1.2634238787113077E-4</v>
      </c>
      <c r="AL35" s="195">
        <v>0</v>
      </c>
      <c r="AM35" s="195">
        <v>0</v>
      </c>
      <c r="AN35" s="195">
        <v>0</v>
      </c>
      <c r="AO35" s="195">
        <v>0</v>
      </c>
      <c r="AP35" s="195">
        <v>-3.2146957520091848E-4</v>
      </c>
      <c r="AQ35" s="195">
        <v>-5.2406094828828593E-5</v>
      </c>
      <c r="AR35" s="195">
        <v>-9.4948727687048991E-5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2.135728603813191E-5</v>
      </c>
    </row>
    <row r="36" spans="1:67" s="138" customFormat="1" ht="10.9" customHeight="1" x14ac:dyDescent="0.2">
      <c r="A36" s="175" t="s">
        <v>264</v>
      </c>
      <c r="B36" s="186" t="s">
        <v>489</v>
      </c>
      <c r="C36" s="187">
        <v>5.6630913683161361E-5</v>
      </c>
      <c r="D36" s="187">
        <v>0</v>
      </c>
      <c r="E36" s="187">
        <v>0</v>
      </c>
      <c r="F36" s="187">
        <v>0</v>
      </c>
      <c r="G36" s="187">
        <v>0</v>
      </c>
      <c r="H36" s="187">
        <v>1.6993140950380029E-4</v>
      </c>
      <c r="I36" s="187">
        <v>0</v>
      </c>
      <c r="J36" s="187">
        <v>8.3368070029178826E-4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3.118859744877273E-4</v>
      </c>
      <c r="T36" s="187">
        <v>2.5943396226415096E-2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1.3673655423883319E-3</v>
      </c>
      <c r="AC36" s="187">
        <v>0</v>
      </c>
      <c r="AD36" s="187">
        <v>0</v>
      </c>
      <c r="AE36" s="187">
        <v>1.7014519056261342E-2</v>
      </c>
      <c r="AF36" s="187">
        <v>0</v>
      </c>
      <c r="AG36" s="187">
        <v>6.9565217391304349E-2</v>
      </c>
      <c r="AH36" s="187">
        <v>0</v>
      </c>
      <c r="AI36" s="187">
        <v>0.27713346027349833</v>
      </c>
      <c r="AJ36" s="187">
        <v>4.681664996812096E-2</v>
      </c>
      <c r="AK36" s="187">
        <v>5.1926721415034745E-2</v>
      </c>
      <c r="AL36" s="187">
        <v>6.7788898999090089E-2</v>
      </c>
      <c r="AM36" s="187">
        <v>8.4541062801932361E-3</v>
      </c>
      <c r="AN36" s="187">
        <v>0</v>
      </c>
      <c r="AO36" s="187">
        <v>2.2254978467585767E-2</v>
      </c>
      <c r="AP36" s="187">
        <v>1.304247990815155E-2</v>
      </c>
      <c r="AQ36" s="187">
        <v>2.3255204580292687E-2</v>
      </c>
      <c r="AR36" s="187">
        <v>4.6762248385871633E-2</v>
      </c>
      <c r="AS36" s="187">
        <v>0</v>
      </c>
      <c r="AT36" s="187">
        <v>0</v>
      </c>
      <c r="AU36" s="187">
        <v>0</v>
      </c>
      <c r="AV36" s="187">
        <v>0</v>
      </c>
      <c r="AW36" s="187">
        <v>0</v>
      </c>
      <c r="AX36" s="187">
        <v>0</v>
      </c>
      <c r="AY36" s="187">
        <v>5.5167543830613574E-5</v>
      </c>
      <c r="AZ36" s="187">
        <v>0</v>
      </c>
      <c r="BA36" s="187">
        <v>0</v>
      </c>
      <c r="BB36" s="187">
        <v>0</v>
      </c>
      <c r="BC36" s="187">
        <v>4.7018719327632313E-5</v>
      </c>
      <c r="BD36" s="187">
        <v>0</v>
      </c>
      <c r="BE36" s="187">
        <v>0</v>
      </c>
      <c r="BF36" s="187">
        <v>0</v>
      </c>
      <c r="BG36" s="187">
        <v>0</v>
      </c>
      <c r="BH36" s="187">
        <v>1.3569573139999224E-4</v>
      </c>
      <c r="BI36" s="187">
        <v>0</v>
      </c>
      <c r="BJ36" s="187">
        <v>3.0531554361432542E-5</v>
      </c>
      <c r="BK36" s="187">
        <v>0</v>
      </c>
      <c r="BL36" s="187">
        <v>5.6500367252387143E-5</v>
      </c>
      <c r="BM36" s="187">
        <v>0</v>
      </c>
      <c r="BN36" s="187">
        <v>6.0734599440856072E-3</v>
      </c>
      <c r="BO36" s="188">
        <v>3.8651602660914439E-3</v>
      </c>
    </row>
    <row r="37" spans="1:67" s="138" customFormat="1" ht="10.9" customHeight="1" x14ac:dyDescent="0.2">
      <c r="A37" s="175" t="s">
        <v>265</v>
      </c>
      <c r="B37" s="186" t="s">
        <v>490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3.6536353671903543E-4</v>
      </c>
      <c r="L37" s="187">
        <v>2.8961222991073738E-4</v>
      </c>
      <c r="M37" s="187">
        <v>0</v>
      </c>
      <c r="N37" s="187">
        <v>2.4030008205368656E-3</v>
      </c>
      <c r="O37" s="187">
        <v>3.6061026352288486E-3</v>
      </c>
      <c r="P37" s="187">
        <v>0</v>
      </c>
      <c r="Q37" s="187">
        <v>0</v>
      </c>
      <c r="R37" s="187">
        <v>0</v>
      </c>
      <c r="S37" s="187">
        <v>5.6139475407790916E-4</v>
      </c>
      <c r="T37" s="187">
        <v>7.8616352201257862E-3</v>
      </c>
      <c r="U37" s="187">
        <v>0</v>
      </c>
      <c r="V37" s="187">
        <v>0</v>
      </c>
      <c r="W37" s="187">
        <v>2.3993601706211675E-3</v>
      </c>
      <c r="X37" s="187">
        <v>0</v>
      </c>
      <c r="Y37" s="187">
        <v>3.1085604973696795E-3</v>
      </c>
      <c r="Z37" s="187">
        <v>2.3929805902685457E-3</v>
      </c>
      <c r="AA37" s="187">
        <v>0</v>
      </c>
      <c r="AB37" s="187">
        <v>3.1905195989061076E-3</v>
      </c>
      <c r="AC37" s="187">
        <v>0</v>
      </c>
      <c r="AD37" s="187">
        <v>0</v>
      </c>
      <c r="AE37" s="187">
        <v>5.8983666061705993E-3</v>
      </c>
      <c r="AF37" s="187">
        <v>0</v>
      </c>
      <c r="AG37" s="187">
        <v>0</v>
      </c>
      <c r="AH37" s="187">
        <v>0.48684210526315791</v>
      </c>
      <c r="AI37" s="187">
        <v>5.7469274710057125E-2</v>
      </c>
      <c r="AJ37" s="187">
        <v>3.688860551962838E-2</v>
      </c>
      <c r="AK37" s="187">
        <v>6.152874289324068E-2</v>
      </c>
      <c r="AL37" s="187">
        <v>2.3657870791628753E-2</v>
      </c>
      <c r="AM37" s="187">
        <v>3.2306763285024152E-2</v>
      </c>
      <c r="AN37" s="187">
        <v>0</v>
      </c>
      <c r="AO37" s="187">
        <v>6.6186884013988848E-3</v>
      </c>
      <c r="AP37" s="187">
        <v>5.3272101033295062E-3</v>
      </c>
      <c r="AQ37" s="187">
        <v>1.7949087478873792E-3</v>
      </c>
      <c r="AR37" s="187">
        <v>2.2645271553361185E-2</v>
      </c>
      <c r="AS37" s="187">
        <v>1.0540581237765397E-3</v>
      </c>
      <c r="AT37" s="187">
        <v>1.2257155114297973E-4</v>
      </c>
      <c r="AU37" s="187">
        <v>0</v>
      </c>
      <c r="AV37" s="187">
        <v>1.8536368354711943E-5</v>
      </c>
      <c r="AW37" s="187">
        <v>0</v>
      </c>
      <c r="AX37" s="187">
        <v>0</v>
      </c>
      <c r="AY37" s="187">
        <v>1.1033508766122714E-5</v>
      </c>
      <c r="AZ37" s="187">
        <v>0</v>
      </c>
      <c r="BA37" s="187">
        <v>0</v>
      </c>
      <c r="BB37" s="187">
        <v>2.6483050847457627E-4</v>
      </c>
      <c r="BC37" s="187">
        <v>2.7035763613388579E-4</v>
      </c>
      <c r="BD37" s="187">
        <v>1.5879821510806218E-5</v>
      </c>
      <c r="BE37" s="187">
        <v>1.4055374983029732E-3</v>
      </c>
      <c r="BF37" s="187">
        <v>3.7116769356395219E-4</v>
      </c>
      <c r="BG37" s="187">
        <v>2.2889842632331902E-4</v>
      </c>
      <c r="BH37" s="187">
        <v>4.3616485092854649E-4</v>
      </c>
      <c r="BI37" s="187">
        <v>5.5533117932148632E-4</v>
      </c>
      <c r="BJ37" s="187">
        <v>3.3584709797575794E-4</v>
      </c>
      <c r="BK37" s="187">
        <v>0</v>
      </c>
      <c r="BL37" s="187">
        <v>5.085033052714843E-4</v>
      </c>
      <c r="BM37" s="187">
        <v>1.0169491525423729E-3</v>
      </c>
      <c r="BN37" s="187">
        <v>3.7597609177672806E-3</v>
      </c>
      <c r="BO37" s="188">
        <v>1.7512974551268164E-3</v>
      </c>
    </row>
    <row r="38" spans="1:67" s="138" customFormat="1" ht="10.9" customHeight="1" x14ac:dyDescent="0.2">
      <c r="A38" s="175" t="s">
        <v>266</v>
      </c>
      <c r="B38" s="186" t="s">
        <v>491</v>
      </c>
      <c r="C38" s="187">
        <v>1.8801463342809574E-3</v>
      </c>
      <c r="D38" s="187">
        <v>1.2099945550245024E-4</v>
      </c>
      <c r="E38" s="187">
        <v>7.0045996871278811E-4</v>
      </c>
      <c r="F38" s="187">
        <v>8.8754770568918079E-5</v>
      </c>
      <c r="G38" s="187">
        <v>8.7895529884480161E-4</v>
      </c>
      <c r="H38" s="187">
        <v>1.405796205895075E-3</v>
      </c>
      <c r="I38" s="187">
        <v>0</v>
      </c>
      <c r="J38" s="187">
        <v>3.626511046269279E-2</v>
      </c>
      <c r="K38" s="187">
        <v>3.5183155387758969E-3</v>
      </c>
      <c r="L38" s="187">
        <v>6.1542598856031694E-3</v>
      </c>
      <c r="M38" s="187">
        <v>4.6790192775594239E-5</v>
      </c>
      <c r="N38" s="187">
        <v>2.8015472980893212E-3</v>
      </c>
      <c r="O38" s="187">
        <v>4.7434119278779475E-2</v>
      </c>
      <c r="P38" s="187">
        <v>1.2135922330097086E-3</v>
      </c>
      <c r="Q38" s="187">
        <v>0</v>
      </c>
      <c r="R38" s="187">
        <v>2.9940119760479044E-3</v>
      </c>
      <c r="S38" s="187">
        <v>5.1149299815987275E-3</v>
      </c>
      <c r="T38" s="187">
        <v>3.5377358490566037E-2</v>
      </c>
      <c r="U38" s="187">
        <v>1.8744142455482662E-3</v>
      </c>
      <c r="V38" s="187">
        <v>0</v>
      </c>
      <c r="W38" s="187">
        <v>7.997867235403892E-4</v>
      </c>
      <c r="X38" s="187">
        <v>0</v>
      </c>
      <c r="Y38" s="187">
        <v>3.8259206121472981E-3</v>
      </c>
      <c r="Z38" s="187">
        <v>1.5687317202871576E-2</v>
      </c>
      <c r="AA38" s="187">
        <v>0</v>
      </c>
      <c r="AB38" s="187">
        <v>1.3673655423883319E-3</v>
      </c>
      <c r="AC38" s="187">
        <v>1.6666666666666666E-2</v>
      </c>
      <c r="AD38" s="187">
        <v>0</v>
      </c>
      <c r="AE38" s="187">
        <v>6.9192377495462792E-3</v>
      </c>
      <c r="AF38" s="187">
        <v>0</v>
      </c>
      <c r="AG38" s="187">
        <v>0</v>
      </c>
      <c r="AH38" s="187">
        <v>4.3859649122807015E-3</v>
      </c>
      <c r="AI38" s="187">
        <v>6.5431885061450576E-2</v>
      </c>
      <c r="AJ38" s="187">
        <v>2.1768831405410329E-2</v>
      </c>
      <c r="AK38" s="187">
        <v>1.9077700568540745E-2</v>
      </c>
      <c r="AL38" s="187">
        <v>1.1828935395814377E-2</v>
      </c>
      <c r="AM38" s="187">
        <v>3.5326086956521736E-2</v>
      </c>
      <c r="AN38" s="187">
        <v>0</v>
      </c>
      <c r="AO38" s="187">
        <v>8.9236683141131243E-2</v>
      </c>
      <c r="AP38" s="187">
        <v>0.15476463834672791</v>
      </c>
      <c r="AQ38" s="187">
        <v>3.6841484664666503E-2</v>
      </c>
      <c r="AR38" s="187">
        <v>6.7366122293961259E-2</v>
      </c>
      <c r="AS38" s="187">
        <v>4.5173919590423131E-4</v>
      </c>
      <c r="AT38" s="187">
        <v>9.1928663357234786E-4</v>
      </c>
      <c r="AU38" s="187">
        <v>1.5124016938898973E-4</v>
      </c>
      <c r="AV38" s="187">
        <v>3.3797978300091447E-3</v>
      </c>
      <c r="AW38" s="187">
        <v>1.2786906208042963E-4</v>
      </c>
      <c r="AX38" s="187">
        <v>5.4693547844232777E-4</v>
      </c>
      <c r="AY38" s="187">
        <v>1.1916189467412533E-3</v>
      </c>
      <c r="AZ38" s="187">
        <v>0</v>
      </c>
      <c r="BA38" s="187">
        <v>5.416654788037745E-4</v>
      </c>
      <c r="BB38" s="187">
        <v>3.5310734463276836E-4</v>
      </c>
      <c r="BC38" s="187">
        <v>5.2719739046107736E-3</v>
      </c>
      <c r="BD38" s="187">
        <v>2.0643767964048085E-4</v>
      </c>
      <c r="BE38" s="187">
        <v>2.6353828093180745E-4</v>
      </c>
      <c r="BF38" s="187">
        <v>4.8251800163313783E-4</v>
      </c>
      <c r="BG38" s="187">
        <v>2.6895565092989984E-3</v>
      </c>
      <c r="BH38" s="187">
        <v>1.2891094482999263E-3</v>
      </c>
      <c r="BI38" s="187">
        <v>9.0872374798061392E-4</v>
      </c>
      <c r="BJ38" s="187">
        <v>2.595182120721766E-3</v>
      </c>
      <c r="BK38" s="187">
        <v>1.4204545454545454E-4</v>
      </c>
      <c r="BL38" s="187">
        <v>4.0680264421718744E-3</v>
      </c>
      <c r="BM38" s="187">
        <v>3.3898305084745765E-4</v>
      </c>
      <c r="BN38" s="187">
        <v>5.7842475657958158E-3</v>
      </c>
      <c r="BO38" s="188">
        <v>9.602642608192451E-3</v>
      </c>
    </row>
    <row r="39" spans="1:67" s="138" customFormat="1" ht="10.9" customHeight="1" x14ac:dyDescent="0.2">
      <c r="A39" s="175" t="s">
        <v>267</v>
      </c>
      <c r="B39" s="186" t="s">
        <v>492</v>
      </c>
      <c r="C39" s="187">
        <v>2.2652365473264546E-5</v>
      </c>
      <c r="D39" s="187">
        <v>0</v>
      </c>
      <c r="E39" s="187">
        <v>0</v>
      </c>
      <c r="F39" s="187">
        <v>1.5088310996716073E-3</v>
      </c>
      <c r="G39" s="187">
        <v>2.5113008538422905E-4</v>
      </c>
      <c r="H39" s="187">
        <v>1.5448309954890935E-5</v>
      </c>
      <c r="I39" s="187">
        <v>0</v>
      </c>
      <c r="J39" s="187">
        <v>7.0862859524802001E-3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1.8713158469263637E-4</v>
      </c>
      <c r="T39" s="187">
        <v>9.433962264150943E-3</v>
      </c>
      <c r="U39" s="187">
        <v>0</v>
      </c>
      <c r="V39" s="187">
        <v>0</v>
      </c>
      <c r="W39" s="187">
        <v>5.3319114902692613E-4</v>
      </c>
      <c r="X39" s="187">
        <v>0</v>
      </c>
      <c r="Y39" s="187">
        <v>0</v>
      </c>
      <c r="Z39" s="187">
        <v>0</v>
      </c>
      <c r="AA39" s="187">
        <v>0</v>
      </c>
      <c r="AB39" s="187">
        <v>2.2789425706472195E-3</v>
      </c>
      <c r="AC39" s="187">
        <v>0</v>
      </c>
      <c r="AD39" s="187">
        <v>0</v>
      </c>
      <c r="AE39" s="187">
        <v>1.7014519056261343E-3</v>
      </c>
      <c r="AF39" s="187">
        <v>0</v>
      </c>
      <c r="AG39" s="187">
        <v>0</v>
      </c>
      <c r="AH39" s="187">
        <v>0</v>
      </c>
      <c r="AI39" s="187">
        <v>2.4234031504240957E-3</v>
      </c>
      <c r="AJ39" s="187">
        <v>0.2237908734857455</v>
      </c>
      <c r="AK39" s="187">
        <v>0.27138344914718887</v>
      </c>
      <c r="AL39" s="187">
        <v>2.8207461328480437E-2</v>
      </c>
      <c r="AM39" s="187">
        <v>1.60024154589372E-2</v>
      </c>
      <c r="AN39" s="187">
        <v>0</v>
      </c>
      <c r="AO39" s="187">
        <v>9.1910170814185378E-3</v>
      </c>
      <c r="AP39" s="187">
        <v>1.0103329506314582E-3</v>
      </c>
      <c r="AQ39" s="187">
        <v>3.0395535000720584E-3</v>
      </c>
      <c r="AR39" s="187">
        <v>6.6464109380934295E-3</v>
      </c>
      <c r="AS39" s="187">
        <v>0</v>
      </c>
      <c r="AT39" s="187">
        <v>1.1460440031868604E-2</v>
      </c>
      <c r="AU39" s="187">
        <v>0</v>
      </c>
      <c r="AV39" s="187">
        <v>1.0627517856701516E-3</v>
      </c>
      <c r="AW39" s="187">
        <v>4.262302069347655E-5</v>
      </c>
      <c r="AX39" s="187">
        <v>0</v>
      </c>
      <c r="AY39" s="187">
        <v>1.9860315779020887E-4</v>
      </c>
      <c r="AZ39" s="187">
        <v>2.1417862497322766E-4</v>
      </c>
      <c r="BA39" s="187">
        <v>5.9868289762522449E-4</v>
      </c>
      <c r="BB39" s="187">
        <v>2.2069209039548023E-3</v>
      </c>
      <c r="BC39" s="187">
        <v>8.6690763760322084E-3</v>
      </c>
      <c r="BD39" s="187">
        <v>2.699569656837057E-4</v>
      </c>
      <c r="BE39" s="187">
        <v>1.1356104105606977E-2</v>
      </c>
      <c r="BF39" s="187">
        <v>1.2248533887610422E-3</v>
      </c>
      <c r="BG39" s="187">
        <v>0</v>
      </c>
      <c r="BH39" s="187">
        <v>3.4767184895126584E-2</v>
      </c>
      <c r="BI39" s="187">
        <v>5.0484652665589664E-5</v>
      </c>
      <c r="BJ39" s="187">
        <v>0</v>
      </c>
      <c r="BK39" s="187">
        <v>4.1903409090909092E-3</v>
      </c>
      <c r="BL39" s="187">
        <v>4.5200293801909714E-4</v>
      </c>
      <c r="BM39" s="187">
        <v>6.8474576271186444E-2</v>
      </c>
      <c r="BN39" s="187">
        <v>0</v>
      </c>
      <c r="BO39" s="188">
        <v>6.6497435600154989E-3</v>
      </c>
    </row>
    <row r="40" spans="1:67" s="138" customFormat="1" ht="10.9" customHeight="1" x14ac:dyDescent="0.2">
      <c r="A40" s="175" t="s">
        <v>268</v>
      </c>
      <c r="B40" s="186" t="s">
        <v>493</v>
      </c>
      <c r="C40" s="187">
        <v>0</v>
      </c>
      <c r="D40" s="187">
        <v>0</v>
      </c>
      <c r="E40" s="187">
        <v>9.3394662495038409E-5</v>
      </c>
      <c r="F40" s="187">
        <v>8.8754770568918079E-5</v>
      </c>
      <c r="G40" s="187">
        <v>1.2556504269211453E-4</v>
      </c>
      <c r="H40" s="187">
        <v>1.5293826855342025E-3</v>
      </c>
      <c r="I40" s="187">
        <v>0</v>
      </c>
      <c r="J40" s="187">
        <v>0</v>
      </c>
      <c r="K40" s="187">
        <v>2.7063965682891513E-5</v>
      </c>
      <c r="L40" s="187">
        <v>2.0686587850766954E-5</v>
      </c>
      <c r="M40" s="187">
        <v>0</v>
      </c>
      <c r="N40" s="187">
        <v>2.3443910444262104E-5</v>
      </c>
      <c r="O40" s="187">
        <v>0</v>
      </c>
      <c r="P40" s="187">
        <v>0</v>
      </c>
      <c r="Q40" s="187">
        <v>0</v>
      </c>
      <c r="R40" s="187">
        <v>0</v>
      </c>
      <c r="S40" s="187">
        <v>3.1188597448772726E-5</v>
      </c>
      <c r="T40" s="187">
        <v>7.8616352201257866E-4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1.2117015752120478E-3</v>
      </c>
      <c r="AJ40" s="187">
        <v>2.0129337826760178E-2</v>
      </c>
      <c r="AK40" s="187">
        <v>9.0966519267214149E-2</v>
      </c>
      <c r="AL40" s="187">
        <v>2.3202911737943584E-2</v>
      </c>
      <c r="AM40" s="187">
        <v>4.528985507246377E-3</v>
      </c>
      <c r="AN40" s="187">
        <v>0</v>
      </c>
      <c r="AO40" s="187">
        <v>1.1243099511546577E-2</v>
      </c>
      <c r="AP40" s="187">
        <v>6.8427095292766934E-3</v>
      </c>
      <c r="AQ40" s="187">
        <v>2.9740458815360228E-3</v>
      </c>
      <c r="AR40" s="187">
        <v>1.277060387390809E-2</v>
      </c>
      <c r="AS40" s="187">
        <v>0</v>
      </c>
      <c r="AT40" s="187">
        <v>1.8385732671446958E-4</v>
      </c>
      <c r="AU40" s="187">
        <v>0</v>
      </c>
      <c r="AV40" s="187">
        <v>5.6226984009292904E-4</v>
      </c>
      <c r="AW40" s="187">
        <v>1.2786906208042963E-4</v>
      </c>
      <c r="AX40" s="187">
        <v>8.414391976035811E-5</v>
      </c>
      <c r="AY40" s="187">
        <v>4.3030684187878585E-4</v>
      </c>
      <c r="AZ40" s="187">
        <v>0</v>
      </c>
      <c r="BA40" s="187">
        <v>1.7105225646434985E-4</v>
      </c>
      <c r="BB40" s="187">
        <v>7.0621468926553672E-4</v>
      </c>
      <c r="BC40" s="187">
        <v>5.4894354815010725E-3</v>
      </c>
      <c r="BD40" s="187">
        <v>7.9399107554031095E-4</v>
      </c>
      <c r="BE40" s="187">
        <v>1.0381811067010597E-4</v>
      </c>
      <c r="BF40" s="187">
        <v>0</v>
      </c>
      <c r="BG40" s="187">
        <v>1.1444921316165951E-4</v>
      </c>
      <c r="BH40" s="187">
        <v>8.9753033768852006E-3</v>
      </c>
      <c r="BI40" s="187">
        <v>1.0096930533117933E-4</v>
      </c>
      <c r="BJ40" s="187">
        <v>2.1372088053002778E-4</v>
      </c>
      <c r="BK40" s="187">
        <v>9.9431818181818172E-4</v>
      </c>
      <c r="BL40" s="187">
        <v>1.1300073450477429E-4</v>
      </c>
      <c r="BM40" s="187">
        <v>0</v>
      </c>
      <c r="BN40" s="187">
        <v>1.1568495131591631E-3</v>
      </c>
      <c r="BO40" s="188">
        <v>2.3803203796308446E-3</v>
      </c>
    </row>
    <row r="41" spans="1:67" s="138" customFormat="1" ht="10.9" customHeight="1" x14ac:dyDescent="0.2">
      <c r="A41" s="189" t="s">
        <v>269</v>
      </c>
      <c r="B41" s="190" t="s">
        <v>494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4.0613606871408268E-2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9.1082976591675021E-5</v>
      </c>
      <c r="AK41" s="191">
        <v>0</v>
      </c>
      <c r="AL41" s="191">
        <v>0.38898999090081893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3.0750388931184005E-2</v>
      </c>
      <c r="AZ41" s="191">
        <v>0</v>
      </c>
      <c r="BA41" s="191">
        <v>0</v>
      </c>
      <c r="BB41" s="191">
        <v>0</v>
      </c>
      <c r="BC41" s="191">
        <v>6.2064709512474657E-3</v>
      </c>
      <c r="BD41" s="191">
        <v>6.3519286043224872E-5</v>
      </c>
      <c r="BE41" s="191">
        <v>0</v>
      </c>
      <c r="BF41" s="191">
        <v>0</v>
      </c>
      <c r="BG41" s="191">
        <v>0</v>
      </c>
      <c r="BH41" s="191">
        <v>3.7035242119955028E-2</v>
      </c>
      <c r="BI41" s="191">
        <v>0</v>
      </c>
      <c r="BJ41" s="191">
        <v>0</v>
      </c>
      <c r="BK41" s="191">
        <v>0</v>
      </c>
      <c r="BL41" s="191">
        <v>1.1300073450477429E-4</v>
      </c>
      <c r="BM41" s="191">
        <v>0</v>
      </c>
      <c r="BN41" s="191">
        <v>0</v>
      </c>
      <c r="BO41" s="192">
        <v>5.6723934703657485E-3</v>
      </c>
    </row>
    <row r="42" spans="1:67" s="138" customFormat="1" ht="10.9" customHeight="1" x14ac:dyDescent="0.2">
      <c r="A42" s="175" t="s">
        <v>270</v>
      </c>
      <c r="B42" s="186" t="s">
        <v>495</v>
      </c>
      <c r="C42" s="187">
        <v>1.1326182736632272E-4</v>
      </c>
      <c r="D42" s="187">
        <v>6.0499727751225118E-5</v>
      </c>
      <c r="E42" s="187">
        <v>1.0506899530691821E-4</v>
      </c>
      <c r="F42" s="187">
        <v>4.4377385284459042E-4</v>
      </c>
      <c r="G42" s="187">
        <v>2.0927507115352419E-4</v>
      </c>
      <c r="H42" s="187">
        <v>8.9909163937465248E-3</v>
      </c>
      <c r="I42" s="187">
        <v>0</v>
      </c>
      <c r="J42" s="187">
        <v>2.0842017507294707E-3</v>
      </c>
      <c r="K42" s="187">
        <v>1.2178784557301182E-4</v>
      </c>
      <c r="L42" s="187">
        <v>2.7926893598535389E-4</v>
      </c>
      <c r="M42" s="187">
        <v>0</v>
      </c>
      <c r="N42" s="187">
        <v>3.2821474621966946E-4</v>
      </c>
      <c r="O42" s="187">
        <v>2.4965325936199723E-3</v>
      </c>
      <c r="P42" s="187">
        <v>0</v>
      </c>
      <c r="Q42" s="187">
        <v>0</v>
      </c>
      <c r="R42" s="187">
        <v>1.7964071856287425E-2</v>
      </c>
      <c r="S42" s="187">
        <v>9.0446932601440913E-4</v>
      </c>
      <c r="T42" s="187">
        <v>7.8616352201257862E-3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5.6715063520871147E-4</v>
      </c>
      <c r="AF42" s="187">
        <v>0</v>
      </c>
      <c r="AG42" s="187">
        <v>0</v>
      </c>
      <c r="AH42" s="187">
        <v>0</v>
      </c>
      <c r="AI42" s="187">
        <v>1.7310022503029253E-4</v>
      </c>
      <c r="AJ42" s="187">
        <v>4.554148829583751E-4</v>
      </c>
      <c r="AK42" s="187">
        <v>8.8439671509791531E-4</v>
      </c>
      <c r="AL42" s="187">
        <v>4.5495905368516835E-4</v>
      </c>
      <c r="AM42" s="187">
        <v>3.7137681159420288E-2</v>
      </c>
      <c r="AN42" s="187">
        <v>0</v>
      </c>
      <c r="AO42" s="187">
        <v>1.1416514928177116E-3</v>
      </c>
      <c r="AP42" s="187">
        <v>4.0413318025258327E-3</v>
      </c>
      <c r="AQ42" s="187">
        <v>2.7382184548062939E-3</v>
      </c>
      <c r="AR42" s="187">
        <v>2.8484618306114698E-3</v>
      </c>
      <c r="AS42" s="187">
        <v>0</v>
      </c>
      <c r="AT42" s="187">
        <v>6.7414353128638846E-4</v>
      </c>
      <c r="AU42" s="187">
        <v>5.2934059286146402E-4</v>
      </c>
      <c r="AV42" s="187">
        <v>3.8926373544895086E-4</v>
      </c>
      <c r="AW42" s="187">
        <v>1.9180359312064447E-4</v>
      </c>
      <c r="AX42" s="187">
        <v>8.4143919760358117E-6</v>
      </c>
      <c r="AY42" s="187">
        <v>1.6550263149184071E-4</v>
      </c>
      <c r="AZ42" s="187">
        <v>0</v>
      </c>
      <c r="BA42" s="187">
        <v>1.2828919234826239E-3</v>
      </c>
      <c r="BB42" s="187">
        <v>7.1504237288135594E-3</v>
      </c>
      <c r="BC42" s="187">
        <v>8.6984630756119783E-4</v>
      </c>
      <c r="BD42" s="187">
        <v>3.9699553777015548E-3</v>
      </c>
      <c r="BE42" s="187">
        <v>6.0693664699446568E-4</v>
      </c>
      <c r="BF42" s="187">
        <v>1.6702546210377849E-3</v>
      </c>
      <c r="BG42" s="187">
        <v>4.5207439198855504E-3</v>
      </c>
      <c r="BH42" s="187">
        <v>5.2242856588997017E-3</v>
      </c>
      <c r="BI42" s="187">
        <v>1.8679321486268175E-3</v>
      </c>
      <c r="BJ42" s="187">
        <v>2.0456141422159802E-3</v>
      </c>
      <c r="BK42" s="187">
        <v>6.8181818181818179E-3</v>
      </c>
      <c r="BL42" s="187">
        <v>6.554042601276908E-3</v>
      </c>
      <c r="BM42" s="187">
        <v>0.15322033898305085</v>
      </c>
      <c r="BN42" s="187">
        <v>4.8202063048298466E-4</v>
      </c>
      <c r="BO42" s="188">
        <v>1.7568910300415654E-3</v>
      </c>
    </row>
    <row r="43" spans="1:67" s="138" customFormat="1" ht="10.9" customHeight="1" x14ac:dyDescent="0.2">
      <c r="A43" s="175" t="s">
        <v>272</v>
      </c>
      <c r="B43" s="186" t="s">
        <v>496</v>
      </c>
      <c r="C43" s="187">
        <v>6.4559241598803954E-4</v>
      </c>
      <c r="D43" s="187">
        <v>6.0499727751225116E-4</v>
      </c>
      <c r="E43" s="187">
        <v>3.3622078498213828E-3</v>
      </c>
      <c r="F43" s="187">
        <v>0</v>
      </c>
      <c r="G43" s="187">
        <v>2.3020257826887663E-3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6.9348127600554789E-3</v>
      </c>
      <c r="P43" s="187">
        <v>1.8203883495145632E-3</v>
      </c>
      <c r="Q43" s="187">
        <v>0</v>
      </c>
      <c r="R43" s="187">
        <v>0</v>
      </c>
      <c r="S43" s="187">
        <v>9.4189564295293644E-3</v>
      </c>
      <c r="T43" s="187">
        <v>0</v>
      </c>
      <c r="U43" s="187">
        <v>2.0618556701030927E-2</v>
      </c>
      <c r="V43" s="187">
        <v>0</v>
      </c>
      <c r="W43" s="187">
        <v>0</v>
      </c>
      <c r="X43" s="187">
        <v>2.3643202579258463E-2</v>
      </c>
      <c r="Y43" s="187">
        <v>4.7824007651841227E-4</v>
      </c>
      <c r="Z43" s="187">
        <v>0</v>
      </c>
      <c r="AA43" s="187">
        <v>0</v>
      </c>
      <c r="AB43" s="187">
        <v>1.3673655423883319E-3</v>
      </c>
      <c r="AC43" s="187">
        <v>0</v>
      </c>
      <c r="AD43" s="187">
        <v>0</v>
      </c>
      <c r="AE43" s="187">
        <v>2.3820326678765879E-3</v>
      </c>
      <c r="AF43" s="187">
        <v>0</v>
      </c>
      <c r="AG43" s="187">
        <v>0</v>
      </c>
      <c r="AH43" s="187">
        <v>4.3859649122807015E-2</v>
      </c>
      <c r="AI43" s="187">
        <v>0</v>
      </c>
      <c r="AJ43" s="187">
        <v>0</v>
      </c>
      <c r="AK43" s="187">
        <v>0</v>
      </c>
      <c r="AL43" s="187">
        <v>4.5495905368516835E-4</v>
      </c>
      <c r="AM43" s="187">
        <v>0</v>
      </c>
      <c r="AN43" s="187">
        <v>0</v>
      </c>
      <c r="AO43" s="187">
        <v>0</v>
      </c>
      <c r="AP43" s="187">
        <v>0</v>
      </c>
      <c r="AQ43" s="187">
        <v>2.3582742672972868E-4</v>
      </c>
      <c r="AR43" s="187">
        <v>0</v>
      </c>
      <c r="AS43" s="187">
        <v>4.0656527631380817E-3</v>
      </c>
      <c r="AT43" s="187">
        <v>4.1061469632898201E-3</v>
      </c>
      <c r="AU43" s="187">
        <v>0</v>
      </c>
      <c r="AV43" s="187">
        <v>0</v>
      </c>
      <c r="AW43" s="187">
        <v>0</v>
      </c>
      <c r="AX43" s="187">
        <v>0</v>
      </c>
      <c r="AY43" s="187">
        <v>1.9860315779020887E-4</v>
      </c>
      <c r="AZ43" s="187">
        <v>0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6.1063108722865083E-5</v>
      </c>
      <c r="BK43" s="187">
        <v>0</v>
      </c>
      <c r="BL43" s="187">
        <v>0</v>
      </c>
      <c r="BM43" s="187">
        <v>0</v>
      </c>
      <c r="BN43" s="187">
        <v>0</v>
      </c>
      <c r="BO43" s="188">
        <v>4.973196606022144E-4</v>
      </c>
    </row>
    <row r="44" spans="1:67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0</v>
      </c>
    </row>
    <row r="45" spans="1:67" s="138" customFormat="1" ht="10.9" customHeight="1" x14ac:dyDescent="0.2">
      <c r="A45" s="193" t="s">
        <v>275</v>
      </c>
      <c r="B45" s="194" t="s">
        <v>498</v>
      </c>
      <c r="C45" s="195">
        <v>1.6422964968116796E-3</v>
      </c>
      <c r="D45" s="195">
        <v>4.6584790368443341E-3</v>
      </c>
      <c r="E45" s="195">
        <v>6.1873963902962944E-4</v>
      </c>
      <c r="F45" s="195">
        <v>7.9879293512026268E-4</v>
      </c>
      <c r="G45" s="195">
        <v>9.6266532730621124E-4</v>
      </c>
      <c r="H45" s="195">
        <v>2.1627633936847308E-4</v>
      </c>
      <c r="I45" s="195">
        <v>0</v>
      </c>
      <c r="J45" s="195">
        <v>3.3347228011671531E-3</v>
      </c>
      <c r="K45" s="195">
        <v>6.2247121070650485E-4</v>
      </c>
      <c r="L45" s="195">
        <v>1.1377623317921826E-4</v>
      </c>
      <c r="M45" s="195">
        <v>2.3395096387797117E-4</v>
      </c>
      <c r="N45" s="195">
        <v>3.2821474621966946E-4</v>
      </c>
      <c r="O45" s="195">
        <v>2.7739251040221914E-4</v>
      </c>
      <c r="P45" s="195">
        <v>0</v>
      </c>
      <c r="Q45" s="195">
        <v>0</v>
      </c>
      <c r="R45" s="195">
        <v>2.9940119760479044E-3</v>
      </c>
      <c r="S45" s="195">
        <v>5.9258335152668183E-4</v>
      </c>
      <c r="T45" s="195">
        <v>1.5723270440251573E-3</v>
      </c>
      <c r="U45" s="195">
        <v>1.8744142455482662E-3</v>
      </c>
      <c r="V45" s="195">
        <v>0</v>
      </c>
      <c r="W45" s="195">
        <v>1.0663822980538523E-3</v>
      </c>
      <c r="X45" s="195">
        <v>5.3734551316496511E-4</v>
      </c>
      <c r="Y45" s="195">
        <v>1.1956001912960307E-3</v>
      </c>
      <c r="Z45" s="195">
        <v>1.0635469290082426E-3</v>
      </c>
      <c r="AA45" s="195">
        <v>0</v>
      </c>
      <c r="AB45" s="195">
        <v>2.2789425706472195E-3</v>
      </c>
      <c r="AC45" s="195">
        <v>0</v>
      </c>
      <c r="AD45" s="195">
        <v>0</v>
      </c>
      <c r="AE45" s="195">
        <v>2.6088929219600728E-3</v>
      </c>
      <c r="AF45" s="195">
        <v>0</v>
      </c>
      <c r="AG45" s="195">
        <v>0</v>
      </c>
      <c r="AH45" s="195">
        <v>4.3859649122807015E-3</v>
      </c>
      <c r="AI45" s="195">
        <v>2.2503029253938029E-3</v>
      </c>
      <c r="AJ45" s="195">
        <v>1.8216595318335004E-3</v>
      </c>
      <c r="AK45" s="195">
        <v>1.137081490840177E-3</v>
      </c>
      <c r="AL45" s="195">
        <v>4.5495905368516835E-4</v>
      </c>
      <c r="AM45" s="195">
        <v>1.2077294685990338E-3</v>
      </c>
      <c r="AN45" s="195">
        <v>0</v>
      </c>
      <c r="AO45" s="195">
        <v>5.3469753461082696E-4</v>
      </c>
      <c r="AP45" s="195">
        <v>3.673938002296211E-4</v>
      </c>
      <c r="AQ45" s="195">
        <v>3.4063961638738585E-4</v>
      </c>
      <c r="AR45" s="195">
        <v>2.3737181921762248E-4</v>
      </c>
      <c r="AS45" s="195">
        <v>6.9266676705315462E-3</v>
      </c>
      <c r="AT45" s="195">
        <v>2.3778880921738063E-2</v>
      </c>
      <c r="AU45" s="195">
        <v>1.2855414398064125E-3</v>
      </c>
      <c r="AV45" s="195">
        <v>2.6507006747238083E-3</v>
      </c>
      <c r="AW45" s="195">
        <v>1.640986296698847E-3</v>
      </c>
      <c r="AX45" s="195">
        <v>9.3820470532799301E-3</v>
      </c>
      <c r="AY45" s="195">
        <v>2.5156399986759788E-3</v>
      </c>
      <c r="AZ45" s="195">
        <v>1.4992503748125937E-3</v>
      </c>
      <c r="BA45" s="195">
        <v>3.1644667445904725E-3</v>
      </c>
      <c r="BB45" s="195">
        <v>1.2358757062146894E-3</v>
      </c>
      <c r="BC45" s="195">
        <v>2.1275970495753622E-3</v>
      </c>
      <c r="BD45" s="195">
        <v>3.6364791259746241E-3</v>
      </c>
      <c r="BE45" s="195">
        <v>1.7649078813918016E-3</v>
      </c>
      <c r="BF45" s="195">
        <v>8.9080246455348531E-4</v>
      </c>
      <c r="BG45" s="195">
        <v>1.4878397711015738E-3</v>
      </c>
      <c r="BH45" s="195">
        <v>9.7894777652851551E-4</v>
      </c>
      <c r="BI45" s="195">
        <v>1.0601777059773829E-3</v>
      </c>
      <c r="BJ45" s="195">
        <v>1.1601990657344366E-3</v>
      </c>
      <c r="BK45" s="195">
        <v>2.9119318181818183E-3</v>
      </c>
      <c r="BL45" s="195">
        <v>1.7515113848240013E-3</v>
      </c>
      <c r="BM45" s="195">
        <v>0</v>
      </c>
      <c r="BN45" s="195">
        <v>0</v>
      </c>
      <c r="BO45" s="196">
        <v>2.1031841679455612E-3</v>
      </c>
    </row>
    <row r="46" spans="1:67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0</v>
      </c>
    </row>
    <row r="47" spans="1:67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0</v>
      </c>
    </row>
    <row r="48" spans="1:67" s="138" customFormat="1" ht="10.9" customHeight="1" x14ac:dyDescent="0.2">
      <c r="A48" s="175" t="s">
        <v>278</v>
      </c>
      <c r="B48" s="186" t="s">
        <v>501</v>
      </c>
      <c r="C48" s="187">
        <v>6.2294005051477504E-3</v>
      </c>
      <c r="D48" s="187">
        <v>1.0103454534454595E-2</v>
      </c>
      <c r="E48" s="187">
        <v>1.0004903219780989E-2</v>
      </c>
      <c r="F48" s="187">
        <v>4.1448477855684743E-2</v>
      </c>
      <c r="G48" s="187">
        <v>3.4321111669177967E-3</v>
      </c>
      <c r="H48" s="187">
        <v>2.6107643823765681E-3</v>
      </c>
      <c r="I48" s="187">
        <v>0</v>
      </c>
      <c r="J48" s="187">
        <v>4.0016673614005835E-2</v>
      </c>
      <c r="K48" s="187">
        <v>7.1448869402833595E-3</v>
      </c>
      <c r="L48" s="187">
        <v>9.1745017118151449E-3</v>
      </c>
      <c r="M48" s="187">
        <v>5.9891446752760626E-3</v>
      </c>
      <c r="N48" s="187">
        <v>1.3304419177118743E-2</v>
      </c>
      <c r="O48" s="187">
        <v>7.7669902912621356E-3</v>
      </c>
      <c r="P48" s="187">
        <v>1.0315533980582525E-2</v>
      </c>
      <c r="Q48" s="187">
        <v>3.2786885245901641E-2</v>
      </c>
      <c r="R48" s="187">
        <v>1.7964071856287425E-2</v>
      </c>
      <c r="S48" s="187">
        <v>1.5843807503976546E-2</v>
      </c>
      <c r="T48" s="187">
        <v>1.2578616352201259E-2</v>
      </c>
      <c r="U48" s="187">
        <v>0.11152764761012184</v>
      </c>
      <c r="V48" s="187">
        <v>1.0869565217391304E-2</v>
      </c>
      <c r="W48" s="187">
        <v>2.0527859237536656E-2</v>
      </c>
      <c r="X48" s="187">
        <v>1.9344438473938741E-2</v>
      </c>
      <c r="Y48" s="187">
        <v>5.8584409373505501E-2</v>
      </c>
      <c r="Z48" s="187">
        <v>1.1167242754586547E-2</v>
      </c>
      <c r="AA48" s="187">
        <v>9.0090090090090089E-3</v>
      </c>
      <c r="AB48" s="187">
        <v>3.0537830446672742E-2</v>
      </c>
      <c r="AC48" s="187">
        <v>1.6666666666666666E-2</v>
      </c>
      <c r="AD48" s="187">
        <v>0</v>
      </c>
      <c r="AE48" s="187">
        <v>4.2422867513611615E-2</v>
      </c>
      <c r="AF48" s="187">
        <v>0</v>
      </c>
      <c r="AG48" s="187">
        <v>3.4782608695652174E-2</v>
      </c>
      <c r="AH48" s="187">
        <v>2.6315789473684209E-2</v>
      </c>
      <c r="AI48" s="187">
        <v>1.5232819802665743E-2</v>
      </c>
      <c r="AJ48" s="187">
        <v>1.8854176154476727E-2</v>
      </c>
      <c r="AK48" s="187">
        <v>7.454200884396715E-3</v>
      </c>
      <c r="AL48" s="187">
        <v>8.6442220200181989E-3</v>
      </c>
      <c r="AM48" s="187">
        <v>7.548309178743961E-3</v>
      </c>
      <c r="AN48" s="187">
        <v>3.2448377581120944E-2</v>
      </c>
      <c r="AO48" s="187">
        <v>2.7457440966501922E-3</v>
      </c>
      <c r="AP48" s="187">
        <v>9.1848450057405281E-4</v>
      </c>
      <c r="AQ48" s="187">
        <v>1.7818072241801721E-3</v>
      </c>
      <c r="AR48" s="187">
        <v>3.3706798328902391E-3</v>
      </c>
      <c r="AS48" s="187">
        <v>0.11429001656377051</v>
      </c>
      <c r="AT48" s="187">
        <v>4.5045045045045043E-2</v>
      </c>
      <c r="AU48" s="187">
        <v>4.4540229885057472E-2</v>
      </c>
      <c r="AV48" s="187">
        <v>1.9803020192283929E-2</v>
      </c>
      <c r="AW48" s="187">
        <v>3.5163992072118149E-3</v>
      </c>
      <c r="AX48" s="187">
        <v>5.2589949850223826E-3</v>
      </c>
      <c r="AY48" s="187">
        <v>9.6322531528251296E-3</v>
      </c>
      <c r="AZ48" s="187">
        <v>5.7828228742771472E-3</v>
      </c>
      <c r="BA48" s="187">
        <v>9.493400233771418E-3</v>
      </c>
      <c r="BB48" s="187">
        <v>3.1779661016949155E-3</v>
      </c>
      <c r="BC48" s="187">
        <v>1.0109024655440947E-2</v>
      </c>
      <c r="BD48" s="187">
        <v>2.7265653534054277E-2</v>
      </c>
      <c r="BE48" s="187">
        <v>8.473155032383264E-3</v>
      </c>
      <c r="BF48" s="187">
        <v>1.1357731423056938E-2</v>
      </c>
      <c r="BG48" s="187">
        <v>3.0901287553648069E-3</v>
      </c>
      <c r="BH48" s="187">
        <v>4.700887837785446E-3</v>
      </c>
      <c r="BI48" s="187">
        <v>4.2861470113085623E-2</v>
      </c>
      <c r="BJ48" s="187">
        <v>1.9204347693341069E-2</v>
      </c>
      <c r="BK48" s="187">
        <v>3.7713068181818181E-2</v>
      </c>
      <c r="BL48" s="187">
        <v>2.7967681789931635E-2</v>
      </c>
      <c r="BM48" s="187">
        <v>0</v>
      </c>
      <c r="BN48" s="187">
        <v>5.1094186831196374E-3</v>
      </c>
      <c r="BO48" s="188">
        <v>1.1570055457752746E-2</v>
      </c>
    </row>
    <row r="49" spans="1:67" s="138" customFormat="1" ht="10.9" customHeight="1" x14ac:dyDescent="0.2">
      <c r="A49" s="175" t="s">
        <v>279</v>
      </c>
      <c r="B49" s="186" t="s">
        <v>502</v>
      </c>
      <c r="C49" s="187">
        <v>2.2652365473264546E-5</v>
      </c>
      <c r="D49" s="187">
        <v>1.2099945550245024E-4</v>
      </c>
      <c r="E49" s="187">
        <v>1.2258049452473791E-3</v>
      </c>
      <c r="F49" s="187">
        <v>1.7750954113783617E-3</v>
      </c>
      <c r="G49" s="187">
        <v>1.2556504269211453E-4</v>
      </c>
      <c r="H49" s="187">
        <v>9.268985972934561E-5</v>
      </c>
      <c r="I49" s="187">
        <v>0</v>
      </c>
      <c r="J49" s="187">
        <v>4.1684035014589414E-3</v>
      </c>
      <c r="K49" s="187">
        <v>2.9364402765937295E-3</v>
      </c>
      <c r="L49" s="187">
        <v>1.7169867916136572E-3</v>
      </c>
      <c r="M49" s="187">
        <v>1.2165450121654502E-3</v>
      </c>
      <c r="N49" s="187">
        <v>4.4660649396319309E-3</v>
      </c>
      <c r="O49" s="187">
        <v>3.8834951456310678E-3</v>
      </c>
      <c r="P49" s="187">
        <v>1.2135922330097086E-3</v>
      </c>
      <c r="Q49" s="187">
        <v>0</v>
      </c>
      <c r="R49" s="187">
        <v>2.9940119760479044E-3</v>
      </c>
      <c r="S49" s="187">
        <v>1.1227895081558183E-3</v>
      </c>
      <c r="T49" s="187">
        <v>7.8616352201257866E-4</v>
      </c>
      <c r="U49" s="187">
        <v>6.5604498594189313E-3</v>
      </c>
      <c r="V49" s="187">
        <v>0</v>
      </c>
      <c r="W49" s="187">
        <v>1.0663822980538523E-3</v>
      </c>
      <c r="X49" s="187">
        <v>4.2987641053197209E-3</v>
      </c>
      <c r="Y49" s="187">
        <v>2.6303204208512673E-3</v>
      </c>
      <c r="Z49" s="187">
        <v>3.4565275192767883E-3</v>
      </c>
      <c r="AA49" s="187">
        <v>0</v>
      </c>
      <c r="AB49" s="187">
        <v>5.4694621695533276E-3</v>
      </c>
      <c r="AC49" s="187">
        <v>0</v>
      </c>
      <c r="AD49" s="187">
        <v>0</v>
      </c>
      <c r="AE49" s="187">
        <v>2.2686025408348459E-3</v>
      </c>
      <c r="AF49" s="187">
        <v>0</v>
      </c>
      <c r="AG49" s="187">
        <v>0</v>
      </c>
      <c r="AH49" s="187">
        <v>0</v>
      </c>
      <c r="AI49" s="187">
        <v>2.4234031504240957E-3</v>
      </c>
      <c r="AJ49" s="187">
        <v>2.2770744147918754E-3</v>
      </c>
      <c r="AK49" s="187">
        <v>8.8439671509791531E-4</v>
      </c>
      <c r="AL49" s="187">
        <v>2.7297543221110102E-3</v>
      </c>
      <c r="AM49" s="187">
        <v>1.8115942028985507E-3</v>
      </c>
      <c r="AN49" s="187">
        <v>7.6696165191740412E-3</v>
      </c>
      <c r="AO49" s="187">
        <v>1.3295181941674614E-3</v>
      </c>
      <c r="AP49" s="187">
        <v>2.7095292766934559E-3</v>
      </c>
      <c r="AQ49" s="187">
        <v>1.1529340862342289E-3</v>
      </c>
      <c r="AR49" s="187">
        <v>1.4242309153057349E-3</v>
      </c>
      <c r="AS49" s="187">
        <v>1.5057973196807709E-3</v>
      </c>
      <c r="AT49" s="187">
        <v>4.5657902800759945E-2</v>
      </c>
      <c r="AU49" s="187">
        <v>1.8602540834845735E-2</v>
      </c>
      <c r="AV49" s="187">
        <v>9.0086750203900046E-3</v>
      </c>
      <c r="AW49" s="187">
        <v>2.7918078554227139E-3</v>
      </c>
      <c r="AX49" s="187">
        <v>1.1022853488606914E-3</v>
      </c>
      <c r="AY49" s="187">
        <v>2.7363101739984333E-3</v>
      </c>
      <c r="AZ49" s="187">
        <v>1.285071749839366E-3</v>
      </c>
      <c r="BA49" s="187">
        <v>6.2148986515380448E-3</v>
      </c>
      <c r="BB49" s="187">
        <v>1.3241525423728813E-3</v>
      </c>
      <c r="BC49" s="187">
        <v>4.5608157747803347E-3</v>
      </c>
      <c r="BD49" s="187">
        <v>1.8277674558937959E-2</v>
      </c>
      <c r="BE49" s="187">
        <v>6.7881072361223134E-3</v>
      </c>
      <c r="BF49" s="187">
        <v>1.2916635736025537E-2</v>
      </c>
      <c r="BG49" s="187">
        <v>4.5207439198855504E-3</v>
      </c>
      <c r="BH49" s="187">
        <v>2.3165199860427249E-3</v>
      </c>
      <c r="BI49" s="187">
        <v>2.6453957996768983E-2</v>
      </c>
      <c r="BJ49" s="187">
        <v>2.3539828412664488E-2</v>
      </c>
      <c r="BK49" s="187">
        <v>1.2286931818181818E-2</v>
      </c>
      <c r="BL49" s="187">
        <v>1.9775128538335501E-2</v>
      </c>
      <c r="BM49" s="187">
        <v>0</v>
      </c>
      <c r="BN49" s="187">
        <v>2.699315530704714E-3</v>
      </c>
      <c r="BO49" s="188">
        <v>5.0372684641365401E-3</v>
      </c>
    </row>
    <row r="50" spans="1:67" s="138" customFormat="1" ht="10.9" customHeight="1" x14ac:dyDescent="0.2">
      <c r="A50" s="175" t="s">
        <v>280</v>
      </c>
      <c r="B50" s="186" t="s">
        <v>503</v>
      </c>
      <c r="C50" s="187">
        <v>0</v>
      </c>
      <c r="D50" s="187">
        <v>0</v>
      </c>
      <c r="E50" s="187">
        <v>1.7278012561582105E-3</v>
      </c>
      <c r="F50" s="187">
        <v>2.0413597230851156E-3</v>
      </c>
      <c r="G50" s="187">
        <v>0</v>
      </c>
      <c r="H50" s="187">
        <v>0</v>
      </c>
      <c r="I50" s="187">
        <v>0</v>
      </c>
      <c r="J50" s="187">
        <v>1.6673614005835765E-3</v>
      </c>
      <c r="K50" s="187">
        <v>1.5426460439248162E-3</v>
      </c>
      <c r="L50" s="187">
        <v>2.4823905420920346E-4</v>
      </c>
      <c r="M50" s="187">
        <v>0</v>
      </c>
      <c r="N50" s="187">
        <v>1.6879615519868713E-3</v>
      </c>
      <c r="O50" s="187">
        <v>2.7739251040221914E-4</v>
      </c>
      <c r="P50" s="187">
        <v>1.2135922330097086E-3</v>
      </c>
      <c r="Q50" s="187">
        <v>0</v>
      </c>
      <c r="R50" s="187">
        <v>0</v>
      </c>
      <c r="S50" s="187">
        <v>3.7426316938527274E-4</v>
      </c>
      <c r="T50" s="187">
        <v>0</v>
      </c>
      <c r="U50" s="187">
        <v>9.372071227741331E-4</v>
      </c>
      <c r="V50" s="187">
        <v>0</v>
      </c>
      <c r="W50" s="187">
        <v>5.3319114902692613E-4</v>
      </c>
      <c r="X50" s="187">
        <v>3.7614185921547557E-3</v>
      </c>
      <c r="Y50" s="187">
        <v>3.5868005738880918E-3</v>
      </c>
      <c r="Z50" s="187">
        <v>1.5953203935123637E-3</v>
      </c>
      <c r="AA50" s="187">
        <v>0</v>
      </c>
      <c r="AB50" s="187">
        <v>0</v>
      </c>
      <c r="AC50" s="187">
        <v>0</v>
      </c>
      <c r="AD50" s="187">
        <v>0</v>
      </c>
      <c r="AE50" s="187">
        <v>4.0834845735027219E-3</v>
      </c>
      <c r="AF50" s="187">
        <v>0</v>
      </c>
      <c r="AG50" s="187">
        <v>0</v>
      </c>
      <c r="AH50" s="187">
        <v>0</v>
      </c>
      <c r="AI50" s="187">
        <v>1.7310022503029253E-4</v>
      </c>
      <c r="AJ50" s="187">
        <v>4.554148829583751E-4</v>
      </c>
      <c r="AK50" s="187">
        <v>2.5268477574226153E-4</v>
      </c>
      <c r="AL50" s="187">
        <v>4.5495905368516835E-4</v>
      </c>
      <c r="AM50" s="187">
        <v>0</v>
      </c>
      <c r="AN50" s="187">
        <v>0</v>
      </c>
      <c r="AO50" s="187">
        <v>4.0463597213792304E-4</v>
      </c>
      <c r="AP50" s="187">
        <v>0</v>
      </c>
      <c r="AQ50" s="187">
        <v>3.1050611186080939E-3</v>
      </c>
      <c r="AR50" s="187">
        <v>5.3171287504747439E-3</v>
      </c>
      <c r="AS50" s="187">
        <v>2.3641017918988105E-2</v>
      </c>
      <c r="AT50" s="187">
        <v>1.4708586137157566E-3</v>
      </c>
      <c r="AU50" s="187">
        <v>0</v>
      </c>
      <c r="AV50" s="187">
        <v>1.6064852574083687E-3</v>
      </c>
      <c r="AW50" s="187">
        <v>2.7704963450759755E-3</v>
      </c>
      <c r="AX50" s="187">
        <v>2.5243175928107435E-5</v>
      </c>
      <c r="AY50" s="187">
        <v>3.9941301733364227E-3</v>
      </c>
      <c r="AZ50" s="187">
        <v>1.4992503748125937E-3</v>
      </c>
      <c r="BA50" s="187">
        <v>9.3223479773070668E-3</v>
      </c>
      <c r="BB50" s="187">
        <v>7.0621468926553672E-4</v>
      </c>
      <c r="BC50" s="187">
        <v>1.5375121220135766E-2</v>
      </c>
      <c r="BD50" s="187">
        <v>8.4957045082813265E-3</v>
      </c>
      <c r="BE50" s="187">
        <v>3.6975219415583899E-3</v>
      </c>
      <c r="BF50" s="187">
        <v>4.2313117066290554E-3</v>
      </c>
      <c r="BG50" s="187">
        <v>5.7224606580829754E-5</v>
      </c>
      <c r="BH50" s="187">
        <v>5.3309037335711243E-4</v>
      </c>
      <c r="BI50" s="187">
        <v>4.4022617124394182E-2</v>
      </c>
      <c r="BJ50" s="187">
        <v>1.7494580649100845E-2</v>
      </c>
      <c r="BK50" s="187">
        <v>1.4630681818181819E-2</v>
      </c>
      <c r="BL50" s="187">
        <v>1.7854116051754337E-2</v>
      </c>
      <c r="BM50" s="187">
        <v>0</v>
      </c>
      <c r="BN50" s="187">
        <v>1.764195507567724E-2</v>
      </c>
      <c r="BO50" s="188">
        <v>4.1387369301037046E-3</v>
      </c>
    </row>
    <row r="51" spans="1:67" s="138" customFormat="1" ht="10.9" customHeight="1" x14ac:dyDescent="0.2">
      <c r="A51" s="189" t="s">
        <v>281</v>
      </c>
      <c r="B51" s="190" t="s">
        <v>504</v>
      </c>
      <c r="C51" s="191">
        <v>0.10459729757279904</v>
      </c>
      <c r="D51" s="191">
        <v>9.3230080464637904E-2</v>
      </c>
      <c r="E51" s="191">
        <v>4.8436806836489293E-2</v>
      </c>
      <c r="F51" s="191">
        <v>6.9850004437738533E-2</v>
      </c>
      <c r="G51" s="191">
        <v>1.3937719738824711E-2</v>
      </c>
      <c r="H51" s="191">
        <v>6.3523450534511527E-2</v>
      </c>
      <c r="I51" s="191">
        <v>0</v>
      </c>
      <c r="J51" s="191">
        <v>3.8766152563568156E-2</v>
      </c>
      <c r="K51" s="191">
        <v>4.7334875979377258E-2</v>
      </c>
      <c r="L51" s="191">
        <v>5.529524932510007E-2</v>
      </c>
      <c r="M51" s="191">
        <v>3.523301516002246E-2</v>
      </c>
      <c r="N51" s="191">
        <v>8.1420700972922283E-2</v>
      </c>
      <c r="O51" s="191">
        <v>3.9112343966712898E-2</v>
      </c>
      <c r="P51" s="191">
        <v>8.1310679611650491E-2</v>
      </c>
      <c r="Q51" s="191">
        <v>4.9180327868852458E-2</v>
      </c>
      <c r="R51" s="191">
        <v>7.4850299401197598E-2</v>
      </c>
      <c r="S51" s="191">
        <v>5.2771106883323454E-2</v>
      </c>
      <c r="T51" s="191">
        <v>7.1540880503144652E-2</v>
      </c>
      <c r="U51" s="191">
        <v>5.0609184629803183E-2</v>
      </c>
      <c r="V51" s="191">
        <v>7.0652173913043473E-2</v>
      </c>
      <c r="W51" s="191">
        <v>5.865102639296188E-2</v>
      </c>
      <c r="X51" s="191">
        <v>2.418054809242343E-2</v>
      </c>
      <c r="Y51" s="191">
        <v>1.2912482065997131E-2</v>
      </c>
      <c r="Z51" s="191">
        <v>3.7490029247540545E-2</v>
      </c>
      <c r="AA51" s="191">
        <v>9.0090090090090089E-3</v>
      </c>
      <c r="AB51" s="191">
        <v>4.5123062898814952E-2</v>
      </c>
      <c r="AC51" s="191">
        <v>0.05</v>
      </c>
      <c r="AD51" s="191">
        <v>0</v>
      </c>
      <c r="AE51" s="191">
        <v>2.5862068965517241E-2</v>
      </c>
      <c r="AF51" s="191">
        <v>0</v>
      </c>
      <c r="AG51" s="191">
        <v>8.6956521739130436E-3</v>
      </c>
      <c r="AH51" s="191">
        <v>4.3859649122807015E-2</v>
      </c>
      <c r="AI51" s="191">
        <v>3.7562748831573484E-2</v>
      </c>
      <c r="AJ51" s="191">
        <v>3.4884780034611533E-2</v>
      </c>
      <c r="AK51" s="191">
        <v>4.7378395451674035E-2</v>
      </c>
      <c r="AL51" s="191">
        <v>3.6851683348498636E-2</v>
      </c>
      <c r="AM51" s="191">
        <v>7.4577294685990336E-2</v>
      </c>
      <c r="AN51" s="191">
        <v>6.4896755162241887E-3</v>
      </c>
      <c r="AO51" s="191">
        <v>7.0565623283909945E-2</v>
      </c>
      <c r="AP51" s="191">
        <v>7.4580941446613092E-2</v>
      </c>
      <c r="AQ51" s="191">
        <v>3.6068494765941282E-2</v>
      </c>
      <c r="AR51" s="191">
        <v>3.5605772882643376E-2</v>
      </c>
      <c r="AS51" s="191">
        <v>9.034783918084625E-3</v>
      </c>
      <c r="AT51" s="191">
        <v>2.0530734816449101E-2</v>
      </c>
      <c r="AU51" s="191">
        <v>2.1400483968542043E-2</v>
      </c>
      <c r="AV51" s="191">
        <v>1.4161785422999926E-2</v>
      </c>
      <c r="AW51" s="191">
        <v>5.4131236280715216E-3</v>
      </c>
      <c r="AX51" s="191">
        <v>1.8764094106559861E-3</v>
      </c>
      <c r="AY51" s="191">
        <v>9.4226164862687978E-3</v>
      </c>
      <c r="AZ51" s="191">
        <v>6.2111801242236021E-3</v>
      </c>
      <c r="BA51" s="191">
        <v>5.103058984519771E-3</v>
      </c>
      <c r="BB51" s="191">
        <v>2.3305084745762712E-2</v>
      </c>
      <c r="BC51" s="191">
        <v>1.0526315789473684E-2</v>
      </c>
      <c r="BD51" s="191">
        <v>1.4720594540517365E-2</v>
      </c>
      <c r="BE51" s="191">
        <v>4.9601098874771397E-2</v>
      </c>
      <c r="BF51" s="191">
        <v>2.0822507608937717E-2</v>
      </c>
      <c r="BG51" s="191">
        <v>4.5836909871244634E-2</v>
      </c>
      <c r="BH51" s="191">
        <v>2.528786880161284E-2</v>
      </c>
      <c r="BI51" s="191">
        <v>5.6542810985460421E-2</v>
      </c>
      <c r="BJ51" s="191">
        <v>0.10976093792934999</v>
      </c>
      <c r="BK51" s="191">
        <v>2.7414772727272729E-2</v>
      </c>
      <c r="BL51" s="191">
        <v>3.3787219616927509E-2</v>
      </c>
      <c r="BM51" s="191">
        <v>0.20745762711864407</v>
      </c>
      <c r="BN51" s="191">
        <v>1.1568495131591632E-2</v>
      </c>
      <c r="BO51" s="192">
        <v>3.8296664907233102E-2</v>
      </c>
    </row>
    <row r="52" spans="1:67" s="138" customFormat="1" ht="10.9" customHeight="1" x14ac:dyDescent="0.2">
      <c r="A52" s="175" t="s">
        <v>282</v>
      </c>
      <c r="B52" s="186" t="s">
        <v>505</v>
      </c>
      <c r="C52" s="187">
        <v>6.5918383527199826E-3</v>
      </c>
      <c r="D52" s="187">
        <v>5.3844757698590356E-3</v>
      </c>
      <c r="E52" s="187">
        <v>5.066660440355834E-3</v>
      </c>
      <c r="F52" s="187">
        <v>8.4317032040472171E-3</v>
      </c>
      <c r="G52" s="187">
        <v>1.2137954126904403E-2</v>
      </c>
      <c r="H52" s="187">
        <v>7.0753259593400479E-3</v>
      </c>
      <c r="I52" s="187">
        <v>0</v>
      </c>
      <c r="J52" s="187">
        <v>4.8353480616923718E-2</v>
      </c>
      <c r="K52" s="187">
        <v>3.2070799334226446E-3</v>
      </c>
      <c r="L52" s="187">
        <v>2.3272411332112826E-3</v>
      </c>
      <c r="M52" s="187">
        <v>1.0761744338386675E-3</v>
      </c>
      <c r="N52" s="187">
        <v>4.7005040440745516E-3</v>
      </c>
      <c r="O52" s="187">
        <v>6.6574202496532597E-3</v>
      </c>
      <c r="P52" s="187">
        <v>3.0339805825242718E-3</v>
      </c>
      <c r="Q52" s="187">
        <v>1.6393442622950821E-2</v>
      </c>
      <c r="R52" s="187">
        <v>1.4970059880239521E-2</v>
      </c>
      <c r="S52" s="187">
        <v>6.237719489754546E-3</v>
      </c>
      <c r="T52" s="187">
        <v>1.4937106918238994E-2</v>
      </c>
      <c r="U52" s="187">
        <v>6.5604498594189313E-3</v>
      </c>
      <c r="V52" s="187">
        <v>5.434782608695652E-3</v>
      </c>
      <c r="W52" s="187">
        <v>7.9978672354038931E-3</v>
      </c>
      <c r="X52" s="187">
        <v>5.9108006448146157E-3</v>
      </c>
      <c r="Y52" s="187">
        <v>4.0650406504065045E-3</v>
      </c>
      <c r="Z52" s="187">
        <v>9.8378090933262437E-3</v>
      </c>
      <c r="AA52" s="187">
        <v>3.003003003003003E-3</v>
      </c>
      <c r="AB52" s="187">
        <v>2.7347310847766638E-3</v>
      </c>
      <c r="AC52" s="187">
        <v>0</v>
      </c>
      <c r="AD52" s="187">
        <v>0</v>
      </c>
      <c r="AE52" s="187">
        <v>8.5072595281306708E-3</v>
      </c>
      <c r="AF52" s="187">
        <v>0</v>
      </c>
      <c r="AG52" s="187">
        <v>0</v>
      </c>
      <c r="AH52" s="187">
        <v>8.771929824561403E-3</v>
      </c>
      <c r="AI52" s="187">
        <v>1.0386013501817552E-2</v>
      </c>
      <c r="AJ52" s="187">
        <v>5.1917296657254756E-3</v>
      </c>
      <c r="AK52" s="187">
        <v>5.3063802905874919E-3</v>
      </c>
      <c r="AL52" s="187">
        <v>3.1847133757961785E-3</v>
      </c>
      <c r="AM52" s="187">
        <v>2.8381642512077296E-2</v>
      </c>
      <c r="AN52" s="187">
        <v>1.7699115044247787E-3</v>
      </c>
      <c r="AO52" s="187">
        <v>1.1358709789300269E-2</v>
      </c>
      <c r="AP52" s="187">
        <v>6.9345579793340991E-3</v>
      </c>
      <c r="AQ52" s="187">
        <v>1.5774234543477407E-2</v>
      </c>
      <c r="AR52" s="187">
        <v>1.3007975693125713E-2</v>
      </c>
      <c r="AS52" s="187">
        <v>2.2436380063243489E-2</v>
      </c>
      <c r="AT52" s="187">
        <v>5.3931482502911077E-3</v>
      </c>
      <c r="AU52" s="187">
        <v>7.4107683000604963E-3</v>
      </c>
      <c r="AV52" s="187">
        <v>1.5181285682509083E-2</v>
      </c>
      <c r="AW52" s="187">
        <v>2.8131193657694519E-2</v>
      </c>
      <c r="AX52" s="187">
        <v>7.7950927265995756E-2</v>
      </c>
      <c r="AY52" s="187">
        <v>1.3118841922919908E-2</v>
      </c>
      <c r="AZ52" s="187">
        <v>8.5671449989291066E-4</v>
      </c>
      <c r="BA52" s="187">
        <v>6.3859509080023951E-3</v>
      </c>
      <c r="BB52" s="187">
        <v>3.9724576271186439E-3</v>
      </c>
      <c r="BC52" s="187">
        <v>2.5701607452467013E-2</v>
      </c>
      <c r="BD52" s="187">
        <v>4.6051482381338034E-4</v>
      </c>
      <c r="BE52" s="187">
        <v>5.0870874228351928E-3</v>
      </c>
      <c r="BF52" s="187">
        <v>4.5282458614802163E-3</v>
      </c>
      <c r="BG52" s="187">
        <v>1.7968526466380544E-2</v>
      </c>
      <c r="BH52" s="187">
        <v>7.9285077346566892E-3</v>
      </c>
      <c r="BI52" s="187">
        <v>1.3681340872374798E-2</v>
      </c>
      <c r="BJ52" s="187">
        <v>5.0987695783592342E-3</v>
      </c>
      <c r="BK52" s="187">
        <v>8.5227272727272721E-3</v>
      </c>
      <c r="BL52" s="187">
        <v>3.7290242386575512E-3</v>
      </c>
      <c r="BM52" s="187">
        <v>0</v>
      </c>
      <c r="BN52" s="187">
        <v>3.8561650438638773E-3</v>
      </c>
      <c r="BO52" s="188">
        <v>1.4171576299921385E-2</v>
      </c>
    </row>
    <row r="53" spans="1:67" s="138" customFormat="1" ht="10.9" customHeight="1" x14ac:dyDescent="0.2">
      <c r="A53" s="175" t="s">
        <v>283</v>
      </c>
      <c r="B53" s="186" t="s">
        <v>506</v>
      </c>
      <c r="C53" s="187">
        <v>0</v>
      </c>
      <c r="D53" s="187">
        <v>7.8649646076592652E-4</v>
      </c>
      <c r="E53" s="187">
        <v>0</v>
      </c>
      <c r="F53" s="187">
        <v>1.2780686961924203E-2</v>
      </c>
      <c r="G53" s="187">
        <v>7.1153524192198224E-4</v>
      </c>
      <c r="H53" s="187">
        <v>4.6344929864672806E-4</v>
      </c>
      <c r="I53" s="187">
        <v>0</v>
      </c>
      <c r="J53" s="187">
        <v>6.6694456023343061E-3</v>
      </c>
      <c r="K53" s="187">
        <v>2.070393374741201E-3</v>
      </c>
      <c r="L53" s="187">
        <v>1.3135983285237018E-3</v>
      </c>
      <c r="M53" s="187">
        <v>2.5734606026576829E-3</v>
      </c>
      <c r="N53" s="187">
        <v>3.7393037158598053E-3</v>
      </c>
      <c r="O53" s="187">
        <v>2.2191400832177531E-3</v>
      </c>
      <c r="P53" s="187">
        <v>9.1019417475728158E-4</v>
      </c>
      <c r="Q53" s="187">
        <v>0</v>
      </c>
      <c r="R53" s="187">
        <v>2.9940119760479044E-3</v>
      </c>
      <c r="S53" s="187">
        <v>1.497052677541091E-3</v>
      </c>
      <c r="T53" s="187">
        <v>7.0754716981132077E-3</v>
      </c>
      <c r="U53" s="187">
        <v>1.8744142455482662E-3</v>
      </c>
      <c r="V53" s="187">
        <v>0</v>
      </c>
      <c r="W53" s="187">
        <v>4.798720341242335E-3</v>
      </c>
      <c r="X53" s="187">
        <v>1.0746910263299302E-3</v>
      </c>
      <c r="Y53" s="187">
        <v>2.152080344332855E-3</v>
      </c>
      <c r="Z53" s="187">
        <v>3.1906407870247273E-3</v>
      </c>
      <c r="AA53" s="187">
        <v>0</v>
      </c>
      <c r="AB53" s="187">
        <v>2.2789425706472195E-3</v>
      </c>
      <c r="AC53" s="187">
        <v>0</v>
      </c>
      <c r="AD53" s="187">
        <v>0</v>
      </c>
      <c r="AE53" s="187">
        <v>4.0834845735027219E-3</v>
      </c>
      <c r="AF53" s="187">
        <v>0</v>
      </c>
      <c r="AG53" s="187">
        <v>0</v>
      </c>
      <c r="AH53" s="187">
        <v>0</v>
      </c>
      <c r="AI53" s="187">
        <v>5.5392072009693609E-3</v>
      </c>
      <c r="AJ53" s="187">
        <v>2.0038254850168503E-3</v>
      </c>
      <c r="AK53" s="187">
        <v>2.9058749210360076E-3</v>
      </c>
      <c r="AL53" s="187">
        <v>4.5495905368516835E-4</v>
      </c>
      <c r="AM53" s="187">
        <v>2.4154589371980675E-3</v>
      </c>
      <c r="AN53" s="187">
        <v>0</v>
      </c>
      <c r="AO53" s="187">
        <v>6.3585652764530766E-3</v>
      </c>
      <c r="AP53" s="187">
        <v>2.4339839265212397E-3</v>
      </c>
      <c r="AQ53" s="187">
        <v>1.5459797974504434E-3</v>
      </c>
      <c r="AR53" s="187">
        <v>2.4211925560197493E-3</v>
      </c>
      <c r="AS53" s="187">
        <v>7.3784068664357778E-3</v>
      </c>
      <c r="AT53" s="187">
        <v>3.0642887785744927E-3</v>
      </c>
      <c r="AU53" s="187">
        <v>1.8905021173623714E-3</v>
      </c>
      <c r="AV53" s="187">
        <v>3.4261387508959247E-2</v>
      </c>
      <c r="AW53" s="187">
        <v>1.7006585256697144E-2</v>
      </c>
      <c r="AX53" s="187">
        <v>4.1036989667126655E-2</v>
      </c>
      <c r="AY53" s="187">
        <v>1.9849282270254762E-2</v>
      </c>
      <c r="AZ53" s="187">
        <v>1.3707431998286571E-2</v>
      </c>
      <c r="BA53" s="187">
        <v>9.949539584343017E-3</v>
      </c>
      <c r="BB53" s="187">
        <v>3.4781073446327686E-2</v>
      </c>
      <c r="BC53" s="187">
        <v>2.9327926180610655E-3</v>
      </c>
      <c r="BD53" s="187">
        <v>2.6519301923046386E-3</v>
      </c>
      <c r="BE53" s="187">
        <v>1.5956045009143979E-2</v>
      </c>
      <c r="BF53" s="187">
        <v>9.5761264939499668E-3</v>
      </c>
      <c r="BG53" s="187">
        <v>2.2947067238912731E-2</v>
      </c>
      <c r="BH53" s="187">
        <v>8.9559182723994886E-3</v>
      </c>
      <c r="BI53" s="187">
        <v>1.342891760904685E-2</v>
      </c>
      <c r="BJ53" s="187">
        <v>1.15409275486215E-2</v>
      </c>
      <c r="BK53" s="187">
        <v>9.3039772727272728E-3</v>
      </c>
      <c r="BL53" s="187">
        <v>2.6498672241369568E-2</v>
      </c>
      <c r="BM53" s="187">
        <v>0</v>
      </c>
      <c r="BN53" s="187">
        <v>3.3355827629422539E-2</v>
      </c>
      <c r="BO53" s="188">
        <v>1.0964423846528577E-2</v>
      </c>
    </row>
    <row r="54" spans="1:67" s="138" customFormat="1" ht="10.9" customHeight="1" x14ac:dyDescent="0.2">
      <c r="A54" s="175" t="s">
        <v>284</v>
      </c>
      <c r="B54" s="186" t="s">
        <v>507</v>
      </c>
      <c r="C54" s="187">
        <v>1.9163901190381805E-2</v>
      </c>
      <c r="D54" s="187">
        <v>2.3231895456470447E-2</v>
      </c>
      <c r="E54" s="187">
        <v>5.2090873006607676E-2</v>
      </c>
      <c r="F54" s="187">
        <v>1.6419632555249846E-2</v>
      </c>
      <c r="G54" s="187">
        <v>4.436631508454713E-2</v>
      </c>
      <c r="H54" s="187">
        <v>2.1673978866711983E-2</v>
      </c>
      <c r="I54" s="187">
        <v>0</v>
      </c>
      <c r="J54" s="187">
        <v>2.7511463109629011E-2</v>
      </c>
      <c r="K54" s="187">
        <v>2.4086929457773448E-2</v>
      </c>
      <c r="L54" s="187">
        <v>3.2519316101405654E-2</v>
      </c>
      <c r="M54" s="187">
        <v>6.4897997379749203E-2</v>
      </c>
      <c r="N54" s="187">
        <v>3.0711522681983353E-2</v>
      </c>
      <c r="O54" s="187">
        <v>1.8307905686546465E-2</v>
      </c>
      <c r="P54" s="187">
        <v>6.2196601941747573E-2</v>
      </c>
      <c r="Q54" s="187">
        <v>1.6393442622950821E-2</v>
      </c>
      <c r="R54" s="187">
        <v>1.7964071856287425E-2</v>
      </c>
      <c r="S54" s="187">
        <v>4.6533387393568909E-2</v>
      </c>
      <c r="T54" s="187">
        <v>3.1446540880503145E-2</v>
      </c>
      <c r="U54" s="187">
        <v>3.3739456419868794E-2</v>
      </c>
      <c r="V54" s="187">
        <v>3.8043478260869568E-2</v>
      </c>
      <c r="W54" s="187">
        <v>2.1860837110103972E-2</v>
      </c>
      <c r="X54" s="187">
        <v>2.1493820526598602E-2</v>
      </c>
      <c r="Y54" s="187">
        <v>3.0368244858919178E-2</v>
      </c>
      <c r="Z54" s="187">
        <v>2.6322786492954001E-2</v>
      </c>
      <c r="AA54" s="187">
        <v>2.4024024024024024E-2</v>
      </c>
      <c r="AB54" s="187">
        <v>1.6864175022789425E-2</v>
      </c>
      <c r="AC54" s="187">
        <v>1.6666666666666666E-2</v>
      </c>
      <c r="AD54" s="187">
        <v>0</v>
      </c>
      <c r="AE54" s="187">
        <v>5.852994555353902E-2</v>
      </c>
      <c r="AF54" s="187">
        <v>0</v>
      </c>
      <c r="AG54" s="187">
        <v>8.6956521739130436E-3</v>
      </c>
      <c r="AH54" s="187">
        <v>2.6315789473684209E-2</v>
      </c>
      <c r="AI54" s="187">
        <v>2.181062835381686E-2</v>
      </c>
      <c r="AJ54" s="187">
        <v>1.5119774114218052E-2</v>
      </c>
      <c r="AK54" s="187">
        <v>2.13518635502211E-2</v>
      </c>
      <c r="AL54" s="187">
        <v>1.2283894449499545E-2</v>
      </c>
      <c r="AM54" s="187">
        <v>2.4154589371980676E-2</v>
      </c>
      <c r="AN54" s="187">
        <v>0.46017699115044247</v>
      </c>
      <c r="AO54" s="187">
        <v>3.5217780860718514E-2</v>
      </c>
      <c r="AP54" s="187">
        <v>3.334098737083812E-2</v>
      </c>
      <c r="AQ54" s="187">
        <v>3.3880540306837688E-2</v>
      </c>
      <c r="AR54" s="187">
        <v>4.1967337637675656E-2</v>
      </c>
      <c r="AS54" s="187">
        <v>1.144405962957386E-2</v>
      </c>
      <c r="AT54" s="187">
        <v>2.2614451185879757E-2</v>
      </c>
      <c r="AU54" s="187">
        <v>3.7507562008469449E-2</v>
      </c>
      <c r="AV54" s="187">
        <v>1.867848051209807E-2</v>
      </c>
      <c r="AW54" s="187">
        <v>2.1801675084713253E-2</v>
      </c>
      <c r="AX54" s="187">
        <v>8.2461041365150956E-4</v>
      </c>
      <c r="AY54" s="187">
        <v>0.15097150044685712</v>
      </c>
      <c r="AZ54" s="187">
        <v>0.10816020561147997</v>
      </c>
      <c r="BA54" s="187">
        <v>1.1061379251361291E-2</v>
      </c>
      <c r="BB54" s="187">
        <v>2.9661016949152543E-2</v>
      </c>
      <c r="BC54" s="187">
        <v>2.1581592171383231E-2</v>
      </c>
      <c r="BD54" s="187">
        <v>2.1977672970955806E-2</v>
      </c>
      <c r="BE54" s="187">
        <v>1.1659572429104209E-2</v>
      </c>
      <c r="BF54" s="187">
        <v>5.6046321728156785E-3</v>
      </c>
      <c r="BG54" s="187">
        <v>3.0672389127324749E-2</v>
      </c>
      <c r="BH54" s="187">
        <v>1.3210948707013531E-2</v>
      </c>
      <c r="BI54" s="187">
        <v>3.9579967689822297E-2</v>
      </c>
      <c r="BJ54" s="187">
        <v>2.5158000793820412E-2</v>
      </c>
      <c r="BK54" s="187">
        <v>1.4204545454545454E-2</v>
      </c>
      <c r="BL54" s="187">
        <v>1.8814622295044919E-2</v>
      </c>
      <c r="BM54" s="187">
        <v>5.389830508474576E-2</v>
      </c>
      <c r="BN54" s="187">
        <v>9.6500530222693531E-2</v>
      </c>
      <c r="BO54" s="188">
        <v>3.0916197060627232E-2</v>
      </c>
    </row>
    <row r="55" spans="1:67" s="138" customFormat="1" ht="10.9" customHeight="1" x14ac:dyDescent="0.2">
      <c r="A55" s="193" t="s">
        <v>285</v>
      </c>
      <c r="B55" s="194" t="s">
        <v>508</v>
      </c>
      <c r="C55" s="195">
        <v>1.1326182736632272E-4</v>
      </c>
      <c r="D55" s="195">
        <v>1.8149918325367537E-4</v>
      </c>
      <c r="E55" s="195">
        <v>1.0506899530691821E-4</v>
      </c>
      <c r="F55" s="195">
        <v>4.4377385284459042E-4</v>
      </c>
      <c r="G55" s="195">
        <v>1.6742005692281934E-4</v>
      </c>
      <c r="H55" s="195">
        <v>2.7806957918803682E-4</v>
      </c>
      <c r="I55" s="195">
        <v>0</v>
      </c>
      <c r="J55" s="195">
        <v>4.1684035014589413E-4</v>
      </c>
      <c r="K55" s="195">
        <v>8.1191897048674548E-5</v>
      </c>
      <c r="L55" s="195">
        <v>6.2059763552300864E-5</v>
      </c>
      <c r="M55" s="195">
        <v>0</v>
      </c>
      <c r="N55" s="195">
        <v>1.4066346266557262E-4</v>
      </c>
      <c r="O55" s="195">
        <v>0</v>
      </c>
      <c r="P55" s="195">
        <v>0</v>
      </c>
      <c r="Q55" s="195">
        <v>0</v>
      </c>
      <c r="R55" s="195">
        <v>0</v>
      </c>
      <c r="S55" s="195">
        <v>1.247543897950909E-4</v>
      </c>
      <c r="T55" s="195">
        <v>0</v>
      </c>
      <c r="U55" s="195">
        <v>0</v>
      </c>
      <c r="V55" s="195">
        <v>0</v>
      </c>
      <c r="W55" s="195">
        <v>2.6659557451346307E-4</v>
      </c>
      <c r="X55" s="195">
        <v>0</v>
      </c>
      <c r="Y55" s="195">
        <v>0</v>
      </c>
      <c r="Z55" s="195">
        <v>5.3177346450412129E-4</v>
      </c>
      <c r="AA55" s="195">
        <v>0</v>
      </c>
      <c r="AB55" s="195">
        <v>0</v>
      </c>
      <c r="AC55" s="195">
        <v>0</v>
      </c>
      <c r="AD55" s="195">
        <v>0</v>
      </c>
      <c r="AE55" s="195">
        <v>2.2686025408348456E-4</v>
      </c>
      <c r="AF55" s="195">
        <v>0</v>
      </c>
      <c r="AG55" s="195">
        <v>0</v>
      </c>
      <c r="AH55" s="195">
        <v>0</v>
      </c>
      <c r="AI55" s="195">
        <v>1.7310022503029253E-4</v>
      </c>
      <c r="AJ55" s="195">
        <v>9.1082976591675021E-5</v>
      </c>
      <c r="AK55" s="195">
        <v>1.2634238787113077E-4</v>
      </c>
      <c r="AL55" s="195">
        <v>0</v>
      </c>
      <c r="AM55" s="195">
        <v>3.0193236714975844E-4</v>
      </c>
      <c r="AN55" s="195">
        <v>1.1799410029498525E-3</v>
      </c>
      <c r="AO55" s="195">
        <v>2.6012312494580768E-4</v>
      </c>
      <c r="AP55" s="195">
        <v>1.4695752009184844E-3</v>
      </c>
      <c r="AQ55" s="195">
        <v>5.3716247199549303E-4</v>
      </c>
      <c r="AR55" s="195">
        <v>5.6969236612229395E-4</v>
      </c>
      <c r="AS55" s="195">
        <v>2.7104351754253879E-3</v>
      </c>
      <c r="AT55" s="195">
        <v>1.5934301648587363E-3</v>
      </c>
      <c r="AU55" s="195">
        <v>7.5620084694494858E-4</v>
      </c>
      <c r="AV55" s="195">
        <v>1.7547762042460641E-3</v>
      </c>
      <c r="AW55" s="195">
        <v>9.1426379387507199E-3</v>
      </c>
      <c r="AX55" s="195">
        <v>3.7023324694557573E-4</v>
      </c>
      <c r="AY55" s="195">
        <v>7.7234561362859002E-4</v>
      </c>
      <c r="AZ55" s="195">
        <v>0</v>
      </c>
      <c r="BA55" s="195">
        <v>9.692961199646492E-3</v>
      </c>
      <c r="BB55" s="195">
        <v>1.9420903954802261E-3</v>
      </c>
      <c r="BC55" s="195">
        <v>6.4591965676334892E-3</v>
      </c>
      <c r="BD55" s="195">
        <v>1.9373382243183586E-3</v>
      </c>
      <c r="BE55" s="195">
        <v>9.3436299603095378E-4</v>
      </c>
      <c r="BF55" s="195">
        <v>1.4475540048994135E-3</v>
      </c>
      <c r="BG55" s="195">
        <v>4.9213161659513588E-3</v>
      </c>
      <c r="BH55" s="195">
        <v>1.0758732989570813E-3</v>
      </c>
      <c r="BI55" s="195">
        <v>1.3126009693053312E-3</v>
      </c>
      <c r="BJ55" s="195">
        <v>1.3433883919030318E-3</v>
      </c>
      <c r="BK55" s="195">
        <v>8.5227272727272723E-4</v>
      </c>
      <c r="BL55" s="195">
        <v>2.2035143228430983E-3</v>
      </c>
      <c r="BM55" s="195">
        <v>0</v>
      </c>
      <c r="BN55" s="195">
        <v>8.6763713486937238E-4</v>
      </c>
      <c r="BO55" s="196">
        <v>1.5962028779451442E-3</v>
      </c>
    </row>
    <row r="56" spans="1:67" s="138" customFormat="1" ht="10.9" customHeight="1" x14ac:dyDescent="0.2">
      <c r="A56" s="175" t="s">
        <v>286</v>
      </c>
      <c r="B56" s="186" t="s">
        <v>509</v>
      </c>
      <c r="C56" s="187">
        <v>2.4917602020591001E-4</v>
      </c>
      <c r="D56" s="187">
        <v>3.0249863875612558E-4</v>
      </c>
      <c r="E56" s="187">
        <v>1.6344065936631721E-4</v>
      </c>
      <c r="F56" s="187">
        <v>2.0413597230851156E-3</v>
      </c>
      <c r="G56" s="187">
        <v>5.4411518499916287E-4</v>
      </c>
      <c r="H56" s="187">
        <v>2.7034542421059135E-3</v>
      </c>
      <c r="I56" s="187">
        <v>0</v>
      </c>
      <c r="J56" s="187">
        <v>1.2505210504376823E-3</v>
      </c>
      <c r="K56" s="187">
        <v>3.6536353671903543E-4</v>
      </c>
      <c r="L56" s="187">
        <v>3.9304516916457212E-4</v>
      </c>
      <c r="M56" s="187">
        <v>1.4037057832678272E-4</v>
      </c>
      <c r="N56" s="187">
        <v>4.6887820888524205E-4</v>
      </c>
      <c r="O56" s="187">
        <v>0</v>
      </c>
      <c r="P56" s="187">
        <v>3.0339805825242716E-4</v>
      </c>
      <c r="Q56" s="187">
        <v>0</v>
      </c>
      <c r="R56" s="187">
        <v>0</v>
      </c>
      <c r="S56" s="187">
        <v>3.7426316938527274E-4</v>
      </c>
      <c r="T56" s="187">
        <v>7.8616352201257866E-4</v>
      </c>
      <c r="U56" s="187">
        <v>0</v>
      </c>
      <c r="V56" s="187">
        <v>0</v>
      </c>
      <c r="W56" s="187">
        <v>1.0663822980538523E-3</v>
      </c>
      <c r="X56" s="187">
        <v>0</v>
      </c>
      <c r="Y56" s="187">
        <v>2.3912003825920613E-4</v>
      </c>
      <c r="Z56" s="187">
        <v>4.7859611805370914E-3</v>
      </c>
      <c r="AA56" s="187">
        <v>0</v>
      </c>
      <c r="AB56" s="187">
        <v>4.5578851412944393E-4</v>
      </c>
      <c r="AC56" s="187">
        <v>0</v>
      </c>
      <c r="AD56" s="187">
        <v>0</v>
      </c>
      <c r="AE56" s="187">
        <v>4.5372050816696913E-4</v>
      </c>
      <c r="AF56" s="187">
        <v>0</v>
      </c>
      <c r="AG56" s="187">
        <v>0</v>
      </c>
      <c r="AH56" s="187">
        <v>0</v>
      </c>
      <c r="AI56" s="187">
        <v>6.9240090012117012E-4</v>
      </c>
      <c r="AJ56" s="187">
        <v>6.3758083614172509E-4</v>
      </c>
      <c r="AK56" s="187">
        <v>6.3171193935565378E-4</v>
      </c>
      <c r="AL56" s="187">
        <v>4.5495905368516835E-4</v>
      </c>
      <c r="AM56" s="187">
        <v>9.0579710144927537E-4</v>
      </c>
      <c r="AN56" s="187">
        <v>5.8997050147492625E-4</v>
      </c>
      <c r="AO56" s="187">
        <v>5.9250267348767303E-4</v>
      </c>
      <c r="AP56" s="187">
        <v>1.1526980482204362E-2</v>
      </c>
      <c r="AQ56" s="187">
        <v>3.2229748319729584E-3</v>
      </c>
      <c r="AR56" s="187">
        <v>3.5605772882643374E-3</v>
      </c>
      <c r="AS56" s="187">
        <v>1.505797319680771E-4</v>
      </c>
      <c r="AT56" s="187">
        <v>1.2257155114297972E-3</v>
      </c>
      <c r="AU56" s="187">
        <v>2.7979431336963099E-3</v>
      </c>
      <c r="AV56" s="187">
        <v>1.1517263537727689E-2</v>
      </c>
      <c r="AW56" s="187">
        <v>1.0549197621635446E-2</v>
      </c>
      <c r="AX56" s="187">
        <v>1.5482481235905893E-3</v>
      </c>
      <c r="AY56" s="187">
        <v>3.365220173667428E-3</v>
      </c>
      <c r="AZ56" s="187">
        <v>3.2126793745984152E-3</v>
      </c>
      <c r="BA56" s="187">
        <v>0.14984177666277049</v>
      </c>
      <c r="BB56" s="187">
        <v>1.3064971751412429E-2</v>
      </c>
      <c r="BC56" s="187">
        <v>9.9562138176261424E-3</v>
      </c>
      <c r="BD56" s="187">
        <v>1.6197417941022343E-3</v>
      </c>
      <c r="BE56" s="187">
        <v>2.1801803240722255E-3</v>
      </c>
      <c r="BF56" s="187">
        <v>1.9671887758889468E-3</v>
      </c>
      <c r="BG56" s="187">
        <v>1.3733905579399141E-2</v>
      </c>
      <c r="BH56" s="187">
        <v>1.8600007754041796E-2</v>
      </c>
      <c r="BI56" s="187">
        <v>6.7649434571890148E-3</v>
      </c>
      <c r="BJ56" s="187">
        <v>1.080817024394712E-2</v>
      </c>
      <c r="BK56" s="187">
        <v>3.6931818181818181E-3</v>
      </c>
      <c r="BL56" s="187">
        <v>8.3055539861009095E-3</v>
      </c>
      <c r="BM56" s="187">
        <v>0</v>
      </c>
      <c r="BN56" s="187">
        <v>4.6563192904656318E-2</v>
      </c>
      <c r="BO56" s="188">
        <v>7.5335283965458147E-3</v>
      </c>
    </row>
    <row r="57" spans="1:67" s="138" customFormat="1" ht="10.9" customHeight="1" x14ac:dyDescent="0.2">
      <c r="A57" s="175" t="s">
        <v>288</v>
      </c>
      <c r="B57" s="186" t="s">
        <v>510</v>
      </c>
      <c r="C57" s="187">
        <v>1.7668845069146346E-3</v>
      </c>
      <c r="D57" s="187">
        <v>9.0749591626837684E-4</v>
      </c>
      <c r="E57" s="187">
        <v>1.7861729202176095E-3</v>
      </c>
      <c r="F57" s="187">
        <v>7.1003816455134467E-3</v>
      </c>
      <c r="G57" s="187">
        <v>1.2556504269211452E-3</v>
      </c>
      <c r="H57" s="187">
        <v>2.1473150837298398E-3</v>
      </c>
      <c r="I57" s="187">
        <v>0</v>
      </c>
      <c r="J57" s="187">
        <v>4.5852438516048354E-3</v>
      </c>
      <c r="K57" s="187">
        <v>2.7199285511305973E-3</v>
      </c>
      <c r="L57" s="187">
        <v>2.1720917243305301E-3</v>
      </c>
      <c r="M57" s="187">
        <v>7.4864308440950782E-4</v>
      </c>
      <c r="N57" s="187">
        <v>3.8565232680811161E-3</v>
      </c>
      <c r="O57" s="187">
        <v>3.0513176144244107E-3</v>
      </c>
      <c r="P57" s="187">
        <v>2.4271844660194173E-3</v>
      </c>
      <c r="Q57" s="187">
        <v>0</v>
      </c>
      <c r="R57" s="187">
        <v>5.9880239520958087E-3</v>
      </c>
      <c r="S57" s="187">
        <v>2.8381623678383184E-3</v>
      </c>
      <c r="T57" s="187">
        <v>7.0754716981132077E-3</v>
      </c>
      <c r="U57" s="187">
        <v>4.6860356138706651E-3</v>
      </c>
      <c r="V57" s="187">
        <v>5.434782608695652E-3</v>
      </c>
      <c r="W57" s="187">
        <v>5.8651026392961877E-3</v>
      </c>
      <c r="X57" s="187">
        <v>1.0746910263299301E-2</v>
      </c>
      <c r="Y57" s="187">
        <v>2.152080344332855E-3</v>
      </c>
      <c r="Z57" s="187">
        <v>8.2424886998138797E-3</v>
      </c>
      <c r="AA57" s="187">
        <v>0</v>
      </c>
      <c r="AB57" s="187">
        <v>3.1905195989061076E-3</v>
      </c>
      <c r="AC57" s="187">
        <v>1.6666666666666666E-2</v>
      </c>
      <c r="AD57" s="187">
        <v>0</v>
      </c>
      <c r="AE57" s="187">
        <v>3.0626134301270417E-3</v>
      </c>
      <c r="AF57" s="187">
        <v>0</v>
      </c>
      <c r="AG57" s="187">
        <v>0</v>
      </c>
      <c r="AH57" s="187">
        <v>4.3859649122807015E-3</v>
      </c>
      <c r="AI57" s="187">
        <v>3.9813051756967281E-3</v>
      </c>
      <c r="AJ57" s="187">
        <v>6.3758083614172513E-3</v>
      </c>
      <c r="AK57" s="187">
        <v>1.2002526847757423E-2</v>
      </c>
      <c r="AL57" s="187">
        <v>2.7297543221110102E-3</v>
      </c>
      <c r="AM57" s="187">
        <v>6.3405797101449279E-3</v>
      </c>
      <c r="AN57" s="187">
        <v>2.359882005899705E-3</v>
      </c>
      <c r="AO57" s="187">
        <v>3.5405647562068267E-3</v>
      </c>
      <c r="AP57" s="187">
        <v>3.2606199770378874E-3</v>
      </c>
      <c r="AQ57" s="187">
        <v>3.7077312091396229E-3</v>
      </c>
      <c r="AR57" s="187">
        <v>4.2726927459172045E-3</v>
      </c>
      <c r="AS57" s="187">
        <v>8.7336244541484712E-3</v>
      </c>
      <c r="AT57" s="187">
        <v>3.1991174848317705E-2</v>
      </c>
      <c r="AU57" s="187">
        <v>4.6128251663641864E-3</v>
      </c>
      <c r="AV57" s="187">
        <v>1.9833914139541782E-2</v>
      </c>
      <c r="AW57" s="187">
        <v>3.1370543230398736E-2</v>
      </c>
      <c r="AX57" s="187">
        <v>1.5145905556864462E-3</v>
      </c>
      <c r="AY57" s="187">
        <v>6.3111670142221932E-3</v>
      </c>
      <c r="AZ57" s="187">
        <v>1.1779824373527523E-2</v>
      </c>
      <c r="BA57" s="187">
        <v>6.0809077173076376E-2</v>
      </c>
      <c r="BB57" s="187">
        <v>5.4025423728813561E-2</v>
      </c>
      <c r="BC57" s="187">
        <v>1.3365070968879485E-2</v>
      </c>
      <c r="BD57" s="187">
        <v>1.0337763803534848E-2</v>
      </c>
      <c r="BE57" s="187">
        <v>9.0561336538384756E-3</v>
      </c>
      <c r="BF57" s="187">
        <v>3.3033924727191746E-3</v>
      </c>
      <c r="BG57" s="187">
        <v>4.9842632331902718E-2</v>
      </c>
      <c r="BH57" s="187">
        <v>2.4192610398170045E-2</v>
      </c>
      <c r="BI57" s="187">
        <v>1.1661954765751211E-2</v>
      </c>
      <c r="BJ57" s="187">
        <v>3.8164442951790674E-3</v>
      </c>
      <c r="BK57" s="187">
        <v>2.3792613636363636E-2</v>
      </c>
      <c r="BL57" s="187">
        <v>9.209559862139104E-3</v>
      </c>
      <c r="BM57" s="187">
        <v>0</v>
      </c>
      <c r="BN57" s="187">
        <v>2.2269353128313893E-2</v>
      </c>
      <c r="BO57" s="188">
        <v>1.0153863990700427E-2</v>
      </c>
    </row>
    <row r="58" spans="1:67" s="138" customFormat="1" ht="10.9" customHeight="1" x14ac:dyDescent="0.2">
      <c r="A58" s="175" t="s">
        <v>289</v>
      </c>
      <c r="B58" s="186" t="s">
        <v>511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  <c r="AF58" s="187">
        <v>0</v>
      </c>
      <c r="AG58" s="187">
        <v>0</v>
      </c>
      <c r="AH58" s="187">
        <v>0</v>
      </c>
      <c r="AI58" s="187">
        <v>0</v>
      </c>
      <c r="AJ58" s="187">
        <v>0</v>
      </c>
      <c r="AK58" s="187">
        <v>0</v>
      </c>
      <c r="AL58" s="187">
        <v>0</v>
      </c>
      <c r="AM58" s="187">
        <v>0</v>
      </c>
      <c r="AN58" s="187">
        <v>0</v>
      </c>
      <c r="AO58" s="187">
        <v>0</v>
      </c>
      <c r="AP58" s="187">
        <v>0</v>
      </c>
      <c r="AQ58" s="187">
        <v>0</v>
      </c>
      <c r="AR58" s="187">
        <v>0</v>
      </c>
      <c r="AS58" s="187">
        <v>0</v>
      </c>
      <c r="AT58" s="187">
        <v>0</v>
      </c>
      <c r="AU58" s="187">
        <v>0</v>
      </c>
      <c r="AV58" s="187">
        <v>0</v>
      </c>
      <c r="AW58" s="187">
        <v>0</v>
      </c>
      <c r="AX58" s="187">
        <v>0</v>
      </c>
      <c r="AY58" s="187">
        <v>0</v>
      </c>
      <c r="AZ58" s="187">
        <v>0</v>
      </c>
      <c r="BA58" s="187">
        <v>0</v>
      </c>
      <c r="BB58" s="187">
        <v>0</v>
      </c>
      <c r="BC58" s="187">
        <v>0</v>
      </c>
      <c r="BD58" s="187">
        <v>0</v>
      </c>
      <c r="BE58" s="187">
        <v>0</v>
      </c>
      <c r="BF58" s="187">
        <v>0</v>
      </c>
      <c r="BG58" s="187">
        <v>0</v>
      </c>
      <c r="BH58" s="187">
        <v>0</v>
      </c>
      <c r="BI58" s="187">
        <v>0</v>
      </c>
      <c r="BJ58" s="187">
        <v>0</v>
      </c>
      <c r="BK58" s="187">
        <v>0</v>
      </c>
      <c r="BL58" s="187">
        <v>0</v>
      </c>
      <c r="BM58" s="187">
        <v>0</v>
      </c>
      <c r="BN58" s="187">
        <v>0.13467656415694593</v>
      </c>
      <c r="BO58" s="188">
        <v>7.1038401417310181E-4</v>
      </c>
    </row>
    <row r="59" spans="1:67" s="138" customFormat="1" ht="10.9" customHeight="1" x14ac:dyDescent="0.2">
      <c r="A59" s="175" t="s">
        <v>291</v>
      </c>
      <c r="B59" s="186" t="s">
        <v>512</v>
      </c>
      <c r="C59" s="187">
        <v>0</v>
      </c>
      <c r="D59" s="187">
        <v>0</v>
      </c>
      <c r="E59" s="187">
        <v>0</v>
      </c>
      <c r="F59" s="187">
        <v>1.7750954113783616E-4</v>
      </c>
      <c r="G59" s="187">
        <v>1.2556504269211453E-4</v>
      </c>
      <c r="H59" s="187">
        <v>0</v>
      </c>
      <c r="I59" s="187">
        <v>0</v>
      </c>
      <c r="J59" s="187">
        <v>0</v>
      </c>
      <c r="K59" s="187">
        <v>4.0595948524337274E-5</v>
      </c>
      <c r="L59" s="187">
        <v>3.1029881776150432E-4</v>
      </c>
      <c r="M59" s="187">
        <v>4.6790192775594239E-5</v>
      </c>
      <c r="N59" s="187">
        <v>2.2271714922048998E-4</v>
      </c>
      <c r="O59" s="187">
        <v>0</v>
      </c>
      <c r="P59" s="187">
        <v>0</v>
      </c>
      <c r="Q59" s="187">
        <v>0</v>
      </c>
      <c r="R59" s="187">
        <v>0</v>
      </c>
      <c r="S59" s="187">
        <v>9.3565792346318185E-5</v>
      </c>
      <c r="T59" s="187">
        <v>0</v>
      </c>
      <c r="U59" s="187">
        <v>0</v>
      </c>
      <c r="V59" s="187">
        <v>0</v>
      </c>
      <c r="W59" s="187">
        <v>0</v>
      </c>
      <c r="X59" s="187">
        <v>0</v>
      </c>
      <c r="Y59" s="187">
        <v>2.3912003825920613E-4</v>
      </c>
      <c r="Z59" s="187">
        <v>2.6588673225206064E-4</v>
      </c>
      <c r="AA59" s="187">
        <v>0</v>
      </c>
      <c r="AB59" s="187">
        <v>0</v>
      </c>
      <c r="AC59" s="187">
        <v>0</v>
      </c>
      <c r="AD59" s="187">
        <v>0</v>
      </c>
      <c r="AE59" s="187">
        <v>2.2686025408348456E-4</v>
      </c>
      <c r="AF59" s="187">
        <v>0</v>
      </c>
      <c r="AG59" s="187">
        <v>0</v>
      </c>
      <c r="AH59" s="187">
        <v>0</v>
      </c>
      <c r="AI59" s="187">
        <v>5.1930067509087761E-4</v>
      </c>
      <c r="AJ59" s="187">
        <v>7.2866381273340016E-4</v>
      </c>
      <c r="AK59" s="187">
        <v>1.6424510423247E-3</v>
      </c>
      <c r="AL59" s="187">
        <v>0</v>
      </c>
      <c r="AM59" s="187">
        <v>0</v>
      </c>
      <c r="AN59" s="187">
        <v>0</v>
      </c>
      <c r="AO59" s="187">
        <v>1.589641319113269E-4</v>
      </c>
      <c r="AP59" s="187">
        <v>4.5924225028702638E-5</v>
      </c>
      <c r="AQ59" s="187">
        <v>9.1710665950450033E-5</v>
      </c>
      <c r="AR59" s="187">
        <v>9.4948727687048991E-5</v>
      </c>
      <c r="AS59" s="187">
        <v>3.011594639361542E-4</v>
      </c>
      <c r="AT59" s="187">
        <v>1.2257155114297973E-4</v>
      </c>
      <c r="AU59" s="187">
        <v>1.5124016938898973E-4</v>
      </c>
      <c r="AV59" s="187">
        <v>2.4715157806282594E-4</v>
      </c>
      <c r="AW59" s="187">
        <v>2.3442661381412101E-4</v>
      </c>
      <c r="AX59" s="187">
        <v>0</v>
      </c>
      <c r="AY59" s="187">
        <v>4.4134035064490859E-4</v>
      </c>
      <c r="AZ59" s="187">
        <v>2.1417862497322766E-4</v>
      </c>
      <c r="BA59" s="187">
        <v>3.9056931892693216E-3</v>
      </c>
      <c r="BB59" s="187">
        <v>3.4427966101694915E-3</v>
      </c>
      <c r="BC59" s="187">
        <v>1.5281083781480502E-4</v>
      </c>
      <c r="BD59" s="187">
        <v>0</v>
      </c>
      <c r="BE59" s="187">
        <v>9.5832102157020893E-5</v>
      </c>
      <c r="BF59" s="187">
        <v>0</v>
      </c>
      <c r="BG59" s="187">
        <v>0</v>
      </c>
      <c r="BH59" s="187">
        <v>3.8770208971426355E-4</v>
      </c>
      <c r="BI59" s="187">
        <v>2.0193861066235866E-4</v>
      </c>
      <c r="BJ59" s="187">
        <v>4.2744176106005556E-4</v>
      </c>
      <c r="BK59" s="187">
        <v>2.1306818181818181E-4</v>
      </c>
      <c r="BL59" s="187">
        <v>5.6500367252387146E-4</v>
      </c>
      <c r="BM59" s="187">
        <v>0</v>
      </c>
      <c r="BN59" s="187">
        <v>1.9280825219319386E-4</v>
      </c>
      <c r="BO59" s="188">
        <v>2.5171087116369748E-4</v>
      </c>
    </row>
    <row r="60" spans="1:67" s="138" customFormat="1" ht="10.9" customHeight="1" x14ac:dyDescent="0.2">
      <c r="A60" s="175" t="s">
        <v>292</v>
      </c>
      <c r="B60" s="186" t="s">
        <v>513</v>
      </c>
      <c r="C60" s="187">
        <v>0</v>
      </c>
      <c r="D60" s="187">
        <v>0</v>
      </c>
      <c r="E60" s="187">
        <v>0</v>
      </c>
      <c r="F60" s="187">
        <v>1.8638501819472797E-3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7">
        <v>0</v>
      </c>
      <c r="AI60" s="187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1.2257155114297973E-4</v>
      </c>
      <c r="AU60" s="187">
        <v>0</v>
      </c>
      <c r="AV60" s="187">
        <v>1.8536368354711943E-5</v>
      </c>
      <c r="AW60" s="187">
        <v>8.5246041386953099E-5</v>
      </c>
      <c r="AX60" s="187">
        <v>8.4143919760358117E-6</v>
      </c>
      <c r="AY60" s="187">
        <v>9.1578122758818534E-4</v>
      </c>
      <c r="AZ60" s="187">
        <v>0</v>
      </c>
      <c r="BA60" s="187">
        <v>7.412264446788494E-4</v>
      </c>
      <c r="BB60" s="187">
        <v>8.827683615819209E-5</v>
      </c>
      <c r="BC60" s="187">
        <v>1.7632019747862118E-5</v>
      </c>
      <c r="BD60" s="187">
        <v>1.5879821510806218E-5</v>
      </c>
      <c r="BE60" s="187">
        <v>1.6299443375206637E-2</v>
      </c>
      <c r="BF60" s="187">
        <v>1.5589043129685992E-3</v>
      </c>
      <c r="BG60" s="187">
        <v>0</v>
      </c>
      <c r="BH60" s="187">
        <v>3.8770208971426355E-5</v>
      </c>
      <c r="BI60" s="187">
        <v>0</v>
      </c>
      <c r="BJ60" s="187">
        <v>9.1594663084297625E-5</v>
      </c>
      <c r="BK60" s="187">
        <v>7.1022727272727269E-5</v>
      </c>
      <c r="BL60" s="187">
        <v>5.6500367252387143E-5</v>
      </c>
      <c r="BM60" s="187">
        <v>0</v>
      </c>
      <c r="BN60" s="187">
        <v>1.9280825219319387E-3</v>
      </c>
      <c r="BO60" s="188">
        <v>1.1476998711443742E-3</v>
      </c>
    </row>
    <row r="61" spans="1:67" s="138" customFormat="1" ht="10.9" customHeight="1" x14ac:dyDescent="0.2">
      <c r="A61" s="189" t="s">
        <v>293</v>
      </c>
      <c r="B61" s="198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0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0</v>
      </c>
    </row>
    <row r="62" spans="1:67" s="138" customFormat="1" ht="10.9" customHeight="1" x14ac:dyDescent="0.2">
      <c r="A62" s="175" t="s">
        <v>295</v>
      </c>
      <c r="B62" s="342" t="s">
        <v>515</v>
      </c>
      <c r="C62" s="187">
        <v>0</v>
      </c>
      <c r="D62" s="187">
        <v>6.0499727751225118E-5</v>
      </c>
      <c r="E62" s="187">
        <v>0</v>
      </c>
      <c r="F62" s="187">
        <v>7.1003816455134463E-4</v>
      </c>
      <c r="G62" s="187">
        <v>8.3710028461409671E-5</v>
      </c>
      <c r="H62" s="187">
        <v>1.1060989927701909E-2</v>
      </c>
      <c r="I62" s="187">
        <v>0</v>
      </c>
      <c r="J62" s="187">
        <v>4.1684035014589414E-3</v>
      </c>
      <c r="K62" s="187">
        <v>1.7185618208636112E-3</v>
      </c>
      <c r="L62" s="187">
        <v>5.8956775374685827E-4</v>
      </c>
      <c r="M62" s="187">
        <v>9.8259404828747888E-4</v>
      </c>
      <c r="N62" s="187">
        <v>1.5121322236549056E-3</v>
      </c>
      <c r="O62" s="187">
        <v>3.6061026352288486E-3</v>
      </c>
      <c r="P62" s="187">
        <v>5.1577669902912624E-3</v>
      </c>
      <c r="Q62" s="187">
        <v>0</v>
      </c>
      <c r="R62" s="187">
        <v>0</v>
      </c>
      <c r="S62" s="187">
        <v>1.3722982877460001E-3</v>
      </c>
      <c r="T62" s="187">
        <v>4.7169811320754715E-3</v>
      </c>
      <c r="U62" s="187">
        <v>1.8744142455482662E-3</v>
      </c>
      <c r="V62" s="187">
        <v>0</v>
      </c>
      <c r="W62" s="187">
        <v>1.0663822980538523E-3</v>
      </c>
      <c r="X62" s="187">
        <v>1.0746910263299302E-3</v>
      </c>
      <c r="Y62" s="187">
        <v>3.1085604973696795E-3</v>
      </c>
      <c r="Z62" s="187">
        <v>6.1153948417973945E-3</v>
      </c>
      <c r="AA62" s="187">
        <v>0</v>
      </c>
      <c r="AB62" s="187">
        <v>1.3673655423883319E-3</v>
      </c>
      <c r="AC62" s="187">
        <v>0</v>
      </c>
      <c r="AD62" s="187">
        <v>0</v>
      </c>
      <c r="AE62" s="187">
        <v>3.2894736842105261E-3</v>
      </c>
      <c r="AF62" s="187">
        <v>0</v>
      </c>
      <c r="AG62" s="187">
        <v>0</v>
      </c>
      <c r="AH62" s="187">
        <v>0</v>
      </c>
      <c r="AI62" s="187">
        <v>1.2117015752120478E-3</v>
      </c>
      <c r="AJ62" s="187">
        <v>1.5484106020584752E-3</v>
      </c>
      <c r="AK62" s="187">
        <v>1.0107391029690461E-3</v>
      </c>
      <c r="AL62" s="187">
        <v>4.5495905368516835E-4</v>
      </c>
      <c r="AM62" s="187">
        <v>1.2077294685990338E-3</v>
      </c>
      <c r="AN62" s="187">
        <v>2.9498525073746312E-3</v>
      </c>
      <c r="AO62" s="187">
        <v>9.3933350674874994E-4</v>
      </c>
      <c r="AP62" s="187">
        <v>5.6486796785304248E-3</v>
      </c>
      <c r="AQ62" s="187">
        <v>2.0962437931531437E-3</v>
      </c>
      <c r="AR62" s="187">
        <v>1.4717052791492595E-3</v>
      </c>
      <c r="AS62" s="187">
        <v>2.8610149073934649E-3</v>
      </c>
      <c r="AT62" s="187">
        <v>7.5381503952932525E-3</v>
      </c>
      <c r="AU62" s="187">
        <v>3.9322444041137326E-3</v>
      </c>
      <c r="AV62" s="187">
        <v>1.1245396801858581E-3</v>
      </c>
      <c r="AW62" s="187">
        <v>4.5393517038552524E-3</v>
      </c>
      <c r="AX62" s="187">
        <v>5.9742183029854259E-4</v>
      </c>
      <c r="AY62" s="187">
        <v>2.1515342093939294E-3</v>
      </c>
      <c r="AZ62" s="187">
        <v>2.1417862497322766E-4</v>
      </c>
      <c r="BA62" s="187">
        <v>2.0811357869829233E-3</v>
      </c>
      <c r="BB62" s="187">
        <v>3.5310734463276836E-3</v>
      </c>
      <c r="BC62" s="187">
        <v>5.8773399159540391E-6</v>
      </c>
      <c r="BD62" s="187">
        <v>1.4927032220157846E-3</v>
      </c>
      <c r="BE62" s="187">
        <v>1.3815794727637179E-3</v>
      </c>
      <c r="BF62" s="187">
        <v>4.8251800163313783E-4</v>
      </c>
      <c r="BG62" s="187">
        <v>0</v>
      </c>
      <c r="BH62" s="187">
        <v>3.5280890163997985E-3</v>
      </c>
      <c r="BI62" s="187">
        <v>2.9281098546042003E-3</v>
      </c>
      <c r="BJ62" s="187">
        <v>2.1066772509388452E-3</v>
      </c>
      <c r="BK62" s="187">
        <v>1.740056818181818E-2</v>
      </c>
      <c r="BL62" s="187">
        <v>3.6160235041527771E-3</v>
      </c>
      <c r="BM62" s="187">
        <v>0</v>
      </c>
      <c r="BN62" s="187">
        <v>8.2907548443073367E-3</v>
      </c>
      <c r="BO62" s="188">
        <v>1.9241897706735987E-3</v>
      </c>
    </row>
    <row r="63" spans="1:67" s="138" customFormat="1" ht="10.9" customHeight="1" x14ac:dyDescent="0.2">
      <c r="A63" s="175" t="s">
        <v>296</v>
      </c>
      <c r="B63" s="186" t="s">
        <v>516</v>
      </c>
      <c r="C63" s="187">
        <v>3.2823277570760326E-2</v>
      </c>
      <c r="D63" s="187">
        <v>7.5140661867021605E-2</v>
      </c>
      <c r="E63" s="187">
        <v>1.4242686030493357E-2</v>
      </c>
      <c r="F63" s="187">
        <v>3.8963344279755036E-2</v>
      </c>
      <c r="G63" s="187">
        <v>2.6829064121881803E-2</v>
      </c>
      <c r="H63" s="187">
        <v>9.5779521720323803E-3</v>
      </c>
      <c r="I63" s="187">
        <v>0</v>
      </c>
      <c r="J63" s="187">
        <v>3.0846185910796166E-2</v>
      </c>
      <c r="K63" s="187">
        <v>1.7767493470818279E-2</v>
      </c>
      <c r="L63" s="187">
        <v>8.9159193636805575E-3</v>
      </c>
      <c r="M63" s="187">
        <v>5.5680329402957142E-3</v>
      </c>
      <c r="N63" s="187">
        <v>2.6374399249794865E-2</v>
      </c>
      <c r="O63" s="187">
        <v>3.1900138696255201E-2</v>
      </c>
      <c r="P63" s="187">
        <v>7.5849514563106797E-3</v>
      </c>
      <c r="Q63" s="187">
        <v>1.6393442622950821E-2</v>
      </c>
      <c r="R63" s="187">
        <v>3.5928143712574849E-2</v>
      </c>
      <c r="S63" s="187">
        <v>1.74968031687615E-2</v>
      </c>
      <c r="T63" s="187">
        <v>2.7515723270440252E-2</v>
      </c>
      <c r="U63" s="187">
        <v>1.4058106841611996E-2</v>
      </c>
      <c r="V63" s="187">
        <v>1.0869565217391304E-2</v>
      </c>
      <c r="W63" s="187">
        <v>2.5593175153292454E-2</v>
      </c>
      <c r="X63" s="187">
        <v>2.0956475013433638E-2</v>
      </c>
      <c r="Y63" s="187">
        <v>1.8412242945958873E-2</v>
      </c>
      <c r="Z63" s="187">
        <v>3.2704068067003454E-2</v>
      </c>
      <c r="AA63" s="187">
        <v>3.003003003003003E-3</v>
      </c>
      <c r="AB63" s="187">
        <v>2.7347310847766638E-2</v>
      </c>
      <c r="AC63" s="187">
        <v>3.3333333333333333E-2</v>
      </c>
      <c r="AD63" s="187">
        <v>0</v>
      </c>
      <c r="AE63" s="187">
        <v>3.6978221415607984E-2</v>
      </c>
      <c r="AF63" s="187">
        <v>0</v>
      </c>
      <c r="AG63" s="187">
        <v>8.6956521739130436E-3</v>
      </c>
      <c r="AH63" s="187">
        <v>1.7543859649122806E-2</v>
      </c>
      <c r="AI63" s="187">
        <v>2.2156828803877444E-2</v>
      </c>
      <c r="AJ63" s="187">
        <v>3.1514709900719556E-2</v>
      </c>
      <c r="AK63" s="187">
        <v>3.929248262792167E-2</v>
      </c>
      <c r="AL63" s="187">
        <v>2.0928116469517744E-2</v>
      </c>
      <c r="AM63" s="187">
        <v>2.0833333333333332E-2</v>
      </c>
      <c r="AN63" s="187">
        <v>0.10619469026548672</v>
      </c>
      <c r="AO63" s="187">
        <v>9.0277175640914475E-2</v>
      </c>
      <c r="AP63" s="187">
        <v>5.8691159586681974E-2</v>
      </c>
      <c r="AQ63" s="187">
        <v>0.17390962568946769</v>
      </c>
      <c r="AR63" s="187">
        <v>0.11303646031143183</v>
      </c>
      <c r="AS63" s="187">
        <v>9.3058274356271647E-2</v>
      </c>
      <c r="AT63" s="187">
        <v>0.11484954342097199</v>
      </c>
      <c r="AU63" s="187">
        <v>6.7755595886267395E-2</v>
      </c>
      <c r="AV63" s="187">
        <v>6.9622599540298064E-2</v>
      </c>
      <c r="AW63" s="187">
        <v>0.10007885258828293</v>
      </c>
      <c r="AX63" s="187">
        <v>3.6299686984618489E-2</v>
      </c>
      <c r="AY63" s="187">
        <v>9.7072810124347639E-2</v>
      </c>
      <c r="AZ63" s="187">
        <v>1.0708931248661383E-2</v>
      </c>
      <c r="BA63" s="187">
        <v>0.12518174302249338</v>
      </c>
      <c r="BB63" s="187">
        <v>0.13859463276836159</v>
      </c>
      <c r="BC63" s="187">
        <v>8.1583355373358021E-2</v>
      </c>
      <c r="BD63" s="187">
        <v>5.6262207612786434E-2</v>
      </c>
      <c r="BE63" s="187">
        <v>5.2356271811785753E-2</v>
      </c>
      <c r="BF63" s="187">
        <v>3.9752059980699278E-2</v>
      </c>
      <c r="BG63" s="187">
        <v>6.5808297567954227E-2</v>
      </c>
      <c r="BH63" s="187">
        <v>0.12429728996239289</v>
      </c>
      <c r="BI63" s="187">
        <v>7.986672051696285E-2</v>
      </c>
      <c r="BJ63" s="187">
        <v>3.1050590785576895E-2</v>
      </c>
      <c r="BK63" s="187">
        <v>4.6875E-2</v>
      </c>
      <c r="BL63" s="187">
        <v>5.2601841911972425E-2</v>
      </c>
      <c r="BM63" s="187">
        <v>0</v>
      </c>
      <c r="BN63" s="187">
        <v>7.6255663742408178E-2</v>
      </c>
      <c r="BO63" s="188">
        <v>6.0977085666108329E-2</v>
      </c>
    </row>
    <row r="64" spans="1:67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0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0</v>
      </c>
    </row>
    <row r="65" spans="1:97" s="138" customFormat="1" ht="10.9" customHeight="1" x14ac:dyDescent="0.2">
      <c r="A65" s="193" t="s">
        <v>298</v>
      </c>
      <c r="B65" s="186" t="s">
        <v>518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5">
        <v>0</v>
      </c>
      <c r="AF65" s="195">
        <v>0</v>
      </c>
      <c r="AG65" s="195">
        <v>0</v>
      </c>
      <c r="AH65" s="195">
        <v>0</v>
      </c>
      <c r="AI65" s="195">
        <v>0</v>
      </c>
      <c r="AJ65" s="195">
        <v>0</v>
      </c>
      <c r="AK65" s="195">
        <v>0</v>
      </c>
      <c r="AL65" s="195">
        <v>0</v>
      </c>
      <c r="AM65" s="195">
        <v>0</v>
      </c>
      <c r="AN65" s="195">
        <v>0</v>
      </c>
      <c r="AO65" s="195">
        <v>0</v>
      </c>
      <c r="AP65" s="195">
        <v>0</v>
      </c>
      <c r="AQ65" s="195">
        <v>0</v>
      </c>
      <c r="AR65" s="195">
        <v>0</v>
      </c>
      <c r="AS65" s="195">
        <v>0</v>
      </c>
      <c r="AT65" s="195">
        <v>0</v>
      </c>
      <c r="AU65" s="195">
        <v>0</v>
      </c>
      <c r="AV65" s="195">
        <v>0</v>
      </c>
      <c r="AW65" s="195">
        <v>0</v>
      </c>
      <c r="AX65" s="195">
        <v>0</v>
      </c>
      <c r="AY65" s="195">
        <v>0</v>
      </c>
      <c r="AZ65" s="195">
        <v>0</v>
      </c>
      <c r="BA65" s="195">
        <v>0</v>
      </c>
      <c r="BB65" s="195">
        <v>0</v>
      </c>
      <c r="BC65" s="195">
        <v>0</v>
      </c>
      <c r="BD65" s="195">
        <v>1.7150207231670716E-3</v>
      </c>
      <c r="BE65" s="195">
        <v>1.6371317451824403E-3</v>
      </c>
      <c r="BF65" s="195">
        <v>5.2705812486081209E-3</v>
      </c>
      <c r="BG65" s="195">
        <v>0</v>
      </c>
      <c r="BH65" s="195">
        <v>0</v>
      </c>
      <c r="BI65" s="195">
        <v>1.4287156704361873E-2</v>
      </c>
      <c r="BJ65" s="195">
        <v>6.9611943944066189E-3</v>
      </c>
      <c r="BK65" s="195">
        <v>0</v>
      </c>
      <c r="BL65" s="195">
        <v>0</v>
      </c>
      <c r="BM65" s="195">
        <v>0</v>
      </c>
      <c r="BN65" s="195">
        <v>0</v>
      </c>
      <c r="BO65" s="196">
        <v>4.9121757887703394E-4</v>
      </c>
    </row>
    <row r="66" spans="1:97" s="138" customFormat="1" ht="10.9" customHeight="1" x14ac:dyDescent="0.2">
      <c r="A66" s="175" t="s">
        <v>299</v>
      </c>
      <c r="B66" s="190" t="s">
        <v>519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187">
        <v>0</v>
      </c>
      <c r="U66" s="187">
        <v>0</v>
      </c>
      <c r="V66" s="187">
        <v>0</v>
      </c>
      <c r="W66" s="187">
        <v>0</v>
      </c>
      <c r="X66" s="187">
        <v>0</v>
      </c>
      <c r="Y66" s="187">
        <v>0</v>
      </c>
      <c r="Z66" s="187">
        <v>0</v>
      </c>
      <c r="AA66" s="187">
        <v>0</v>
      </c>
      <c r="AB66" s="187">
        <v>0</v>
      </c>
      <c r="AC66" s="187">
        <v>0</v>
      </c>
      <c r="AD66" s="187">
        <v>0</v>
      </c>
      <c r="AE66" s="187">
        <v>0</v>
      </c>
      <c r="AF66" s="187">
        <v>0</v>
      </c>
      <c r="AG66" s="187">
        <v>0</v>
      </c>
      <c r="AH66" s="187">
        <v>0</v>
      </c>
      <c r="AI66" s="187">
        <v>0</v>
      </c>
      <c r="AJ66" s="187">
        <v>0</v>
      </c>
      <c r="AK66" s="187">
        <v>0</v>
      </c>
      <c r="AL66" s="187">
        <v>0</v>
      </c>
      <c r="AM66" s="187">
        <v>0</v>
      </c>
      <c r="AN66" s="187">
        <v>0</v>
      </c>
      <c r="AO66" s="187">
        <v>0</v>
      </c>
      <c r="AP66" s="187">
        <v>0</v>
      </c>
      <c r="AQ66" s="187">
        <v>0</v>
      </c>
      <c r="AR66" s="187">
        <v>0</v>
      </c>
      <c r="AS66" s="187">
        <v>0</v>
      </c>
      <c r="AT66" s="187">
        <v>0</v>
      </c>
      <c r="AU66" s="187">
        <v>0</v>
      </c>
      <c r="AV66" s="187">
        <v>2.4715157806282595E-5</v>
      </c>
      <c r="AW66" s="187">
        <v>0</v>
      </c>
      <c r="AX66" s="187">
        <v>0</v>
      </c>
      <c r="AY66" s="187">
        <v>0</v>
      </c>
      <c r="AZ66" s="187">
        <v>0</v>
      </c>
      <c r="BA66" s="187">
        <v>5.0745502751090455E-3</v>
      </c>
      <c r="BB66" s="187">
        <v>9.887005649717515E-3</v>
      </c>
      <c r="BC66" s="187">
        <v>0</v>
      </c>
      <c r="BD66" s="187">
        <v>4.7639464532418658E-5</v>
      </c>
      <c r="BE66" s="187">
        <v>0</v>
      </c>
      <c r="BF66" s="187">
        <v>0</v>
      </c>
      <c r="BG66" s="187">
        <v>0</v>
      </c>
      <c r="BH66" s="187">
        <v>1.4538828364284883E-4</v>
      </c>
      <c r="BI66" s="187">
        <v>1.3126009693053312E-3</v>
      </c>
      <c r="BJ66" s="187">
        <v>2.7478398925289289E-4</v>
      </c>
      <c r="BK66" s="187">
        <v>1.065340909090909E-2</v>
      </c>
      <c r="BL66" s="187">
        <v>6.7800440702864566E-4</v>
      </c>
      <c r="BM66" s="187">
        <v>0</v>
      </c>
      <c r="BN66" s="187">
        <v>4.8202063048298466E-4</v>
      </c>
      <c r="BO66" s="188">
        <v>2.6137250056190004E-4</v>
      </c>
    </row>
    <row r="67" spans="1:97" s="138" customFormat="1" ht="10.9" customHeight="1" x14ac:dyDescent="0.2">
      <c r="A67" s="175" t="s">
        <v>300</v>
      </c>
      <c r="B67" s="186" t="s">
        <v>520</v>
      </c>
      <c r="C67" s="187">
        <v>0</v>
      </c>
      <c r="D67" s="187">
        <v>0</v>
      </c>
      <c r="E67" s="187">
        <v>0</v>
      </c>
      <c r="F67" s="187">
        <v>1.3313215585337712E-3</v>
      </c>
      <c r="G67" s="187">
        <v>1.2556504269211453E-4</v>
      </c>
      <c r="H67" s="187">
        <v>1.3285546561206203E-3</v>
      </c>
      <c r="I67" s="187">
        <v>0</v>
      </c>
      <c r="J67" s="187">
        <v>4.1684035014589413E-4</v>
      </c>
      <c r="K67" s="187">
        <v>3.5183155387758967E-4</v>
      </c>
      <c r="L67" s="187">
        <v>6.2059763552300864E-5</v>
      </c>
      <c r="M67" s="187">
        <v>4.6790192775594239E-5</v>
      </c>
      <c r="N67" s="187">
        <v>1.8755128355409684E-4</v>
      </c>
      <c r="O67" s="187">
        <v>2.7739251040221914E-4</v>
      </c>
      <c r="P67" s="187">
        <v>0</v>
      </c>
      <c r="Q67" s="187">
        <v>0</v>
      </c>
      <c r="R67" s="187">
        <v>0</v>
      </c>
      <c r="S67" s="187">
        <v>6.2377194897545452E-5</v>
      </c>
      <c r="T67" s="187">
        <v>0</v>
      </c>
      <c r="U67" s="187">
        <v>0</v>
      </c>
      <c r="V67" s="187">
        <v>0</v>
      </c>
      <c r="W67" s="187">
        <v>2.6659557451346307E-4</v>
      </c>
      <c r="X67" s="187">
        <v>0</v>
      </c>
      <c r="Y67" s="187">
        <v>0</v>
      </c>
      <c r="Z67" s="187">
        <v>0</v>
      </c>
      <c r="AA67" s="187">
        <v>0</v>
      </c>
      <c r="AB67" s="187">
        <v>0</v>
      </c>
      <c r="AC67" s="187">
        <v>0</v>
      </c>
      <c r="AD67" s="187">
        <v>0</v>
      </c>
      <c r="AE67" s="187">
        <v>1.1343012704174228E-4</v>
      </c>
      <c r="AF67" s="187">
        <v>0</v>
      </c>
      <c r="AG67" s="187">
        <v>0</v>
      </c>
      <c r="AH67" s="187">
        <v>0</v>
      </c>
      <c r="AI67" s="187">
        <v>0</v>
      </c>
      <c r="AJ67" s="187">
        <v>1.8216595318335004E-4</v>
      </c>
      <c r="AK67" s="187">
        <v>1.2634238787113077E-4</v>
      </c>
      <c r="AL67" s="187">
        <v>0</v>
      </c>
      <c r="AM67" s="187">
        <v>0</v>
      </c>
      <c r="AN67" s="187">
        <v>0</v>
      </c>
      <c r="AO67" s="187">
        <v>2.0231798606896152E-4</v>
      </c>
      <c r="AP67" s="187">
        <v>1.3777267508610793E-4</v>
      </c>
      <c r="AQ67" s="187">
        <v>3.4063961638738585E-4</v>
      </c>
      <c r="AR67" s="187">
        <v>3.7979491074819596E-4</v>
      </c>
      <c r="AS67" s="187">
        <v>1.505797319680771E-4</v>
      </c>
      <c r="AT67" s="187">
        <v>2.4514310228595945E-4</v>
      </c>
      <c r="AU67" s="187">
        <v>7.5620084694494864E-5</v>
      </c>
      <c r="AV67" s="187">
        <v>8.5885173376832008E-4</v>
      </c>
      <c r="AW67" s="187">
        <v>2.1311510346738274E-4</v>
      </c>
      <c r="AX67" s="187">
        <v>7.9095284574736628E-4</v>
      </c>
      <c r="AY67" s="187">
        <v>5.0754140324164485E-4</v>
      </c>
      <c r="AZ67" s="187">
        <v>4.2835724994645533E-4</v>
      </c>
      <c r="BA67" s="187">
        <v>9.4078741055392419E-4</v>
      </c>
      <c r="BB67" s="187">
        <v>3.0014124293785312E-3</v>
      </c>
      <c r="BC67" s="187">
        <v>5.4659261218372563E-4</v>
      </c>
      <c r="BD67" s="187">
        <v>7.7811125402950474E-4</v>
      </c>
      <c r="BE67" s="187">
        <v>1.0397783084036768E-2</v>
      </c>
      <c r="BF67" s="187">
        <v>8.5368569519709003E-3</v>
      </c>
      <c r="BG67" s="187">
        <v>2.6323319027181688E-3</v>
      </c>
      <c r="BH67" s="187">
        <v>1.1049509556856512E-3</v>
      </c>
      <c r="BI67" s="187">
        <v>1.2671647819063004E-2</v>
      </c>
      <c r="BJ67" s="187">
        <v>3.175281653588984E-3</v>
      </c>
      <c r="BK67" s="187">
        <v>3.8352272727272727E-3</v>
      </c>
      <c r="BL67" s="187">
        <v>1.7289112379230465E-2</v>
      </c>
      <c r="BM67" s="187">
        <v>0</v>
      </c>
      <c r="BN67" s="187">
        <v>1.1568495131591631E-3</v>
      </c>
      <c r="BO67" s="188">
        <v>1.5956943711347125E-3</v>
      </c>
    </row>
    <row r="68" spans="1:97" s="138" customFormat="1" ht="10.9" customHeight="1" x14ac:dyDescent="0.2">
      <c r="A68" s="175" t="s">
        <v>301</v>
      </c>
      <c r="B68" s="186" t="s">
        <v>521</v>
      </c>
      <c r="C68" s="187">
        <v>1.6989274104948408E-4</v>
      </c>
      <c r="D68" s="187">
        <v>1.2099945550245024E-4</v>
      </c>
      <c r="E68" s="187">
        <v>5.603679749702304E-4</v>
      </c>
      <c r="F68" s="187">
        <v>2.5738883464986244E-3</v>
      </c>
      <c r="G68" s="187">
        <v>2.5113008538422904E-3</v>
      </c>
      <c r="H68" s="187">
        <v>1.5293826855342025E-3</v>
      </c>
      <c r="I68" s="187">
        <v>0</v>
      </c>
      <c r="J68" s="187">
        <v>8.3368070029178826E-4</v>
      </c>
      <c r="K68" s="187">
        <v>7.1719509059662515E-4</v>
      </c>
      <c r="L68" s="187">
        <v>3.6201528738842169E-4</v>
      </c>
      <c r="M68" s="187">
        <v>1.4037057832678272E-4</v>
      </c>
      <c r="N68" s="187">
        <v>9.377564177704841E-4</v>
      </c>
      <c r="O68" s="187">
        <v>2.7739251040221914E-4</v>
      </c>
      <c r="P68" s="187">
        <v>0</v>
      </c>
      <c r="Q68" s="187">
        <v>0</v>
      </c>
      <c r="R68" s="187">
        <v>2.9940119760479044E-3</v>
      </c>
      <c r="S68" s="187">
        <v>5.3020615662913639E-4</v>
      </c>
      <c r="T68" s="187">
        <v>1.5723270440251573E-3</v>
      </c>
      <c r="U68" s="187">
        <v>9.372071227741331E-4</v>
      </c>
      <c r="V68" s="187">
        <v>0</v>
      </c>
      <c r="W68" s="187">
        <v>7.997867235403892E-4</v>
      </c>
      <c r="X68" s="187">
        <v>5.3734551316496511E-4</v>
      </c>
      <c r="Y68" s="187">
        <v>2.3912003825920613E-4</v>
      </c>
      <c r="Z68" s="187">
        <v>5.3177346450412129E-4</v>
      </c>
      <c r="AA68" s="187">
        <v>0</v>
      </c>
      <c r="AB68" s="187">
        <v>0</v>
      </c>
      <c r="AC68" s="187">
        <v>0</v>
      </c>
      <c r="AD68" s="187">
        <v>0</v>
      </c>
      <c r="AE68" s="187">
        <v>6.8058076225045369E-4</v>
      </c>
      <c r="AF68" s="187">
        <v>0</v>
      </c>
      <c r="AG68" s="187">
        <v>0</v>
      </c>
      <c r="AH68" s="187">
        <v>0</v>
      </c>
      <c r="AI68" s="187">
        <v>3.4620045006058506E-4</v>
      </c>
      <c r="AJ68" s="187">
        <v>8.1974678932507513E-4</v>
      </c>
      <c r="AK68" s="187">
        <v>7.580543272267846E-4</v>
      </c>
      <c r="AL68" s="187">
        <v>4.5495905368516835E-4</v>
      </c>
      <c r="AM68" s="187">
        <v>1.5096618357487923E-3</v>
      </c>
      <c r="AN68" s="187">
        <v>0</v>
      </c>
      <c r="AO68" s="187">
        <v>5.7805138876846154E-4</v>
      </c>
      <c r="AP68" s="187">
        <v>4.5924225028702638E-5</v>
      </c>
      <c r="AQ68" s="187">
        <v>2.3451727435900797E-3</v>
      </c>
      <c r="AR68" s="187">
        <v>4.2726927459172049E-4</v>
      </c>
      <c r="AS68" s="187">
        <v>0</v>
      </c>
      <c r="AT68" s="187">
        <v>1.0418581847153276E-3</v>
      </c>
      <c r="AU68" s="187">
        <v>2.9491833030852997E-3</v>
      </c>
      <c r="AV68" s="187">
        <v>2.0204641506636018E-3</v>
      </c>
      <c r="AW68" s="187">
        <v>3.4524646761716002E-3</v>
      </c>
      <c r="AX68" s="187">
        <v>2.8608932718521762E-4</v>
      </c>
      <c r="AY68" s="187">
        <v>1.8867299990069843E-3</v>
      </c>
      <c r="AZ68" s="187">
        <v>3.855215249518098E-3</v>
      </c>
      <c r="BA68" s="187">
        <v>2.6228012657866979E-3</v>
      </c>
      <c r="BB68" s="187">
        <v>1.5007062146892656E-3</v>
      </c>
      <c r="BC68" s="187">
        <v>2.1158423697434543E-3</v>
      </c>
      <c r="BD68" s="187">
        <v>3.2712432312260809E-3</v>
      </c>
      <c r="BE68" s="187">
        <v>1.6131737196431852E-3</v>
      </c>
      <c r="BF68" s="187">
        <v>5.0478806324697496E-3</v>
      </c>
      <c r="BG68" s="187">
        <v>5.7796852646638053E-3</v>
      </c>
      <c r="BH68" s="187">
        <v>1.744659403714186E-3</v>
      </c>
      <c r="BI68" s="187">
        <v>2.2718093699515348E-3</v>
      </c>
      <c r="BJ68" s="187">
        <v>9.7700973956584133E-4</v>
      </c>
      <c r="BK68" s="187">
        <v>2.4147727272727272E-3</v>
      </c>
      <c r="BL68" s="187">
        <v>3.4465224023956156E-3</v>
      </c>
      <c r="BM68" s="187">
        <v>0</v>
      </c>
      <c r="BN68" s="187">
        <v>2.8921237828979078E-4</v>
      </c>
      <c r="BO68" s="188">
        <v>1.5000950907735507E-3</v>
      </c>
    </row>
    <row r="69" spans="1:97" s="138" customFormat="1" ht="10.9" customHeight="1" x14ac:dyDescent="0.2">
      <c r="A69" s="175" t="s">
        <v>459</v>
      </c>
      <c r="B69" s="186" t="s">
        <v>522</v>
      </c>
      <c r="C69" s="187">
        <v>5.5838080891597109E-3</v>
      </c>
      <c r="D69" s="187">
        <v>4.8399782200980095E-4</v>
      </c>
      <c r="E69" s="187">
        <v>2.5683532186135562E-4</v>
      </c>
      <c r="F69" s="187">
        <v>2.6626431170675426E-4</v>
      </c>
      <c r="G69" s="187">
        <v>4.1017913946090742E-3</v>
      </c>
      <c r="H69" s="187">
        <v>8.0794661064079593E-3</v>
      </c>
      <c r="I69" s="187">
        <v>0</v>
      </c>
      <c r="J69" s="187">
        <v>2.2509378907878283E-2</v>
      </c>
      <c r="K69" s="187">
        <v>1.0027199285511306E-2</v>
      </c>
      <c r="L69" s="187">
        <v>3.5477498164065329E-3</v>
      </c>
      <c r="M69" s="187">
        <v>5.8487740969492795E-3</v>
      </c>
      <c r="N69" s="187">
        <v>8.674246864376978E-4</v>
      </c>
      <c r="O69" s="187">
        <v>4.160887656033287E-3</v>
      </c>
      <c r="P69" s="187">
        <v>1.9720873786407769E-2</v>
      </c>
      <c r="Q69" s="187">
        <v>0</v>
      </c>
      <c r="R69" s="187">
        <v>2.9940119760479044E-3</v>
      </c>
      <c r="S69" s="187">
        <v>7.9842809468858179E-3</v>
      </c>
      <c r="T69" s="187">
        <v>2.3584905660377358E-3</v>
      </c>
      <c r="U69" s="187">
        <v>3.7488284910965324E-3</v>
      </c>
      <c r="V69" s="187">
        <v>5.434782608695652E-3</v>
      </c>
      <c r="W69" s="187">
        <v>3.4657424686750202E-3</v>
      </c>
      <c r="X69" s="187">
        <v>0</v>
      </c>
      <c r="Y69" s="187">
        <v>7.173601147776184E-4</v>
      </c>
      <c r="Z69" s="187">
        <v>5.3177346450412125E-3</v>
      </c>
      <c r="AA69" s="187">
        <v>0</v>
      </c>
      <c r="AB69" s="187">
        <v>2.7347310847766638E-3</v>
      </c>
      <c r="AC69" s="187">
        <v>0</v>
      </c>
      <c r="AD69" s="187">
        <v>0</v>
      </c>
      <c r="AE69" s="187">
        <v>6.0117967332123413E-3</v>
      </c>
      <c r="AF69" s="187">
        <v>0</v>
      </c>
      <c r="AG69" s="187">
        <v>0</v>
      </c>
      <c r="AH69" s="187">
        <v>4.3859649122807015E-3</v>
      </c>
      <c r="AI69" s="187">
        <v>3.2889042755755581E-3</v>
      </c>
      <c r="AJ69" s="187">
        <v>2.4592403679752255E-3</v>
      </c>
      <c r="AK69" s="187">
        <v>1.5161086544535692E-3</v>
      </c>
      <c r="AL69" s="187">
        <v>1.8198362147406734E-3</v>
      </c>
      <c r="AM69" s="187">
        <v>4.528985507246377E-3</v>
      </c>
      <c r="AN69" s="187">
        <v>1.7699115044247787E-3</v>
      </c>
      <c r="AO69" s="187">
        <v>2.2948640134107922E-2</v>
      </c>
      <c r="AP69" s="187">
        <v>3.4443168771526979E-3</v>
      </c>
      <c r="AQ69" s="187">
        <v>5.8170765259999736E-3</v>
      </c>
      <c r="AR69" s="187">
        <v>1.1014052411697683E-2</v>
      </c>
      <c r="AS69" s="187">
        <v>6.9266676705315462E-3</v>
      </c>
      <c r="AT69" s="187">
        <v>8.76386590672305E-3</v>
      </c>
      <c r="AU69" s="187">
        <v>2.3517846339987901E-2</v>
      </c>
      <c r="AV69" s="187">
        <v>8.038605076493413E-3</v>
      </c>
      <c r="AW69" s="187">
        <v>5.6688617522323804E-3</v>
      </c>
      <c r="AX69" s="187">
        <v>1.2874019723334792E-3</v>
      </c>
      <c r="AY69" s="187">
        <v>1.023909613496188E-2</v>
      </c>
      <c r="AZ69" s="187">
        <v>1.285071749839366E-3</v>
      </c>
      <c r="BA69" s="187">
        <v>3.4780625481084472E-3</v>
      </c>
      <c r="BB69" s="187">
        <v>1.1475988700564972E-3</v>
      </c>
      <c r="BC69" s="187">
        <v>7.4054482941020891E-4</v>
      </c>
      <c r="BD69" s="187">
        <v>8.9562193320947073E-3</v>
      </c>
      <c r="BE69" s="187">
        <v>2.6114247837788194E-3</v>
      </c>
      <c r="BF69" s="187">
        <v>3.0806918565808032E-3</v>
      </c>
      <c r="BG69" s="187">
        <v>3.547925608011445E-3</v>
      </c>
      <c r="BH69" s="187">
        <v>3.1016167177141084E-3</v>
      </c>
      <c r="BI69" s="187">
        <v>1.2621163166397415E-3</v>
      </c>
      <c r="BJ69" s="187">
        <v>1.7402985986016547E-3</v>
      </c>
      <c r="BK69" s="187">
        <v>2.130681818181818E-3</v>
      </c>
      <c r="BL69" s="187">
        <v>5.085033052714843E-3</v>
      </c>
      <c r="BM69" s="187">
        <v>6.779661016949153E-4</v>
      </c>
      <c r="BN69" s="187">
        <v>0</v>
      </c>
      <c r="BO69" s="188">
        <v>5.2472817768448371E-3</v>
      </c>
    </row>
    <row r="70" spans="1:97" s="138" customFormat="1" ht="10.9" customHeight="1" x14ac:dyDescent="0.2">
      <c r="A70" s="199"/>
      <c r="B70" s="200" t="s">
        <v>347</v>
      </c>
      <c r="C70" s="201">
        <v>0.51325729689322808</v>
      </c>
      <c r="D70" s="201">
        <v>0.52961461673422472</v>
      </c>
      <c r="E70" s="201">
        <v>0.66755002451609891</v>
      </c>
      <c r="F70" s="201">
        <v>0.37223750776604242</v>
      </c>
      <c r="G70" s="201">
        <v>0.36535241921982253</v>
      </c>
      <c r="H70" s="201">
        <v>0.39376197244021505</v>
      </c>
      <c r="I70" s="201">
        <v>0</v>
      </c>
      <c r="J70" s="201">
        <v>0.43351396415172988</v>
      </c>
      <c r="K70" s="201">
        <v>0.75733095170435327</v>
      </c>
      <c r="L70" s="201">
        <v>0.60972683360743063</v>
      </c>
      <c r="M70" s="201">
        <v>0.86360658805914281</v>
      </c>
      <c r="N70" s="201">
        <v>0.66250146524440279</v>
      </c>
      <c r="O70" s="201">
        <v>0.42884882108183081</v>
      </c>
      <c r="P70" s="201">
        <v>0.8000606796116505</v>
      </c>
      <c r="Q70" s="201">
        <v>0.55737704918032782</v>
      </c>
      <c r="R70" s="201">
        <v>0.5359281437125748</v>
      </c>
      <c r="S70" s="201">
        <v>0.63053987462183825</v>
      </c>
      <c r="T70" s="201">
        <v>0.55974842767295596</v>
      </c>
      <c r="U70" s="201">
        <v>0.68416119962511712</v>
      </c>
      <c r="V70" s="201">
        <v>0.50543478260869568</v>
      </c>
      <c r="W70" s="201">
        <v>0.39029592108770994</v>
      </c>
      <c r="X70" s="201">
        <v>0.65932294465341212</v>
      </c>
      <c r="Y70" s="201">
        <v>0.70994739359158299</v>
      </c>
      <c r="Z70" s="201">
        <v>0.50731188513693171</v>
      </c>
      <c r="AA70" s="201">
        <v>0.65165165165165162</v>
      </c>
      <c r="AB70" s="201">
        <v>0.57566089334548765</v>
      </c>
      <c r="AC70" s="201">
        <v>0.46666666666666667</v>
      </c>
      <c r="AD70" s="201">
        <v>0</v>
      </c>
      <c r="AE70" s="201">
        <v>0.48196460980036299</v>
      </c>
      <c r="AF70" s="201">
        <v>0</v>
      </c>
      <c r="AG70" s="201">
        <v>0.68695652173913047</v>
      </c>
      <c r="AH70" s="201">
        <v>0.75</v>
      </c>
      <c r="AI70" s="201">
        <v>0.55790202527263288</v>
      </c>
      <c r="AJ70" s="201">
        <v>0.53848255760998265</v>
      </c>
      <c r="AK70" s="201">
        <v>0.71143398610233732</v>
      </c>
      <c r="AL70" s="201">
        <v>0.69153776160145586</v>
      </c>
      <c r="AM70" s="201">
        <v>0.54408212560386471</v>
      </c>
      <c r="AN70" s="201">
        <v>0.64896755162241893</v>
      </c>
      <c r="AO70" s="201">
        <v>0.52690829214717183</v>
      </c>
      <c r="AP70" s="201">
        <v>0.52583237657864523</v>
      </c>
      <c r="AQ70" s="201">
        <v>0.49549962660657432</v>
      </c>
      <c r="AR70" s="201">
        <v>0.49681921762248388</v>
      </c>
      <c r="AS70" s="201">
        <v>0.43758470109923203</v>
      </c>
      <c r="AT70" s="201">
        <v>0.48323834038119751</v>
      </c>
      <c r="AU70" s="201">
        <v>0.29491833030852993</v>
      </c>
      <c r="AV70" s="201">
        <v>0.26652826178295147</v>
      </c>
      <c r="AW70" s="201">
        <v>0.27329880868657164</v>
      </c>
      <c r="AX70" s="201">
        <v>0.18331594358991618</v>
      </c>
      <c r="AY70" s="201">
        <v>0.44799355643088057</v>
      </c>
      <c r="AZ70" s="201">
        <v>0.1874062968515742</v>
      </c>
      <c r="BA70" s="201">
        <v>0.44157140006271917</v>
      </c>
      <c r="BB70" s="201">
        <v>0.41242937853107342</v>
      </c>
      <c r="BC70" s="201">
        <v>0.26331070557465691</v>
      </c>
      <c r="BD70" s="201">
        <v>0.22587458116970766</v>
      </c>
      <c r="BE70" s="201">
        <v>0.3868582243908672</v>
      </c>
      <c r="BF70" s="201">
        <v>0.20781679162645683</v>
      </c>
      <c r="BG70" s="201">
        <v>0.3832331902718169</v>
      </c>
      <c r="BH70" s="201">
        <v>0.36164850928546505</v>
      </c>
      <c r="BI70" s="201">
        <v>0.53079563812600972</v>
      </c>
      <c r="BJ70" s="201">
        <v>0.61768387628614174</v>
      </c>
      <c r="BK70" s="201">
        <v>0.30632102272727274</v>
      </c>
      <c r="BL70" s="201">
        <v>0.31866207130346347</v>
      </c>
      <c r="BM70" s="201">
        <v>1</v>
      </c>
      <c r="BN70" s="201">
        <v>0.52501687072206693</v>
      </c>
      <c r="BO70" s="202">
        <v>0.43525386185497184</v>
      </c>
    </row>
    <row r="71" spans="1:97" s="138" customFormat="1" ht="10.9" customHeight="1" x14ac:dyDescent="0.2">
      <c r="A71" s="175"/>
      <c r="B71" s="186" t="s">
        <v>322</v>
      </c>
      <c r="C71" s="187">
        <v>1.5403608521819892E-3</v>
      </c>
      <c r="D71" s="187">
        <v>2.6014882933026802E-3</v>
      </c>
      <c r="E71" s="187">
        <v>1.1440846155642205E-3</v>
      </c>
      <c r="F71" s="187">
        <v>7.4554007277891189E-3</v>
      </c>
      <c r="G71" s="187">
        <v>9.6685082872928173E-3</v>
      </c>
      <c r="H71" s="187">
        <v>2.6323920163134153E-2</v>
      </c>
      <c r="I71" s="187">
        <v>0</v>
      </c>
      <c r="J71" s="187">
        <v>5.4606085869112128E-2</v>
      </c>
      <c r="K71" s="187">
        <v>8.5386811729522734E-3</v>
      </c>
      <c r="L71" s="187">
        <v>7.6436942108583901E-3</v>
      </c>
      <c r="M71" s="187">
        <v>4.9129702414373944E-3</v>
      </c>
      <c r="N71" s="187">
        <v>9.2369007150392684E-3</v>
      </c>
      <c r="O71" s="187">
        <v>8.321775312066574E-3</v>
      </c>
      <c r="P71" s="187">
        <v>3.6407766990291263E-3</v>
      </c>
      <c r="Q71" s="187">
        <v>1.6393442622950821E-2</v>
      </c>
      <c r="R71" s="187">
        <v>1.4970059880239521E-2</v>
      </c>
      <c r="S71" s="187">
        <v>6.7367370489349095E-3</v>
      </c>
      <c r="T71" s="187">
        <v>1.6509433962264151E-2</v>
      </c>
      <c r="U71" s="187">
        <v>1.6869728209934397E-2</v>
      </c>
      <c r="V71" s="187">
        <v>2.1739130434782608E-2</v>
      </c>
      <c r="W71" s="187">
        <v>1.8661690215942415E-2</v>
      </c>
      <c r="X71" s="187">
        <v>4.1375604513702313E-2</v>
      </c>
      <c r="Y71" s="187">
        <v>7.6518412242945963E-3</v>
      </c>
      <c r="Z71" s="187">
        <v>1.7016750864131881E-2</v>
      </c>
      <c r="AA71" s="187">
        <v>3.003003003003003E-3</v>
      </c>
      <c r="AB71" s="187">
        <v>1.8687329079307202E-2</v>
      </c>
      <c r="AC71" s="187">
        <v>1.6666666666666666E-2</v>
      </c>
      <c r="AD71" s="187">
        <v>0</v>
      </c>
      <c r="AE71" s="187">
        <v>1.5313067150635209E-2</v>
      </c>
      <c r="AF71" s="187">
        <v>0</v>
      </c>
      <c r="AG71" s="187">
        <v>0</v>
      </c>
      <c r="AH71" s="187">
        <v>8.771929824561403E-3</v>
      </c>
      <c r="AI71" s="187">
        <v>1.6790721827938376E-2</v>
      </c>
      <c r="AJ71" s="187">
        <v>1.6577101739684852E-2</v>
      </c>
      <c r="AK71" s="187">
        <v>1.3392293114339862E-2</v>
      </c>
      <c r="AL71" s="187">
        <v>7.7343039126478615E-3</v>
      </c>
      <c r="AM71" s="187">
        <v>2.1135265700483092E-2</v>
      </c>
      <c r="AN71" s="187">
        <v>7.6696165191740412E-3</v>
      </c>
      <c r="AO71" s="187">
        <v>2.0939911558137517E-2</v>
      </c>
      <c r="AP71" s="187">
        <v>1.3409873708381171E-2</v>
      </c>
      <c r="AQ71" s="187">
        <v>1.6599630537031458E-2</v>
      </c>
      <c r="AR71" s="187">
        <v>1.1156475503228257E-2</v>
      </c>
      <c r="AS71" s="187">
        <v>1.7918988104201176E-2</v>
      </c>
      <c r="AT71" s="187">
        <v>1.0050867193724337E-2</v>
      </c>
      <c r="AU71" s="187">
        <v>2.3139745916515426E-2</v>
      </c>
      <c r="AV71" s="187">
        <v>2.191616618472109E-2</v>
      </c>
      <c r="AW71" s="187">
        <v>2.6404961319608719E-2</v>
      </c>
      <c r="AX71" s="187">
        <v>3.4751438861027901E-3</v>
      </c>
      <c r="AY71" s="187">
        <v>1.5987554202111814E-2</v>
      </c>
      <c r="AZ71" s="187">
        <v>2.7200685371599913E-2</v>
      </c>
      <c r="BA71" s="187">
        <v>9.7214699090572166E-3</v>
      </c>
      <c r="BB71" s="187">
        <v>2.710098870056497E-2</v>
      </c>
      <c r="BC71" s="187">
        <v>1.0485174410062007E-2</v>
      </c>
      <c r="BD71" s="187">
        <v>6.8283232496466739E-3</v>
      </c>
      <c r="BE71" s="187">
        <v>8.3693369217131587E-3</v>
      </c>
      <c r="BF71" s="187">
        <v>1.4772474203845297E-2</v>
      </c>
      <c r="BG71" s="187">
        <v>3.3876967095851217E-2</v>
      </c>
      <c r="BH71" s="187">
        <v>1.4558213468770597E-2</v>
      </c>
      <c r="BI71" s="187">
        <v>2.1052100161550888E-2</v>
      </c>
      <c r="BJ71" s="187">
        <v>1.441089365859616E-2</v>
      </c>
      <c r="BK71" s="187">
        <v>2.2798295454545453E-2</v>
      </c>
      <c r="BL71" s="187">
        <v>3.2487711170122606E-2</v>
      </c>
      <c r="BM71" s="187">
        <v>0</v>
      </c>
      <c r="BN71" s="187">
        <v>3.952569169960474E-3</v>
      </c>
      <c r="BO71" s="188">
        <v>1.2580458490080557E-2</v>
      </c>
    </row>
    <row r="72" spans="1:97" s="138" customFormat="1" ht="10.9" customHeight="1" x14ac:dyDescent="0.2">
      <c r="A72" s="175"/>
      <c r="B72" s="186" t="s">
        <v>323</v>
      </c>
      <c r="C72" s="187">
        <v>5.5045248100032848E-2</v>
      </c>
      <c r="D72" s="187">
        <v>3.0310363603363786E-2</v>
      </c>
      <c r="E72" s="187">
        <v>2.2811646314413132E-2</v>
      </c>
      <c r="F72" s="187">
        <v>0.34774119108902102</v>
      </c>
      <c r="G72" s="187">
        <v>0.25334840113845641</v>
      </c>
      <c r="H72" s="187">
        <v>0.18925724525736884</v>
      </c>
      <c r="I72" s="187">
        <v>0</v>
      </c>
      <c r="J72" s="187">
        <v>0.29178824510212586</v>
      </c>
      <c r="K72" s="187">
        <v>0.11462942664988701</v>
      </c>
      <c r="L72" s="187">
        <v>9.417569119061657E-2</v>
      </c>
      <c r="M72" s="187">
        <v>2.8916339135317236E-2</v>
      </c>
      <c r="N72" s="187">
        <v>0.17939280271949362</v>
      </c>
      <c r="O72" s="187">
        <v>7.8502080443828018E-2</v>
      </c>
      <c r="P72" s="187">
        <v>5.8859223300970875E-2</v>
      </c>
      <c r="Q72" s="187">
        <v>0.22950819672131148</v>
      </c>
      <c r="R72" s="187">
        <v>0.29041916167664672</v>
      </c>
      <c r="S72" s="187">
        <v>0.15410285999438605</v>
      </c>
      <c r="T72" s="187">
        <v>0.3168238993710692</v>
      </c>
      <c r="U72" s="187">
        <v>9.6532333645735713E-2</v>
      </c>
      <c r="V72" s="187">
        <v>0.24456521739130435</v>
      </c>
      <c r="W72" s="187">
        <v>0.29245534524126898</v>
      </c>
      <c r="X72" s="187">
        <v>8.9199355185384202E-2</v>
      </c>
      <c r="Y72" s="187">
        <v>6.3845050215208032E-2</v>
      </c>
      <c r="Z72" s="187">
        <v>0.12922095187450147</v>
      </c>
      <c r="AA72" s="187">
        <v>1.5015015015015015E-2</v>
      </c>
      <c r="AB72" s="187">
        <v>0.27620783956244305</v>
      </c>
      <c r="AC72" s="187">
        <v>0.33333333333333331</v>
      </c>
      <c r="AD72" s="187">
        <v>0</v>
      </c>
      <c r="AE72" s="187">
        <v>0.23752268602540835</v>
      </c>
      <c r="AF72" s="187">
        <v>0</v>
      </c>
      <c r="AG72" s="187">
        <v>6.9565217391304349E-2</v>
      </c>
      <c r="AH72" s="187">
        <v>0.14035087719298245</v>
      </c>
      <c r="AI72" s="187">
        <v>0.2807685649991345</v>
      </c>
      <c r="AJ72" s="187">
        <v>0.24710811549321432</v>
      </c>
      <c r="AK72" s="187">
        <v>0.2998104864181933</v>
      </c>
      <c r="AL72" s="187">
        <v>0.17879890809827115</v>
      </c>
      <c r="AM72" s="187">
        <v>0.30223429951690822</v>
      </c>
      <c r="AN72" s="187">
        <v>0.25781710914454276</v>
      </c>
      <c r="AO72" s="187">
        <v>0.34092025781091939</v>
      </c>
      <c r="AP72" s="187">
        <v>0.35301951779563717</v>
      </c>
      <c r="AQ72" s="187">
        <v>0.35391145990278672</v>
      </c>
      <c r="AR72" s="187">
        <v>0.44098936574249903</v>
      </c>
      <c r="AS72" s="187">
        <v>0.1222707423580786</v>
      </c>
      <c r="AT72" s="187">
        <v>0.16191701905987621</v>
      </c>
      <c r="AU72" s="187">
        <v>0.52011494252873558</v>
      </c>
      <c r="AV72" s="187">
        <v>0.41873656113294283</v>
      </c>
      <c r="AW72" s="187">
        <v>0.35183172431430215</v>
      </c>
      <c r="AX72" s="187">
        <v>4.5749049173706709E-2</v>
      </c>
      <c r="AY72" s="187">
        <v>0.31954144737567997</v>
      </c>
      <c r="AZ72" s="187">
        <v>0.70164917541229388</v>
      </c>
      <c r="BA72" s="187">
        <v>6.9133620321008074E-2</v>
      </c>
      <c r="BB72" s="187">
        <v>0.32847810734463279</v>
      </c>
      <c r="BC72" s="187">
        <v>0.37632019747862117</v>
      </c>
      <c r="BD72" s="187">
        <v>0.6199958712464072</v>
      </c>
      <c r="BE72" s="187">
        <v>0.49292838946166317</v>
      </c>
      <c r="BF72" s="187">
        <v>0.66442728824883079</v>
      </c>
      <c r="BG72" s="187">
        <v>0.51971387696709581</v>
      </c>
      <c r="BH72" s="187">
        <v>0.34523901833830883</v>
      </c>
      <c r="BI72" s="187">
        <v>0.25075726978998386</v>
      </c>
      <c r="BJ72" s="187">
        <v>0.26953256190272645</v>
      </c>
      <c r="BK72" s="187">
        <v>0.21555397727272727</v>
      </c>
      <c r="BL72" s="187">
        <v>0.26848974518334368</v>
      </c>
      <c r="BM72" s="187">
        <v>0</v>
      </c>
      <c r="BN72" s="187">
        <v>1.291815289694399E-2</v>
      </c>
      <c r="BO72" s="188">
        <v>0.27370887578297337</v>
      </c>
    </row>
    <row r="73" spans="1:97" s="138" customFormat="1" ht="10.9" customHeight="1" x14ac:dyDescent="0.2">
      <c r="A73" s="175"/>
      <c r="B73" s="186" t="s">
        <v>324</v>
      </c>
      <c r="C73" s="187">
        <v>0.52059666330656584</v>
      </c>
      <c r="D73" s="187">
        <v>0.32621453203460582</v>
      </c>
      <c r="E73" s="187">
        <v>9.3768241145018569E-2</v>
      </c>
      <c r="F73" s="187">
        <v>0.12958196503062039</v>
      </c>
      <c r="G73" s="187">
        <v>0.33931860036832412</v>
      </c>
      <c r="H73" s="187">
        <v>0.16676450596304765</v>
      </c>
      <c r="I73" s="187">
        <v>0</v>
      </c>
      <c r="J73" s="187">
        <v>7.8365985827428097E-2</v>
      </c>
      <c r="K73" s="187">
        <v>6.3451467543539156E-2</v>
      </c>
      <c r="L73" s="187">
        <v>0.25551038983874808</v>
      </c>
      <c r="M73" s="187">
        <v>7.1822945910537145E-2</v>
      </c>
      <c r="N73" s="187">
        <v>8.9778455046301719E-2</v>
      </c>
      <c r="O73" s="187">
        <v>0.11539528432732316</v>
      </c>
      <c r="P73" s="187">
        <v>9.6480582524271843E-2</v>
      </c>
      <c r="Q73" s="187">
        <v>-1.6393442622950821E-2</v>
      </c>
      <c r="R73" s="187">
        <v>5.9880239520958087E-3</v>
      </c>
      <c r="S73" s="187">
        <v>0.108411564731934</v>
      </c>
      <c r="T73" s="187">
        <v>2.6729559748427674E-2</v>
      </c>
      <c r="U73" s="187">
        <v>7.7788191190253042E-2</v>
      </c>
      <c r="V73" s="187">
        <v>0.1358695652173913</v>
      </c>
      <c r="W73" s="187">
        <v>0.15275926419621436</v>
      </c>
      <c r="X73" s="187">
        <v>8.0064481461579795E-2</v>
      </c>
      <c r="Y73" s="187">
        <v>9.708273553323768E-2</v>
      </c>
      <c r="Z73" s="187">
        <v>0.14411060888061686</v>
      </c>
      <c r="AA73" s="187">
        <v>1.2012012012012012E-2</v>
      </c>
      <c r="AB73" s="187">
        <v>-4.5578851412944393E-4</v>
      </c>
      <c r="AC73" s="187">
        <v>0</v>
      </c>
      <c r="AD73" s="187">
        <v>0</v>
      </c>
      <c r="AE73" s="187">
        <v>0.11524500907441017</v>
      </c>
      <c r="AF73" s="187">
        <v>0</v>
      </c>
      <c r="AG73" s="187">
        <v>0.20869565217391303</v>
      </c>
      <c r="AH73" s="187">
        <v>5.701754385964912E-2</v>
      </c>
      <c r="AI73" s="187">
        <v>4.1197853557209625E-2</v>
      </c>
      <c r="AJ73" s="187">
        <v>2.3863739867018854E-2</v>
      </c>
      <c r="AK73" s="187">
        <v>-0.29349336702463674</v>
      </c>
      <c r="AL73" s="187">
        <v>1.9108280254777069E-2</v>
      </c>
      <c r="AM73" s="187">
        <v>-4.528985507246377E-3</v>
      </c>
      <c r="AN73" s="187">
        <v>-4.71976401179941E-3</v>
      </c>
      <c r="AO73" s="187">
        <v>4.5102459608659211E-2</v>
      </c>
      <c r="AP73" s="187">
        <v>4.3582089552238808E-2</v>
      </c>
      <c r="AQ73" s="187">
        <v>2.0687305933680088E-2</v>
      </c>
      <c r="AR73" s="187">
        <v>2.0271553361184962E-2</v>
      </c>
      <c r="AS73" s="187">
        <v>-2.8610149073934648E-2</v>
      </c>
      <c r="AT73" s="187">
        <v>0.15922044493473064</v>
      </c>
      <c r="AU73" s="187">
        <v>5.852994555353902E-2</v>
      </c>
      <c r="AV73" s="187">
        <v>0.15959195274461827</v>
      </c>
      <c r="AW73" s="187">
        <v>0.27336274321761184</v>
      </c>
      <c r="AX73" s="187">
        <v>0.38784456935141864</v>
      </c>
      <c r="AY73" s="187">
        <v>5.9591980845828785E-2</v>
      </c>
      <c r="AZ73" s="187">
        <v>3.6410366245448705E-3</v>
      </c>
      <c r="BA73" s="187">
        <v>0.26476038429740284</v>
      </c>
      <c r="BB73" s="187">
        <v>0.12544138418079095</v>
      </c>
      <c r="BC73" s="187">
        <v>0</v>
      </c>
      <c r="BD73" s="187">
        <v>2.5248916202181889E-3</v>
      </c>
      <c r="BE73" s="187">
        <v>4.6853911946270137E-2</v>
      </c>
      <c r="BF73" s="187">
        <v>3.3627793036894067E-2</v>
      </c>
      <c r="BG73" s="187">
        <v>-5.7224606580829754E-5</v>
      </c>
      <c r="BH73" s="187">
        <v>0.11160004652425076</v>
      </c>
      <c r="BI73" s="187">
        <v>4.1902261712439416E-2</v>
      </c>
      <c r="BJ73" s="187">
        <v>1.6151192257197813E-2</v>
      </c>
      <c r="BK73" s="187">
        <v>0.22784090909090909</v>
      </c>
      <c r="BL73" s="187">
        <v>0.15983953895700323</v>
      </c>
      <c r="BM73" s="187">
        <v>0</v>
      </c>
      <c r="BN73" s="187">
        <v>0.39651017063530319</v>
      </c>
      <c r="BO73" s="188">
        <v>0.13418782817758279</v>
      </c>
    </row>
    <row r="74" spans="1:97" s="138" customFormat="1" ht="10.9" customHeight="1" x14ac:dyDescent="0.2">
      <c r="A74" s="175"/>
      <c r="B74" s="186" t="s">
        <v>325</v>
      </c>
      <c r="C74" s="187">
        <v>0.24554031554745104</v>
      </c>
      <c r="D74" s="187">
        <v>0.36160687276907255</v>
      </c>
      <c r="E74" s="187">
        <v>0.20825842303112377</v>
      </c>
      <c r="F74" s="187">
        <v>0.11422738972219756</v>
      </c>
      <c r="G74" s="187">
        <v>6.4665996986438976E-2</v>
      </c>
      <c r="H74" s="187">
        <v>0.16104863127973801</v>
      </c>
      <c r="I74" s="187">
        <v>0</v>
      </c>
      <c r="J74" s="187">
        <v>8.4201750729470615E-2</v>
      </c>
      <c r="K74" s="187">
        <v>6.3654447286160848E-2</v>
      </c>
      <c r="L74" s="187">
        <v>2.2713873460142118E-2</v>
      </c>
      <c r="M74" s="187">
        <v>9.4984091334456306E-3</v>
      </c>
      <c r="N74" s="187">
        <v>5.693353651389052E-2</v>
      </c>
      <c r="O74" s="187">
        <v>6.2690707350901528E-2</v>
      </c>
      <c r="P74" s="187">
        <v>2.4271844660194174E-2</v>
      </c>
      <c r="Q74" s="187">
        <v>0.18032786885245902</v>
      </c>
      <c r="R74" s="187">
        <v>9.880239520958084E-2</v>
      </c>
      <c r="S74" s="187">
        <v>6.6774787137822408E-2</v>
      </c>
      <c r="T74" s="187">
        <v>4.9528301886792456E-2</v>
      </c>
      <c r="U74" s="187">
        <v>0.10684161199625117</v>
      </c>
      <c r="V74" s="187">
        <v>5.9782608695652176E-2</v>
      </c>
      <c r="W74" s="187">
        <v>0.10583844308184484</v>
      </c>
      <c r="X74" s="187">
        <v>9.8871574422353573E-2</v>
      </c>
      <c r="Y74" s="187">
        <v>9.8039215686274508E-2</v>
      </c>
      <c r="Z74" s="187">
        <v>0.17468758308960383</v>
      </c>
      <c r="AA74" s="187">
        <v>3.003003003003003E-2</v>
      </c>
      <c r="AB74" s="187">
        <v>8.4776663628076579E-2</v>
      </c>
      <c r="AC74" s="187">
        <v>0.15</v>
      </c>
      <c r="AD74" s="187">
        <v>0</v>
      </c>
      <c r="AE74" s="187">
        <v>0.10526315789473684</v>
      </c>
      <c r="AF74" s="187">
        <v>0</v>
      </c>
      <c r="AG74" s="187">
        <v>2.6086956521739129E-2</v>
      </c>
      <c r="AH74" s="187">
        <v>3.5087719298245612E-2</v>
      </c>
      <c r="AI74" s="187">
        <v>7.3394495412844041E-2</v>
      </c>
      <c r="AJ74" s="187">
        <v>0.16249203023954822</v>
      </c>
      <c r="AK74" s="187">
        <v>0.25369551484523056</v>
      </c>
      <c r="AL74" s="187">
        <v>9.417652411282984E-2</v>
      </c>
      <c r="AM74" s="187">
        <v>0.12832125603864733</v>
      </c>
      <c r="AN74" s="187">
        <v>2.4188790560471976E-2</v>
      </c>
      <c r="AO74" s="187">
        <v>2.8960374577299924E-2</v>
      </c>
      <c r="AP74" s="187">
        <v>2.8013777267508609E-2</v>
      </c>
      <c r="AQ74" s="187">
        <v>7.2136989531882564E-2</v>
      </c>
      <c r="AR74" s="187">
        <v>3.9166350170907707E-2</v>
      </c>
      <c r="AS74" s="187">
        <v>0.37750338804396927</v>
      </c>
      <c r="AT74" s="187">
        <v>0.1697615983330269</v>
      </c>
      <c r="AU74" s="187">
        <v>8.3560193587416814E-2</v>
      </c>
      <c r="AV74" s="187">
        <v>8.9061071154939331E-2</v>
      </c>
      <c r="AW74" s="187">
        <v>6.9603392792447205E-2</v>
      </c>
      <c r="AX74" s="187">
        <v>0.3288007808555754</v>
      </c>
      <c r="AY74" s="187">
        <v>0.12027627905950371</v>
      </c>
      <c r="AZ74" s="187">
        <v>5.7614050117798243E-2</v>
      </c>
      <c r="BA74" s="187">
        <v>0.1706531345325997</v>
      </c>
      <c r="BB74" s="187">
        <v>7.6359463276836154E-2</v>
      </c>
      <c r="BC74" s="187">
        <v>0.34727438361397633</v>
      </c>
      <c r="BD74" s="187">
        <v>0.13324758229717498</v>
      </c>
      <c r="BE74" s="187">
        <v>6.1771775848713052E-2</v>
      </c>
      <c r="BF74" s="187">
        <v>6.7997921460916044E-2</v>
      </c>
      <c r="BG74" s="187">
        <v>6.6037195994277542E-2</v>
      </c>
      <c r="BH74" s="187">
        <v>0.11807467142247896</v>
      </c>
      <c r="BI74" s="187">
        <v>0.12575726978998383</v>
      </c>
      <c r="BJ74" s="187">
        <v>4.7934540347449088E-2</v>
      </c>
      <c r="BK74" s="187">
        <v>0.13579545454545455</v>
      </c>
      <c r="BL74" s="187">
        <v>0.13865190123735804</v>
      </c>
      <c r="BM74" s="187">
        <v>0</v>
      </c>
      <c r="BN74" s="187">
        <v>4.7623638291718888E-2</v>
      </c>
      <c r="BO74" s="188">
        <v>0.13764262344765582</v>
      </c>
    </row>
    <row r="75" spans="1:97" s="138" customFormat="1" ht="10.9" customHeight="1" x14ac:dyDescent="0.2">
      <c r="A75" s="175"/>
      <c r="B75" s="203" t="s">
        <v>348</v>
      </c>
      <c r="C75" s="187">
        <v>6.5000962725532616E-2</v>
      </c>
      <c r="D75" s="187">
        <v>1.9178413697138363E-2</v>
      </c>
      <c r="E75" s="187">
        <v>2.6080459501739477E-2</v>
      </c>
      <c r="F75" s="187">
        <v>2.8845300434898375E-2</v>
      </c>
      <c r="G75" s="187">
        <v>2.7205759249958144E-2</v>
      </c>
      <c r="H75" s="187">
        <v>6.3430760674782177E-2</v>
      </c>
      <c r="I75" s="187">
        <v>0</v>
      </c>
      <c r="J75" s="187">
        <v>5.7523968320133387E-2</v>
      </c>
      <c r="K75" s="187">
        <v>9.1746843665002232E-3</v>
      </c>
      <c r="L75" s="187">
        <v>1.0239860986129643E-2</v>
      </c>
      <c r="M75" s="187">
        <v>2.1476698483997754E-2</v>
      </c>
      <c r="N75" s="187">
        <v>3.5365138905169381E-2</v>
      </c>
      <c r="O75" s="187">
        <v>0.30624133148404992</v>
      </c>
      <c r="P75" s="187">
        <v>1.8507281553398057E-2</v>
      </c>
      <c r="Q75" s="187">
        <v>3.2786885245901641E-2</v>
      </c>
      <c r="R75" s="187">
        <v>5.3892215568862277E-2</v>
      </c>
      <c r="S75" s="187">
        <v>3.3465365062533135E-2</v>
      </c>
      <c r="T75" s="187">
        <v>3.0660377358490566E-2</v>
      </c>
      <c r="U75" s="187">
        <v>1.780693533270853E-2</v>
      </c>
      <c r="V75" s="187">
        <v>3.2608695652173912E-2</v>
      </c>
      <c r="W75" s="187">
        <v>3.9989336177019462E-2</v>
      </c>
      <c r="X75" s="187">
        <v>3.1166039763567976E-2</v>
      </c>
      <c r="Y75" s="187">
        <v>2.34337637494022E-2</v>
      </c>
      <c r="Z75" s="187">
        <v>2.7652220154214306E-2</v>
      </c>
      <c r="AA75" s="187">
        <v>0.29429429429429427</v>
      </c>
      <c r="AB75" s="187">
        <v>4.5123062898814952E-2</v>
      </c>
      <c r="AC75" s="187">
        <v>3.3333333333333333E-2</v>
      </c>
      <c r="AD75" s="187">
        <v>0</v>
      </c>
      <c r="AE75" s="187">
        <v>4.4691470054446458E-2</v>
      </c>
      <c r="AF75" s="187">
        <v>0</v>
      </c>
      <c r="AG75" s="187">
        <v>8.6956521739130436E-3</v>
      </c>
      <c r="AH75" s="187">
        <v>8.771929824561403E-3</v>
      </c>
      <c r="AI75" s="187">
        <v>2.994633893024061E-2</v>
      </c>
      <c r="AJ75" s="187">
        <v>1.1476455050551051E-2</v>
      </c>
      <c r="AK75" s="187">
        <v>1.5161086544535692E-2</v>
      </c>
      <c r="AL75" s="187">
        <v>8.6442220200181989E-3</v>
      </c>
      <c r="AM75" s="187">
        <v>8.7560386473429959E-3</v>
      </c>
      <c r="AN75" s="187">
        <v>6.6076696165191739E-2</v>
      </c>
      <c r="AO75" s="187">
        <v>3.718315558253129E-2</v>
      </c>
      <c r="AP75" s="187">
        <v>3.6188289322617681E-2</v>
      </c>
      <c r="AQ75" s="187">
        <v>4.3431551089391694E-2</v>
      </c>
      <c r="AR75" s="187">
        <v>2.9956323585263959E-2</v>
      </c>
      <c r="AS75" s="187">
        <v>7.3482909200421623E-2</v>
      </c>
      <c r="AT75" s="187">
        <v>3.7261751547465832E-2</v>
      </c>
      <c r="AU75" s="187">
        <v>1.9736842105263157E-2</v>
      </c>
      <c r="AV75" s="187">
        <v>4.4746793208274634E-2</v>
      </c>
      <c r="AW75" s="187">
        <v>1.9116424781024231E-2</v>
      </c>
      <c r="AX75" s="187">
        <v>5.1235232742082054E-2</v>
      </c>
      <c r="AY75" s="187">
        <v>4.0150938399920559E-2</v>
      </c>
      <c r="AZ75" s="187">
        <v>2.2488755622188907E-2</v>
      </c>
      <c r="BA75" s="187">
        <v>4.4159990877212986E-2</v>
      </c>
      <c r="BB75" s="187">
        <v>3.0190677966101694E-2</v>
      </c>
      <c r="BC75" s="187">
        <v>2.6095389226835934E-3</v>
      </c>
      <c r="BD75" s="187">
        <v>1.3116732567925936E-2</v>
      </c>
      <c r="BE75" s="187">
        <v>1.4558493519354091E-2</v>
      </c>
      <c r="BF75" s="187">
        <v>1.6665429441021454E-2</v>
      </c>
      <c r="BG75" s="187">
        <v>3.828326180257511E-2</v>
      </c>
      <c r="BH75" s="187">
        <v>4.8918311169697207E-2</v>
      </c>
      <c r="BI75" s="187">
        <v>2.9735460420032309E-2</v>
      </c>
      <c r="BJ75" s="187">
        <v>3.4286935547888746E-2</v>
      </c>
      <c r="BK75" s="187">
        <v>9.1690340909090909E-2</v>
      </c>
      <c r="BL75" s="187">
        <v>8.186903214870897E-2</v>
      </c>
      <c r="BM75" s="187">
        <v>0</v>
      </c>
      <c r="BN75" s="187">
        <v>1.8991612841029595E-2</v>
      </c>
      <c r="BO75" s="188">
        <v>3.3049891637198694E-2</v>
      </c>
    </row>
    <row r="76" spans="1:97" s="138" customFormat="1" ht="10.9" customHeight="1" x14ac:dyDescent="0.2">
      <c r="A76" s="175"/>
      <c r="B76" s="186" t="s">
        <v>349</v>
      </c>
      <c r="C76" s="187">
        <v>-0.40098084742499235</v>
      </c>
      <c r="D76" s="187">
        <v>-0.2695262871317079</v>
      </c>
      <c r="E76" s="187">
        <v>-1.9612879123958066E-2</v>
      </c>
      <c r="F76" s="187">
        <v>-8.8754770568918079E-5</v>
      </c>
      <c r="G76" s="187">
        <v>-5.9559685250292982E-2</v>
      </c>
      <c r="H76" s="187">
        <v>-5.8703577828585554E-4</v>
      </c>
      <c r="I76" s="187">
        <v>0</v>
      </c>
      <c r="J76" s="187">
        <v>0</v>
      </c>
      <c r="K76" s="187">
        <v>-1.6779658723392737E-2</v>
      </c>
      <c r="L76" s="187">
        <v>-1.0343293925383477E-5</v>
      </c>
      <c r="M76" s="187">
        <v>-2.3395096387797117E-4</v>
      </c>
      <c r="N76" s="187">
        <v>-3.3208299144297272E-2</v>
      </c>
      <c r="O76" s="187">
        <v>0</v>
      </c>
      <c r="P76" s="187">
        <v>-1.8203883495145632E-3</v>
      </c>
      <c r="Q76" s="187">
        <v>0</v>
      </c>
      <c r="R76" s="187">
        <v>0</v>
      </c>
      <c r="S76" s="187">
        <v>-3.1188597448772726E-5</v>
      </c>
      <c r="T76" s="187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-6.006006006006006E-3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-1.4451284719211538E-5</v>
      </c>
      <c r="AP76" s="187">
        <v>-4.5924225028702638E-5</v>
      </c>
      <c r="AQ76" s="187">
        <v>-2.2665636013468366E-3</v>
      </c>
      <c r="AR76" s="187">
        <v>-3.8359285985567794E-2</v>
      </c>
      <c r="AS76" s="187">
        <v>-1.505797319680771E-4</v>
      </c>
      <c r="AT76" s="187">
        <v>-2.145002145002145E-2</v>
      </c>
      <c r="AU76" s="187">
        <v>0</v>
      </c>
      <c r="AV76" s="187">
        <v>-5.8080620844764088E-4</v>
      </c>
      <c r="AW76" s="187">
        <v>-1.3618055111565757E-2</v>
      </c>
      <c r="AX76" s="187">
        <v>-4.207195988017906E-4</v>
      </c>
      <c r="AY76" s="187">
        <v>-3.5417563139253914E-3</v>
      </c>
      <c r="AZ76" s="187">
        <v>0</v>
      </c>
      <c r="BA76" s="187">
        <v>0</v>
      </c>
      <c r="BB76" s="187">
        <v>0</v>
      </c>
      <c r="BC76" s="187">
        <v>0</v>
      </c>
      <c r="BD76" s="187">
        <v>-1.5879821510806219E-3</v>
      </c>
      <c r="BE76" s="187">
        <v>-1.1340132088580807E-2</v>
      </c>
      <c r="BF76" s="187">
        <v>-5.3076980179645166E-3</v>
      </c>
      <c r="BG76" s="187">
        <v>-4.1087267525035769E-2</v>
      </c>
      <c r="BH76" s="187">
        <v>-3.8770208971426355E-5</v>
      </c>
      <c r="BI76" s="187">
        <v>0</v>
      </c>
      <c r="BJ76" s="187">
        <v>0</v>
      </c>
      <c r="BK76" s="187">
        <v>0</v>
      </c>
      <c r="BL76" s="187">
        <v>0</v>
      </c>
      <c r="BM76" s="187">
        <v>0</v>
      </c>
      <c r="BN76" s="187">
        <v>-5.0130145570230402E-3</v>
      </c>
      <c r="BO76" s="188">
        <v>-2.6423539390463057E-2</v>
      </c>
    </row>
    <row r="77" spans="1:97" s="138" customFormat="1" ht="10.9" customHeight="1" x14ac:dyDescent="0.2">
      <c r="A77" s="199"/>
      <c r="B77" s="200" t="s">
        <v>326</v>
      </c>
      <c r="C77" s="201">
        <v>0.48674270310677192</v>
      </c>
      <c r="D77" s="201">
        <v>0.47038538326577528</v>
      </c>
      <c r="E77" s="201">
        <v>0.33244997548390109</v>
      </c>
      <c r="F77" s="201">
        <v>0.62776249223395753</v>
      </c>
      <c r="G77" s="201">
        <v>0.63464758078017747</v>
      </c>
      <c r="H77" s="201">
        <v>0.60623802755978495</v>
      </c>
      <c r="I77" s="201">
        <v>0</v>
      </c>
      <c r="J77" s="201">
        <v>0.56648603584827006</v>
      </c>
      <c r="K77" s="201">
        <v>0.24266904829564676</v>
      </c>
      <c r="L77" s="201">
        <v>0.39027316639256937</v>
      </c>
      <c r="M77" s="201">
        <v>0.13639341194085719</v>
      </c>
      <c r="N77" s="201">
        <v>0.33749853475559721</v>
      </c>
      <c r="O77" s="201">
        <v>0.57115117891816924</v>
      </c>
      <c r="P77" s="201">
        <v>0.19993932038834952</v>
      </c>
      <c r="Q77" s="201">
        <v>0.44262295081967212</v>
      </c>
      <c r="R77" s="201">
        <v>0.46407185628742514</v>
      </c>
      <c r="S77" s="201">
        <v>0.36946012537816175</v>
      </c>
      <c r="T77" s="201">
        <v>0.44025157232704404</v>
      </c>
      <c r="U77" s="201">
        <v>0.31583880037488282</v>
      </c>
      <c r="V77" s="201">
        <v>0.49456521739130432</v>
      </c>
      <c r="W77" s="201">
        <v>0.60970407891229006</v>
      </c>
      <c r="X77" s="201">
        <v>0.34067705534658788</v>
      </c>
      <c r="Y77" s="201">
        <v>0.29005260640841701</v>
      </c>
      <c r="Z77" s="201">
        <v>0.49268811486306835</v>
      </c>
      <c r="AA77" s="201">
        <v>0.34834834834834832</v>
      </c>
      <c r="AB77" s="201">
        <v>0.4243391066545123</v>
      </c>
      <c r="AC77" s="201">
        <v>0.53333333333333333</v>
      </c>
      <c r="AD77" s="201">
        <v>0</v>
      </c>
      <c r="AE77" s="201">
        <v>0.51803539019963707</v>
      </c>
      <c r="AF77" s="201">
        <v>0</v>
      </c>
      <c r="AG77" s="201">
        <v>0.31304347826086959</v>
      </c>
      <c r="AH77" s="201">
        <v>0.25</v>
      </c>
      <c r="AI77" s="201">
        <v>0.44209797472736717</v>
      </c>
      <c r="AJ77" s="201">
        <v>0.4615174423900173</v>
      </c>
      <c r="AK77" s="201">
        <v>0.28856601389766268</v>
      </c>
      <c r="AL77" s="201">
        <v>0.30846223839854414</v>
      </c>
      <c r="AM77" s="201">
        <v>0.45591787439613529</v>
      </c>
      <c r="AN77" s="201">
        <v>0.35103244837758113</v>
      </c>
      <c r="AO77" s="201">
        <v>0.47309170785282811</v>
      </c>
      <c r="AP77" s="201">
        <v>0.47416762342135477</v>
      </c>
      <c r="AQ77" s="201">
        <v>0.50450037339342568</v>
      </c>
      <c r="AR77" s="201">
        <v>0.50318078237751618</v>
      </c>
      <c r="AS77" s="201">
        <v>0.56241529890076791</v>
      </c>
      <c r="AT77" s="201">
        <v>0.51676165961880249</v>
      </c>
      <c r="AU77" s="201">
        <v>0.70508166969147001</v>
      </c>
      <c r="AV77" s="201">
        <v>0.73347173821704847</v>
      </c>
      <c r="AW77" s="201">
        <v>0.72670119131342836</v>
      </c>
      <c r="AX77" s="201">
        <v>0.81668405641008379</v>
      </c>
      <c r="AY77" s="201">
        <v>0.55200644356911943</v>
      </c>
      <c r="AZ77" s="201">
        <v>0.81259370314842583</v>
      </c>
      <c r="BA77" s="201">
        <v>0.55842859993728089</v>
      </c>
      <c r="BB77" s="201">
        <v>0.58757062146892658</v>
      </c>
      <c r="BC77" s="201">
        <v>0.73668929442534314</v>
      </c>
      <c r="BD77" s="201">
        <v>0.7741254188302924</v>
      </c>
      <c r="BE77" s="201">
        <v>0.61314177560913274</v>
      </c>
      <c r="BF77" s="201">
        <v>0.79218320837354317</v>
      </c>
      <c r="BG77" s="201">
        <v>0.6167668097281831</v>
      </c>
      <c r="BH77" s="201">
        <v>0.6383514907145349</v>
      </c>
      <c r="BI77" s="201">
        <v>0.46920436187399028</v>
      </c>
      <c r="BJ77" s="201">
        <v>0.38231612371385826</v>
      </c>
      <c r="BK77" s="201">
        <v>0.69367897727272732</v>
      </c>
      <c r="BL77" s="201">
        <v>0.68133792869653653</v>
      </c>
      <c r="BM77" s="201">
        <v>0</v>
      </c>
      <c r="BN77" s="201">
        <v>0.47498312927793307</v>
      </c>
      <c r="BO77" s="202">
        <v>0.56474613814502816</v>
      </c>
    </row>
    <row r="78" spans="1:97" s="138" customFormat="1" ht="10.9" customHeight="1" x14ac:dyDescent="0.2">
      <c r="A78" s="199"/>
      <c r="B78" s="200" t="s">
        <v>327</v>
      </c>
      <c r="C78" s="201">
        <v>1</v>
      </c>
      <c r="D78" s="201">
        <v>1</v>
      </c>
      <c r="E78" s="201">
        <v>1</v>
      </c>
      <c r="F78" s="201">
        <v>1</v>
      </c>
      <c r="G78" s="201">
        <v>1</v>
      </c>
      <c r="H78" s="201">
        <v>1</v>
      </c>
      <c r="I78" s="201">
        <v>0</v>
      </c>
      <c r="J78" s="201">
        <v>1</v>
      </c>
      <c r="K78" s="201">
        <v>1</v>
      </c>
      <c r="L78" s="201">
        <v>1</v>
      </c>
      <c r="M78" s="201">
        <v>1</v>
      </c>
      <c r="N78" s="201">
        <v>1</v>
      </c>
      <c r="O78" s="201">
        <v>1</v>
      </c>
      <c r="P78" s="201">
        <v>1</v>
      </c>
      <c r="Q78" s="201">
        <v>1</v>
      </c>
      <c r="R78" s="201">
        <v>1</v>
      </c>
      <c r="S78" s="201">
        <v>1</v>
      </c>
      <c r="T78" s="201">
        <v>1</v>
      </c>
      <c r="U78" s="201">
        <v>1</v>
      </c>
      <c r="V78" s="201">
        <v>1</v>
      </c>
      <c r="W78" s="201">
        <v>1</v>
      </c>
      <c r="X78" s="201">
        <v>1</v>
      </c>
      <c r="Y78" s="201">
        <v>1</v>
      </c>
      <c r="Z78" s="201">
        <v>1</v>
      </c>
      <c r="AA78" s="201">
        <v>1</v>
      </c>
      <c r="AB78" s="201">
        <v>1</v>
      </c>
      <c r="AC78" s="201">
        <v>1</v>
      </c>
      <c r="AD78" s="201">
        <v>0</v>
      </c>
      <c r="AE78" s="201">
        <v>1</v>
      </c>
      <c r="AF78" s="201">
        <v>0</v>
      </c>
      <c r="AG78" s="201">
        <v>1</v>
      </c>
      <c r="AH78" s="201">
        <v>1</v>
      </c>
      <c r="AI78" s="201">
        <v>1</v>
      </c>
      <c r="AJ78" s="201">
        <v>1</v>
      </c>
      <c r="AK78" s="201">
        <v>1</v>
      </c>
      <c r="AL78" s="201">
        <v>1</v>
      </c>
      <c r="AM78" s="201">
        <v>1</v>
      </c>
      <c r="AN78" s="201">
        <v>1</v>
      </c>
      <c r="AO78" s="201">
        <v>1</v>
      </c>
      <c r="AP78" s="201">
        <v>1</v>
      </c>
      <c r="AQ78" s="201">
        <v>1</v>
      </c>
      <c r="AR78" s="201">
        <v>1</v>
      </c>
      <c r="AS78" s="201">
        <v>1</v>
      </c>
      <c r="AT78" s="201">
        <v>1</v>
      </c>
      <c r="AU78" s="201">
        <v>1</v>
      </c>
      <c r="AV78" s="201">
        <v>1</v>
      </c>
      <c r="AW78" s="201">
        <v>1</v>
      </c>
      <c r="AX78" s="201">
        <v>1</v>
      </c>
      <c r="AY78" s="201">
        <v>1</v>
      </c>
      <c r="AZ78" s="201">
        <v>1</v>
      </c>
      <c r="BA78" s="201">
        <v>1</v>
      </c>
      <c r="BB78" s="201">
        <v>1</v>
      </c>
      <c r="BC78" s="201">
        <v>1</v>
      </c>
      <c r="BD78" s="201">
        <v>1</v>
      </c>
      <c r="BE78" s="201">
        <v>1</v>
      </c>
      <c r="BF78" s="201">
        <v>1</v>
      </c>
      <c r="BG78" s="201">
        <v>1</v>
      </c>
      <c r="BH78" s="201">
        <v>1</v>
      </c>
      <c r="BI78" s="201">
        <v>1</v>
      </c>
      <c r="BJ78" s="201">
        <v>1</v>
      </c>
      <c r="BK78" s="201">
        <v>1</v>
      </c>
      <c r="BL78" s="201">
        <v>1</v>
      </c>
      <c r="BM78" s="201">
        <v>1</v>
      </c>
      <c r="BN78" s="201">
        <v>1</v>
      </c>
      <c r="BO78" s="202">
        <v>1</v>
      </c>
    </row>
    <row r="79" spans="1:97" s="138" customFormat="1" ht="10.9" customHeight="1" x14ac:dyDescent="0.2">
      <c r="A79" s="136"/>
      <c r="C79" s="142"/>
      <c r="BP79" s="139"/>
      <c r="CS79" s="139"/>
    </row>
    <row r="80" spans="1:97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5"/>
      <c r="CQ80" s="145"/>
      <c r="CR80" s="145"/>
    </row>
    <row r="81" spans="1:97" s="138" customFormat="1" ht="10.9" customHeight="1" x14ac:dyDescent="0.2">
      <c r="A81" s="136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3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</row>
    <row r="82" spans="1:97" s="138" customFormat="1" ht="10.9" customHeight="1" x14ac:dyDescent="0.2">
      <c r="A82" s="136"/>
      <c r="BP82" s="139"/>
      <c r="CS82" s="139"/>
    </row>
    <row r="83" spans="1:97" s="138" customFormat="1" ht="10.9" customHeight="1" x14ac:dyDescent="0.2">
      <c r="A83" s="136"/>
      <c r="BP83" s="139"/>
      <c r="CS83" s="139"/>
    </row>
    <row r="84" spans="1:97" s="138" customFormat="1" ht="10.9" customHeight="1" x14ac:dyDescent="0.2">
      <c r="A84" s="136"/>
      <c r="BP84" s="139"/>
      <c r="CS84" s="139"/>
    </row>
    <row r="85" spans="1:97" s="138" customFormat="1" ht="10.9" customHeight="1" x14ac:dyDescent="0.2">
      <c r="A85" s="136"/>
      <c r="BP85" s="139"/>
      <c r="CS85" s="139"/>
    </row>
    <row r="86" spans="1:97" s="138" customFormat="1" ht="10.9" customHeight="1" x14ac:dyDescent="0.2">
      <c r="A86" s="136"/>
      <c r="BP86" s="139"/>
      <c r="CS86" s="139"/>
    </row>
    <row r="87" spans="1:97" s="138" customFormat="1" ht="10.9" customHeight="1" x14ac:dyDescent="0.2">
      <c r="A87" s="136"/>
      <c r="BP87" s="139"/>
      <c r="CS87" s="139"/>
    </row>
    <row r="88" spans="1:97" s="138" customFormat="1" ht="10.9" customHeight="1" x14ac:dyDescent="0.2">
      <c r="A88" s="136"/>
      <c r="BP88" s="139"/>
      <c r="CS88" s="139"/>
    </row>
    <row r="89" spans="1:97" s="138" customFormat="1" ht="10.9" customHeight="1" x14ac:dyDescent="0.2">
      <c r="A89" s="136"/>
      <c r="BP89" s="139"/>
      <c r="CS89" s="139"/>
    </row>
    <row r="90" spans="1:97" s="138" customFormat="1" ht="6.75" customHeight="1" x14ac:dyDescent="0.2">
      <c r="A90" s="136"/>
      <c r="BP90" s="139"/>
      <c r="CS9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view="pageBreakPreview" zoomScale="115" zoomScaleNormal="100" zoomScaleSheetLayoutView="11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BX61" sqref="BX61"/>
    </sheetView>
  </sheetViews>
  <sheetFormatPr defaultColWidth="7.90625" defaultRowHeight="10.9" customHeight="1" x14ac:dyDescent="0.15"/>
  <cols>
    <col min="1" max="1" width="3.26953125" style="146" customWidth="1"/>
    <col min="2" max="2" width="16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.90625" style="147"/>
    <col min="256" max="256" width="3.26953125" style="147" customWidth="1"/>
    <col min="257" max="257" width="16" style="147" customWidth="1"/>
    <col min="258" max="352" width="8.453125" style="147" customWidth="1"/>
    <col min="353" max="353" width="7.26953125" style="147" customWidth="1"/>
    <col min="354" max="511" width="7.90625" style="147"/>
    <col min="512" max="512" width="3.26953125" style="147" customWidth="1"/>
    <col min="513" max="513" width="16" style="147" customWidth="1"/>
    <col min="514" max="608" width="8.453125" style="147" customWidth="1"/>
    <col min="609" max="609" width="7.26953125" style="147" customWidth="1"/>
    <col min="610" max="767" width="7.90625" style="147"/>
    <col min="768" max="768" width="3.26953125" style="147" customWidth="1"/>
    <col min="769" max="769" width="16" style="147" customWidth="1"/>
    <col min="770" max="864" width="8.453125" style="147" customWidth="1"/>
    <col min="865" max="865" width="7.26953125" style="147" customWidth="1"/>
    <col min="866" max="1023" width="7.90625" style="147"/>
    <col min="1024" max="1024" width="3.26953125" style="147" customWidth="1"/>
    <col min="1025" max="1025" width="16" style="147" customWidth="1"/>
    <col min="1026" max="1120" width="8.453125" style="147" customWidth="1"/>
    <col min="1121" max="1121" width="7.26953125" style="147" customWidth="1"/>
    <col min="1122" max="1279" width="7.90625" style="147"/>
    <col min="1280" max="1280" width="3.26953125" style="147" customWidth="1"/>
    <col min="1281" max="1281" width="16" style="147" customWidth="1"/>
    <col min="1282" max="1376" width="8.453125" style="147" customWidth="1"/>
    <col min="1377" max="1377" width="7.26953125" style="147" customWidth="1"/>
    <col min="1378" max="1535" width="7.90625" style="147"/>
    <col min="1536" max="1536" width="3.26953125" style="147" customWidth="1"/>
    <col min="1537" max="1537" width="16" style="147" customWidth="1"/>
    <col min="1538" max="1632" width="8.453125" style="147" customWidth="1"/>
    <col min="1633" max="1633" width="7.26953125" style="147" customWidth="1"/>
    <col min="1634" max="1791" width="7.90625" style="147"/>
    <col min="1792" max="1792" width="3.26953125" style="147" customWidth="1"/>
    <col min="1793" max="1793" width="16" style="147" customWidth="1"/>
    <col min="1794" max="1888" width="8.453125" style="147" customWidth="1"/>
    <col min="1889" max="1889" width="7.26953125" style="147" customWidth="1"/>
    <col min="1890" max="2047" width="7.90625" style="147"/>
    <col min="2048" max="2048" width="3.26953125" style="147" customWidth="1"/>
    <col min="2049" max="2049" width="16" style="147" customWidth="1"/>
    <col min="2050" max="2144" width="8.453125" style="147" customWidth="1"/>
    <col min="2145" max="2145" width="7.26953125" style="147" customWidth="1"/>
    <col min="2146" max="2303" width="7.90625" style="147"/>
    <col min="2304" max="2304" width="3.26953125" style="147" customWidth="1"/>
    <col min="2305" max="2305" width="16" style="147" customWidth="1"/>
    <col min="2306" max="2400" width="8.453125" style="147" customWidth="1"/>
    <col min="2401" max="2401" width="7.26953125" style="147" customWidth="1"/>
    <col min="2402" max="2559" width="7.90625" style="147"/>
    <col min="2560" max="2560" width="3.26953125" style="147" customWidth="1"/>
    <col min="2561" max="2561" width="16" style="147" customWidth="1"/>
    <col min="2562" max="2656" width="8.453125" style="147" customWidth="1"/>
    <col min="2657" max="2657" width="7.26953125" style="147" customWidth="1"/>
    <col min="2658" max="2815" width="7.90625" style="147"/>
    <col min="2816" max="2816" width="3.26953125" style="147" customWidth="1"/>
    <col min="2817" max="2817" width="16" style="147" customWidth="1"/>
    <col min="2818" max="2912" width="8.453125" style="147" customWidth="1"/>
    <col min="2913" max="2913" width="7.26953125" style="147" customWidth="1"/>
    <col min="2914" max="3071" width="7.90625" style="147"/>
    <col min="3072" max="3072" width="3.26953125" style="147" customWidth="1"/>
    <col min="3073" max="3073" width="16" style="147" customWidth="1"/>
    <col min="3074" max="3168" width="8.453125" style="147" customWidth="1"/>
    <col min="3169" max="3169" width="7.26953125" style="147" customWidth="1"/>
    <col min="3170" max="3327" width="7.90625" style="147"/>
    <col min="3328" max="3328" width="3.26953125" style="147" customWidth="1"/>
    <col min="3329" max="3329" width="16" style="147" customWidth="1"/>
    <col min="3330" max="3424" width="8.453125" style="147" customWidth="1"/>
    <col min="3425" max="3425" width="7.26953125" style="147" customWidth="1"/>
    <col min="3426" max="3583" width="7.90625" style="147"/>
    <col min="3584" max="3584" width="3.26953125" style="147" customWidth="1"/>
    <col min="3585" max="3585" width="16" style="147" customWidth="1"/>
    <col min="3586" max="3680" width="8.453125" style="147" customWidth="1"/>
    <col min="3681" max="3681" width="7.26953125" style="147" customWidth="1"/>
    <col min="3682" max="3839" width="7.90625" style="147"/>
    <col min="3840" max="3840" width="3.26953125" style="147" customWidth="1"/>
    <col min="3841" max="3841" width="16" style="147" customWidth="1"/>
    <col min="3842" max="3936" width="8.453125" style="147" customWidth="1"/>
    <col min="3937" max="3937" width="7.26953125" style="147" customWidth="1"/>
    <col min="3938" max="4095" width="7.90625" style="147"/>
    <col min="4096" max="4096" width="3.26953125" style="147" customWidth="1"/>
    <col min="4097" max="4097" width="16" style="147" customWidth="1"/>
    <col min="4098" max="4192" width="8.453125" style="147" customWidth="1"/>
    <col min="4193" max="4193" width="7.26953125" style="147" customWidth="1"/>
    <col min="4194" max="4351" width="7.90625" style="147"/>
    <col min="4352" max="4352" width="3.26953125" style="147" customWidth="1"/>
    <col min="4353" max="4353" width="16" style="147" customWidth="1"/>
    <col min="4354" max="4448" width="8.453125" style="147" customWidth="1"/>
    <col min="4449" max="4449" width="7.26953125" style="147" customWidth="1"/>
    <col min="4450" max="4607" width="7.90625" style="147"/>
    <col min="4608" max="4608" width="3.26953125" style="147" customWidth="1"/>
    <col min="4609" max="4609" width="16" style="147" customWidth="1"/>
    <col min="4610" max="4704" width="8.453125" style="147" customWidth="1"/>
    <col min="4705" max="4705" width="7.26953125" style="147" customWidth="1"/>
    <col min="4706" max="4863" width="7.90625" style="147"/>
    <col min="4864" max="4864" width="3.26953125" style="147" customWidth="1"/>
    <col min="4865" max="4865" width="16" style="147" customWidth="1"/>
    <col min="4866" max="4960" width="8.453125" style="147" customWidth="1"/>
    <col min="4961" max="4961" width="7.26953125" style="147" customWidth="1"/>
    <col min="4962" max="5119" width="7.90625" style="147"/>
    <col min="5120" max="5120" width="3.26953125" style="147" customWidth="1"/>
    <col min="5121" max="5121" width="16" style="147" customWidth="1"/>
    <col min="5122" max="5216" width="8.453125" style="147" customWidth="1"/>
    <col min="5217" max="5217" width="7.26953125" style="147" customWidth="1"/>
    <col min="5218" max="5375" width="7.90625" style="147"/>
    <col min="5376" max="5376" width="3.26953125" style="147" customWidth="1"/>
    <col min="5377" max="5377" width="16" style="147" customWidth="1"/>
    <col min="5378" max="5472" width="8.453125" style="147" customWidth="1"/>
    <col min="5473" max="5473" width="7.26953125" style="147" customWidth="1"/>
    <col min="5474" max="5631" width="7.90625" style="147"/>
    <col min="5632" max="5632" width="3.26953125" style="147" customWidth="1"/>
    <col min="5633" max="5633" width="16" style="147" customWidth="1"/>
    <col min="5634" max="5728" width="8.453125" style="147" customWidth="1"/>
    <col min="5729" max="5729" width="7.26953125" style="147" customWidth="1"/>
    <col min="5730" max="5887" width="7.90625" style="147"/>
    <col min="5888" max="5888" width="3.26953125" style="147" customWidth="1"/>
    <col min="5889" max="5889" width="16" style="147" customWidth="1"/>
    <col min="5890" max="5984" width="8.453125" style="147" customWidth="1"/>
    <col min="5985" max="5985" width="7.26953125" style="147" customWidth="1"/>
    <col min="5986" max="6143" width="7.90625" style="147"/>
    <col min="6144" max="6144" width="3.26953125" style="147" customWidth="1"/>
    <col min="6145" max="6145" width="16" style="147" customWidth="1"/>
    <col min="6146" max="6240" width="8.453125" style="147" customWidth="1"/>
    <col min="6241" max="6241" width="7.26953125" style="147" customWidth="1"/>
    <col min="6242" max="6399" width="7.90625" style="147"/>
    <col min="6400" max="6400" width="3.26953125" style="147" customWidth="1"/>
    <col min="6401" max="6401" width="16" style="147" customWidth="1"/>
    <col min="6402" max="6496" width="8.453125" style="147" customWidth="1"/>
    <col min="6497" max="6497" width="7.26953125" style="147" customWidth="1"/>
    <col min="6498" max="6655" width="7.90625" style="147"/>
    <col min="6656" max="6656" width="3.26953125" style="147" customWidth="1"/>
    <col min="6657" max="6657" width="16" style="147" customWidth="1"/>
    <col min="6658" max="6752" width="8.453125" style="147" customWidth="1"/>
    <col min="6753" max="6753" width="7.26953125" style="147" customWidth="1"/>
    <col min="6754" max="6911" width="7.90625" style="147"/>
    <col min="6912" max="6912" width="3.26953125" style="147" customWidth="1"/>
    <col min="6913" max="6913" width="16" style="147" customWidth="1"/>
    <col min="6914" max="7008" width="8.453125" style="147" customWidth="1"/>
    <col min="7009" max="7009" width="7.26953125" style="147" customWidth="1"/>
    <col min="7010" max="7167" width="7.90625" style="147"/>
    <col min="7168" max="7168" width="3.26953125" style="147" customWidth="1"/>
    <col min="7169" max="7169" width="16" style="147" customWidth="1"/>
    <col min="7170" max="7264" width="8.453125" style="147" customWidth="1"/>
    <col min="7265" max="7265" width="7.26953125" style="147" customWidth="1"/>
    <col min="7266" max="7423" width="7.90625" style="147"/>
    <col min="7424" max="7424" width="3.26953125" style="147" customWidth="1"/>
    <col min="7425" max="7425" width="16" style="147" customWidth="1"/>
    <col min="7426" max="7520" width="8.453125" style="147" customWidth="1"/>
    <col min="7521" max="7521" width="7.26953125" style="147" customWidth="1"/>
    <col min="7522" max="7679" width="7.90625" style="147"/>
    <col min="7680" max="7680" width="3.26953125" style="147" customWidth="1"/>
    <col min="7681" max="7681" width="16" style="147" customWidth="1"/>
    <col min="7682" max="7776" width="8.453125" style="147" customWidth="1"/>
    <col min="7777" max="7777" width="7.26953125" style="147" customWidth="1"/>
    <col min="7778" max="7935" width="7.90625" style="147"/>
    <col min="7936" max="7936" width="3.26953125" style="147" customWidth="1"/>
    <col min="7937" max="7937" width="16" style="147" customWidth="1"/>
    <col min="7938" max="8032" width="8.453125" style="147" customWidth="1"/>
    <col min="8033" max="8033" width="7.26953125" style="147" customWidth="1"/>
    <col min="8034" max="8191" width="7.90625" style="147"/>
    <col min="8192" max="8192" width="3.26953125" style="147" customWidth="1"/>
    <col min="8193" max="8193" width="16" style="147" customWidth="1"/>
    <col min="8194" max="8288" width="8.453125" style="147" customWidth="1"/>
    <col min="8289" max="8289" width="7.26953125" style="147" customWidth="1"/>
    <col min="8290" max="8447" width="7.90625" style="147"/>
    <col min="8448" max="8448" width="3.26953125" style="147" customWidth="1"/>
    <col min="8449" max="8449" width="16" style="147" customWidth="1"/>
    <col min="8450" max="8544" width="8.453125" style="147" customWidth="1"/>
    <col min="8545" max="8545" width="7.26953125" style="147" customWidth="1"/>
    <col min="8546" max="8703" width="7.90625" style="147"/>
    <col min="8704" max="8704" width="3.26953125" style="147" customWidth="1"/>
    <col min="8705" max="8705" width="16" style="147" customWidth="1"/>
    <col min="8706" max="8800" width="8.453125" style="147" customWidth="1"/>
    <col min="8801" max="8801" width="7.26953125" style="147" customWidth="1"/>
    <col min="8802" max="8959" width="7.90625" style="147"/>
    <col min="8960" max="8960" width="3.26953125" style="147" customWidth="1"/>
    <col min="8961" max="8961" width="16" style="147" customWidth="1"/>
    <col min="8962" max="9056" width="8.453125" style="147" customWidth="1"/>
    <col min="9057" max="9057" width="7.26953125" style="147" customWidth="1"/>
    <col min="9058" max="9215" width="7.90625" style="147"/>
    <col min="9216" max="9216" width="3.26953125" style="147" customWidth="1"/>
    <col min="9217" max="9217" width="16" style="147" customWidth="1"/>
    <col min="9218" max="9312" width="8.453125" style="147" customWidth="1"/>
    <col min="9313" max="9313" width="7.26953125" style="147" customWidth="1"/>
    <col min="9314" max="9471" width="7.90625" style="147"/>
    <col min="9472" max="9472" width="3.26953125" style="147" customWidth="1"/>
    <col min="9473" max="9473" width="16" style="147" customWidth="1"/>
    <col min="9474" max="9568" width="8.453125" style="147" customWidth="1"/>
    <col min="9569" max="9569" width="7.26953125" style="147" customWidth="1"/>
    <col min="9570" max="9727" width="7.90625" style="147"/>
    <col min="9728" max="9728" width="3.26953125" style="147" customWidth="1"/>
    <col min="9729" max="9729" width="16" style="147" customWidth="1"/>
    <col min="9730" max="9824" width="8.453125" style="147" customWidth="1"/>
    <col min="9825" max="9825" width="7.26953125" style="147" customWidth="1"/>
    <col min="9826" max="9983" width="7.90625" style="147"/>
    <col min="9984" max="9984" width="3.26953125" style="147" customWidth="1"/>
    <col min="9985" max="9985" width="16" style="147" customWidth="1"/>
    <col min="9986" max="10080" width="8.453125" style="147" customWidth="1"/>
    <col min="10081" max="10081" width="7.26953125" style="147" customWidth="1"/>
    <col min="10082" max="10239" width="7.90625" style="147"/>
    <col min="10240" max="10240" width="3.26953125" style="147" customWidth="1"/>
    <col min="10241" max="10241" width="16" style="147" customWidth="1"/>
    <col min="10242" max="10336" width="8.453125" style="147" customWidth="1"/>
    <col min="10337" max="10337" width="7.26953125" style="147" customWidth="1"/>
    <col min="10338" max="10495" width="7.90625" style="147"/>
    <col min="10496" max="10496" width="3.26953125" style="147" customWidth="1"/>
    <col min="10497" max="10497" width="16" style="147" customWidth="1"/>
    <col min="10498" max="10592" width="8.453125" style="147" customWidth="1"/>
    <col min="10593" max="10593" width="7.26953125" style="147" customWidth="1"/>
    <col min="10594" max="10751" width="7.90625" style="147"/>
    <col min="10752" max="10752" width="3.26953125" style="147" customWidth="1"/>
    <col min="10753" max="10753" width="16" style="147" customWidth="1"/>
    <col min="10754" max="10848" width="8.453125" style="147" customWidth="1"/>
    <col min="10849" max="10849" width="7.26953125" style="147" customWidth="1"/>
    <col min="10850" max="11007" width="7.90625" style="147"/>
    <col min="11008" max="11008" width="3.26953125" style="147" customWidth="1"/>
    <col min="11009" max="11009" width="16" style="147" customWidth="1"/>
    <col min="11010" max="11104" width="8.453125" style="147" customWidth="1"/>
    <col min="11105" max="11105" width="7.26953125" style="147" customWidth="1"/>
    <col min="11106" max="11263" width="7.90625" style="147"/>
    <col min="11264" max="11264" width="3.26953125" style="147" customWidth="1"/>
    <col min="11265" max="11265" width="16" style="147" customWidth="1"/>
    <col min="11266" max="11360" width="8.453125" style="147" customWidth="1"/>
    <col min="11361" max="11361" width="7.26953125" style="147" customWidth="1"/>
    <col min="11362" max="11519" width="7.90625" style="147"/>
    <col min="11520" max="11520" width="3.26953125" style="147" customWidth="1"/>
    <col min="11521" max="11521" width="16" style="147" customWidth="1"/>
    <col min="11522" max="11616" width="8.453125" style="147" customWidth="1"/>
    <col min="11617" max="11617" width="7.26953125" style="147" customWidth="1"/>
    <col min="11618" max="11775" width="7.90625" style="147"/>
    <col min="11776" max="11776" width="3.26953125" style="147" customWidth="1"/>
    <col min="11777" max="11777" width="16" style="147" customWidth="1"/>
    <col min="11778" max="11872" width="8.453125" style="147" customWidth="1"/>
    <col min="11873" max="11873" width="7.26953125" style="147" customWidth="1"/>
    <col min="11874" max="12031" width="7.90625" style="147"/>
    <col min="12032" max="12032" width="3.26953125" style="147" customWidth="1"/>
    <col min="12033" max="12033" width="16" style="147" customWidth="1"/>
    <col min="12034" max="12128" width="8.453125" style="147" customWidth="1"/>
    <col min="12129" max="12129" width="7.26953125" style="147" customWidth="1"/>
    <col min="12130" max="12287" width="7.90625" style="147"/>
    <col min="12288" max="12288" width="3.26953125" style="147" customWidth="1"/>
    <col min="12289" max="12289" width="16" style="147" customWidth="1"/>
    <col min="12290" max="12384" width="8.453125" style="147" customWidth="1"/>
    <col min="12385" max="12385" width="7.26953125" style="147" customWidth="1"/>
    <col min="12386" max="12543" width="7.90625" style="147"/>
    <col min="12544" max="12544" width="3.26953125" style="147" customWidth="1"/>
    <col min="12545" max="12545" width="16" style="147" customWidth="1"/>
    <col min="12546" max="12640" width="8.453125" style="147" customWidth="1"/>
    <col min="12641" max="12641" width="7.26953125" style="147" customWidth="1"/>
    <col min="12642" max="12799" width="7.90625" style="147"/>
    <col min="12800" max="12800" width="3.26953125" style="147" customWidth="1"/>
    <col min="12801" max="12801" width="16" style="147" customWidth="1"/>
    <col min="12802" max="12896" width="8.453125" style="147" customWidth="1"/>
    <col min="12897" max="12897" width="7.26953125" style="147" customWidth="1"/>
    <col min="12898" max="13055" width="7.90625" style="147"/>
    <col min="13056" max="13056" width="3.26953125" style="147" customWidth="1"/>
    <col min="13057" max="13057" width="16" style="147" customWidth="1"/>
    <col min="13058" max="13152" width="8.453125" style="147" customWidth="1"/>
    <col min="13153" max="13153" width="7.26953125" style="147" customWidth="1"/>
    <col min="13154" max="13311" width="7.90625" style="147"/>
    <col min="13312" max="13312" width="3.26953125" style="147" customWidth="1"/>
    <col min="13313" max="13313" width="16" style="147" customWidth="1"/>
    <col min="13314" max="13408" width="8.453125" style="147" customWidth="1"/>
    <col min="13409" max="13409" width="7.26953125" style="147" customWidth="1"/>
    <col min="13410" max="13567" width="7.90625" style="147"/>
    <col min="13568" max="13568" width="3.26953125" style="147" customWidth="1"/>
    <col min="13569" max="13569" width="16" style="147" customWidth="1"/>
    <col min="13570" max="13664" width="8.453125" style="147" customWidth="1"/>
    <col min="13665" max="13665" width="7.26953125" style="147" customWidth="1"/>
    <col min="13666" max="13823" width="7.90625" style="147"/>
    <col min="13824" max="13824" width="3.26953125" style="147" customWidth="1"/>
    <col min="13825" max="13825" width="16" style="147" customWidth="1"/>
    <col min="13826" max="13920" width="8.453125" style="147" customWidth="1"/>
    <col min="13921" max="13921" width="7.26953125" style="147" customWidth="1"/>
    <col min="13922" max="14079" width="7.90625" style="147"/>
    <col min="14080" max="14080" width="3.26953125" style="147" customWidth="1"/>
    <col min="14081" max="14081" width="16" style="147" customWidth="1"/>
    <col min="14082" max="14176" width="8.453125" style="147" customWidth="1"/>
    <col min="14177" max="14177" width="7.26953125" style="147" customWidth="1"/>
    <col min="14178" max="14335" width="7.90625" style="147"/>
    <col min="14336" max="14336" width="3.26953125" style="147" customWidth="1"/>
    <col min="14337" max="14337" width="16" style="147" customWidth="1"/>
    <col min="14338" max="14432" width="8.453125" style="147" customWidth="1"/>
    <col min="14433" max="14433" width="7.26953125" style="147" customWidth="1"/>
    <col min="14434" max="14591" width="7.90625" style="147"/>
    <col min="14592" max="14592" width="3.26953125" style="147" customWidth="1"/>
    <col min="14593" max="14593" width="16" style="147" customWidth="1"/>
    <col min="14594" max="14688" width="8.453125" style="147" customWidth="1"/>
    <col min="14689" max="14689" width="7.26953125" style="147" customWidth="1"/>
    <col min="14690" max="14847" width="7.90625" style="147"/>
    <col min="14848" max="14848" width="3.26953125" style="147" customWidth="1"/>
    <col min="14849" max="14849" width="16" style="147" customWidth="1"/>
    <col min="14850" max="14944" width="8.453125" style="147" customWidth="1"/>
    <col min="14945" max="14945" width="7.26953125" style="147" customWidth="1"/>
    <col min="14946" max="15103" width="7.90625" style="147"/>
    <col min="15104" max="15104" width="3.26953125" style="147" customWidth="1"/>
    <col min="15105" max="15105" width="16" style="147" customWidth="1"/>
    <col min="15106" max="15200" width="8.453125" style="147" customWidth="1"/>
    <col min="15201" max="15201" width="7.26953125" style="147" customWidth="1"/>
    <col min="15202" max="15359" width="7.90625" style="147"/>
    <col min="15360" max="15360" width="3.26953125" style="147" customWidth="1"/>
    <col min="15361" max="15361" width="16" style="147" customWidth="1"/>
    <col min="15362" max="15456" width="8.453125" style="147" customWidth="1"/>
    <col min="15457" max="15457" width="7.26953125" style="147" customWidth="1"/>
    <col min="15458" max="15615" width="7.90625" style="147"/>
    <col min="15616" max="15616" width="3.26953125" style="147" customWidth="1"/>
    <col min="15617" max="15617" width="16" style="147" customWidth="1"/>
    <col min="15618" max="15712" width="8.453125" style="147" customWidth="1"/>
    <col min="15713" max="15713" width="7.26953125" style="147" customWidth="1"/>
    <col min="15714" max="15871" width="7.90625" style="147"/>
    <col min="15872" max="15872" width="3.26953125" style="147" customWidth="1"/>
    <col min="15873" max="15873" width="16" style="147" customWidth="1"/>
    <col min="15874" max="15968" width="8.453125" style="147" customWidth="1"/>
    <col min="15969" max="15969" width="7.26953125" style="147" customWidth="1"/>
    <col min="15970" max="16127" width="7.90625" style="147"/>
    <col min="16128" max="16128" width="3.26953125" style="147" customWidth="1"/>
    <col min="16129" max="16129" width="16" style="147" customWidth="1"/>
    <col min="16130" max="16224" width="8.453125" style="147" customWidth="1"/>
    <col min="16225" max="16225" width="7.26953125" style="147" customWidth="1"/>
    <col min="16226" max="16384" width="7.90625" style="147"/>
  </cols>
  <sheetData>
    <row r="1" spans="1:97" s="138" customFormat="1" ht="16.5" x14ac:dyDescent="0.2">
      <c r="A1" s="204"/>
      <c r="B1" s="205" t="s">
        <v>595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150"/>
      <c r="BQ1" s="149"/>
      <c r="CS1" s="150"/>
    </row>
    <row r="2" spans="1:97" s="138" customFormat="1" ht="10.9" customHeight="1" x14ac:dyDescent="0.2">
      <c r="A2" s="20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150"/>
      <c r="BQ2" s="150"/>
      <c r="CS2" s="150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39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39"/>
      <c r="CH3" s="140"/>
      <c r="CI3" s="139"/>
      <c r="CJ3" s="139"/>
      <c r="CK3" s="139"/>
      <c r="CL3" s="139"/>
      <c r="CM3" s="139"/>
      <c r="CN3" s="139"/>
      <c r="CO3" s="139"/>
      <c r="CP3" s="140"/>
      <c r="CQ3" s="139"/>
      <c r="CR3" s="140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43" t="s">
        <v>547</v>
      </c>
      <c r="BH4" s="177" t="s">
        <v>548</v>
      </c>
      <c r="BI4" s="177"/>
      <c r="BJ4" s="177" t="s">
        <v>549</v>
      </c>
      <c r="BK4" s="178" t="s">
        <v>550</v>
      </c>
      <c r="BL4" s="177" t="s">
        <v>527</v>
      </c>
      <c r="BM4" s="177"/>
      <c r="BN4" s="178"/>
      <c r="BO4" s="18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44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183" t="s">
        <v>578</v>
      </c>
      <c r="BM5" s="183" t="s">
        <v>579</v>
      </c>
      <c r="BN5" s="184" t="s">
        <v>580</v>
      </c>
      <c r="BO5" s="185" t="s">
        <v>328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1.0300141674122092</v>
      </c>
      <c r="D6" s="187">
        <v>8.1680812190020394E-3</v>
      </c>
      <c r="E6" s="187">
        <v>1.5824586755021738E-2</v>
      </c>
      <c r="F6" s="187">
        <v>6.3717952685678836E-3</v>
      </c>
      <c r="G6" s="187">
        <v>2.2092324162785292E-3</v>
      </c>
      <c r="H6" s="187">
        <v>3.9991085609190002E-4</v>
      </c>
      <c r="I6" s="187">
        <v>0</v>
      </c>
      <c r="J6" s="187">
        <v>1.3450879545499545E-5</v>
      </c>
      <c r="K6" s="187">
        <v>7.9737251277036646E-3</v>
      </c>
      <c r="L6" s="187">
        <v>1.6713920517687851E-3</v>
      </c>
      <c r="M6" s="187">
        <v>0.52934262642930974</v>
      </c>
      <c r="N6" s="187">
        <v>0.12632203915942453</v>
      </c>
      <c r="O6" s="187">
        <v>2.7154272077050116E-2</v>
      </c>
      <c r="P6" s="187">
        <v>0.22261071959238488</v>
      </c>
      <c r="Q6" s="187">
        <v>7.7465364694851146E-5</v>
      </c>
      <c r="R6" s="187">
        <v>9.0618065809100552E-5</v>
      </c>
      <c r="S6" s="187">
        <v>1.0875580879348126E-3</v>
      </c>
      <c r="T6" s="187">
        <v>1.2658245499912806E-4</v>
      </c>
      <c r="U6" s="187">
        <v>2.5469178211241534E-4</v>
      </c>
      <c r="V6" s="187">
        <v>1.556061068010202E-5</v>
      </c>
      <c r="W6" s="187">
        <v>9.8125839510525251E-6</v>
      </c>
      <c r="X6" s="187">
        <v>4.0776585031288839E-5</v>
      </c>
      <c r="Y6" s="187">
        <v>4.0415730093236476E-5</v>
      </c>
      <c r="Z6" s="187">
        <v>6.6302226119644824E-4</v>
      </c>
      <c r="AA6" s="187">
        <v>3.1227095215410566E-6</v>
      </c>
      <c r="AB6" s="187">
        <v>7.1821984856531784E-6</v>
      </c>
      <c r="AC6" s="187">
        <v>1.4809949823597335E-4</v>
      </c>
      <c r="AD6" s="187">
        <v>0</v>
      </c>
      <c r="AE6" s="187">
        <v>4.3983497864779333E-5</v>
      </c>
      <c r="AF6" s="187">
        <v>0</v>
      </c>
      <c r="AG6" s="187">
        <v>1.235504842717301E-6</v>
      </c>
      <c r="AH6" s="187">
        <v>6.1514466804220113E-6</v>
      </c>
      <c r="AI6" s="187">
        <v>7.0348019492767563E-6</v>
      </c>
      <c r="AJ6" s="187">
        <v>7.2992187393407307E-6</v>
      </c>
      <c r="AK6" s="187">
        <v>8.9327986729787793E-6</v>
      </c>
      <c r="AL6" s="187">
        <v>3.7954940609916879E-6</v>
      </c>
      <c r="AM6" s="187">
        <v>1.8517778641952613E-3</v>
      </c>
      <c r="AN6" s="187">
        <v>6.1229159585079207E-5</v>
      </c>
      <c r="AO6" s="187">
        <v>5.3692764903754851E-5</v>
      </c>
      <c r="AP6" s="187">
        <v>3.1079922950567072E-5</v>
      </c>
      <c r="AQ6" s="187">
        <v>3.6578464716736597E-5</v>
      </c>
      <c r="AR6" s="187">
        <v>1.9559808015081663E-5</v>
      </c>
      <c r="AS6" s="187">
        <v>8.912233158369365E-6</v>
      </c>
      <c r="AT6" s="187">
        <v>1.710216006356488E-5</v>
      </c>
      <c r="AU6" s="187">
        <v>1.2560788288071022E-5</v>
      </c>
      <c r="AV6" s="187">
        <v>8.5361381189513763E-6</v>
      </c>
      <c r="AW6" s="187">
        <v>1.1331357815182852E-5</v>
      </c>
      <c r="AX6" s="187">
        <v>2.8157688353336678E-6</v>
      </c>
      <c r="AY6" s="187">
        <v>2.0793063425740603E-4</v>
      </c>
      <c r="AZ6" s="187">
        <v>1.4748102737659798E-5</v>
      </c>
      <c r="BA6" s="187">
        <v>1.5455594909433409E-5</v>
      </c>
      <c r="BB6" s="187">
        <v>2.3315769267899072E-5</v>
      </c>
      <c r="BC6" s="187">
        <v>1.1937809815362505E-4</v>
      </c>
      <c r="BD6" s="187">
        <v>2.0484859059231001E-3</v>
      </c>
      <c r="BE6" s="187">
        <v>1.3529517294849538E-3</v>
      </c>
      <c r="BF6" s="187">
        <v>7.933759953747628E-3</v>
      </c>
      <c r="BG6" s="187">
        <v>1.3364524555686203E-3</v>
      </c>
      <c r="BH6" s="187">
        <v>1.2308294965292186E-5</v>
      </c>
      <c r="BI6" s="187">
        <v>1.8873821195732009E-2</v>
      </c>
      <c r="BJ6" s="187">
        <v>2.9258839332014012E-2</v>
      </c>
      <c r="BK6" s="187">
        <v>1.6991574370525488E-4</v>
      </c>
      <c r="BL6" s="187">
        <v>8.0090832319033281E-4</v>
      </c>
      <c r="BM6" s="187">
        <v>8.487152684177498E-5</v>
      </c>
      <c r="BN6" s="187">
        <v>5.7564546567507162E-5</v>
      </c>
      <c r="BO6" s="188">
        <v>2.0451452235776286</v>
      </c>
      <c r="BP6" s="149"/>
      <c r="BQ6" s="149"/>
      <c r="BR6" s="149"/>
      <c r="BS6" s="149"/>
      <c r="BT6" s="151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51"/>
      <c r="CI6" s="149"/>
      <c r="CJ6" s="149"/>
      <c r="CK6" s="149"/>
      <c r="CL6" s="149"/>
      <c r="CM6" s="149"/>
      <c r="CN6" s="149"/>
      <c r="CO6" s="149"/>
      <c r="CP6" s="151"/>
      <c r="CQ6" s="149"/>
      <c r="CR6" s="151"/>
    </row>
    <row r="7" spans="1:97" s="138" customFormat="1" ht="10.9" customHeight="1" x14ac:dyDescent="0.2">
      <c r="A7" s="175" t="s">
        <v>235</v>
      </c>
      <c r="B7" s="186" t="s">
        <v>461</v>
      </c>
      <c r="C7" s="187">
        <v>8.7107846438256933E-3</v>
      </c>
      <c r="D7" s="187">
        <v>1.0334137279747453</v>
      </c>
      <c r="E7" s="187">
        <v>8.6807072595148638E-2</v>
      </c>
      <c r="F7" s="187">
        <v>3.0616548154908038E-3</v>
      </c>
      <c r="G7" s="187">
        <v>2.8237853858582778E-5</v>
      </c>
      <c r="H7" s="187">
        <v>3.8877838298403859E-5</v>
      </c>
      <c r="I7" s="187">
        <v>0</v>
      </c>
      <c r="J7" s="187">
        <v>8.5782057005156959E-6</v>
      </c>
      <c r="K7" s="187">
        <v>3.5258479462348266E-2</v>
      </c>
      <c r="L7" s="187">
        <v>6.0951850637354954E-5</v>
      </c>
      <c r="M7" s="187">
        <v>4.4791742079590257E-3</v>
      </c>
      <c r="N7" s="187">
        <v>2.6516689831840913E-3</v>
      </c>
      <c r="O7" s="187">
        <v>5.4381681880921805E-4</v>
      </c>
      <c r="P7" s="187">
        <v>2.0352113304281504E-2</v>
      </c>
      <c r="Q7" s="187">
        <v>8.9303636030228593E-3</v>
      </c>
      <c r="R7" s="187">
        <v>1.9692739817528597E-3</v>
      </c>
      <c r="S7" s="187">
        <v>3.6306401725872634E-5</v>
      </c>
      <c r="T7" s="187">
        <v>1.3378793230481933E-5</v>
      </c>
      <c r="U7" s="187">
        <v>2.8874746603642728E-5</v>
      </c>
      <c r="V7" s="187">
        <v>5.8221958179718309E-6</v>
      </c>
      <c r="W7" s="187">
        <v>6.7862691361484362E-6</v>
      </c>
      <c r="X7" s="187">
        <v>1.1982636543167494E-4</v>
      </c>
      <c r="Y7" s="187">
        <v>3.9370142939489613E-6</v>
      </c>
      <c r="Z7" s="187">
        <v>1.9579522637428884E-3</v>
      </c>
      <c r="AA7" s="187">
        <v>7.9962277740328316E-7</v>
      </c>
      <c r="AB7" s="187">
        <v>3.6886307432131863E-6</v>
      </c>
      <c r="AC7" s="187">
        <v>1.8130804578151062E-2</v>
      </c>
      <c r="AD7" s="187">
        <v>0</v>
      </c>
      <c r="AE7" s="187">
        <v>5.8386996239119204E-6</v>
      </c>
      <c r="AF7" s="187">
        <v>0</v>
      </c>
      <c r="AG7" s="187">
        <v>5.0126625251507613E-7</v>
      </c>
      <c r="AH7" s="187">
        <v>2.5686489822354365E-6</v>
      </c>
      <c r="AI7" s="187">
        <v>3.5058808235668749E-6</v>
      </c>
      <c r="AJ7" s="187">
        <v>4.5426980227331836E-6</v>
      </c>
      <c r="AK7" s="187">
        <v>4.863484092365828E-6</v>
      </c>
      <c r="AL7" s="187">
        <v>4.7528449110600153E-6</v>
      </c>
      <c r="AM7" s="187">
        <v>7.6396252707976414E-4</v>
      </c>
      <c r="AN7" s="187">
        <v>6.0536629598153092E-6</v>
      </c>
      <c r="AO7" s="187">
        <v>3.0556981276034053E-4</v>
      </c>
      <c r="AP7" s="187">
        <v>8.9048527667877652E-6</v>
      </c>
      <c r="AQ7" s="187">
        <v>2.0576626400407375E-3</v>
      </c>
      <c r="AR7" s="187">
        <v>6.5052992016144558E-4</v>
      </c>
      <c r="AS7" s="187">
        <v>3.2255512442897325E-6</v>
      </c>
      <c r="AT7" s="187">
        <v>6.8969110754087303E-6</v>
      </c>
      <c r="AU7" s="187">
        <v>6.3099832077107668E-6</v>
      </c>
      <c r="AV7" s="187">
        <v>7.3805011835382977E-5</v>
      </c>
      <c r="AW7" s="187">
        <v>4.0258684137432938E-6</v>
      </c>
      <c r="AX7" s="187">
        <v>1.8073171848345544E-6</v>
      </c>
      <c r="AY7" s="187">
        <v>1.0278255772299838E-5</v>
      </c>
      <c r="AZ7" s="187">
        <v>1.9180304831886099E-6</v>
      </c>
      <c r="BA7" s="187">
        <v>8.6620919359252587E-6</v>
      </c>
      <c r="BB7" s="187">
        <v>1.7050153014394115E-5</v>
      </c>
      <c r="BC7" s="187">
        <v>5.7385129869190228E-6</v>
      </c>
      <c r="BD7" s="187">
        <v>2.0609293977192559E-4</v>
      </c>
      <c r="BE7" s="187">
        <v>9.8901414277074011E-5</v>
      </c>
      <c r="BF7" s="187">
        <v>2.8986691977305606E-4</v>
      </c>
      <c r="BG7" s="187">
        <v>4.5528407496268301E-4</v>
      </c>
      <c r="BH7" s="187">
        <v>1.3228114680175784E-5</v>
      </c>
      <c r="BI7" s="187">
        <v>9.9231865086627066E-4</v>
      </c>
      <c r="BJ7" s="187">
        <v>2.2112417135610849E-3</v>
      </c>
      <c r="BK7" s="187">
        <v>1.2629417568547437E-3</v>
      </c>
      <c r="BL7" s="187">
        <v>1.1662890242082641E-3</v>
      </c>
      <c r="BM7" s="187">
        <v>4.1554584141415769E-5</v>
      </c>
      <c r="BN7" s="187">
        <v>8.918778064630462E-6</v>
      </c>
      <c r="BO7" s="188">
        <v>1.2373285656175099</v>
      </c>
      <c r="BP7" s="149"/>
      <c r="BQ7" s="149"/>
      <c r="BR7" s="149"/>
      <c r="BS7" s="149"/>
      <c r="BT7" s="151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51"/>
      <c r="CI7" s="149"/>
      <c r="CJ7" s="149"/>
      <c r="CK7" s="149"/>
      <c r="CL7" s="149"/>
      <c r="CM7" s="149"/>
      <c r="CN7" s="149"/>
      <c r="CO7" s="149"/>
      <c r="CP7" s="151"/>
      <c r="CQ7" s="149"/>
      <c r="CR7" s="151"/>
    </row>
    <row r="8" spans="1:97" s="138" customFormat="1" ht="10.9" customHeight="1" x14ac:dyDescent="0.2">
      <c r="A8" s="175" t="s">
        <v>236</v>
      </c>
      <c r="B8" s="186" t="s">
        <v>462</v>
      </c>
      <c r="C8" s="187">
        <v>1.0915444996158374E-2</v>
      </c>
      <c r="D8" s="187">
        <v>3.8591893808788635E-2</v>
      </c>
      <c r="E8" s="187">
        <v>1.0702870677588727</v>
      </c>
      <c r="F8" s="187">
        <v>3.0719001514200636E-2</v>
      </c>
      <c r="G8" s="187">
        <v>1.1742396268078984E-4</v>
      </c>
      <c r="H8" s="187">
        <v>3.3700018084046229E-5</v>
      </c>
      <c r="I8" s="187">
        <v>0</v>
      </c>
      <c r="J8" s="187">
        <v>3.7745076538974561E-6</v>
      </c>
      <c r="K8" s="187">
        <v>0.43452422874782065</v>
      </c>
      <c r="L8" s="187">
        <v>4.6021600839600297E-4</v>
      </c>
      <c r="M8" s="187">
        <v>5.6147746322067239E-3</v>
      </c>
      <c r="N8" s="187">
        <v>2.0395730847340466E-2</v>
      </c>
      <c r="O8" s="187">
        <v>4.0990570576248768E-3</v>
      </c>
      <c r="P8" s="187">
        <v>8.0664142134461592E-3</v>
      </c>
      <c r="Q8" s="187">
        <v>3.3895509160225415E-4</v>
      </c>
      <c r="R8" s="187">
        <v>4.0721579569629358E-3</v>
      </c>
      <c r="S8" s="187">
        <v>3.7265821457563169E-5</v>
      </c>
      <c r="T8" s="187">
        <v>9.2066292209670183E-6</v>
      </c>
      <c r="U8" s="187">
        <v>2.6208894238904338E-4</v>
      </c>
      <c r="V8" s="187">
        <v>1.2353168509461376E-5</v>
      </c>
      <c r="W8" s="187">
        <v>6.2506032507445636E-6</v>
      </c>
      <c r="X8" s="187">
        <v>1.4317548587800542E-3</v>
      </c>
      <c r="Y8" s="187">
        <v>7.2382932338132695E-6</v>
      </c>
      <c r="Z8" s="187">
        <v>8.0732527511401806E-4</v>
      </c>
      <c r="AA8" s="187">
        <v>1.053403221929904E-6</v>
      </c>
      <c r="AB8" s="187">
        <v>1.6892904660833972E-6</v>
      </c>
      <c r="AC8" s="187">
        <v>6.7868976051778222E-4</v>
      </c>
      <c r="AD8" s="187">
        <v>0</v>
      </c>
      <c r="AE8" s="187">
        <v>8.4798564512118146E-6</v>
      </c>
      <c r="AF8" s="187">
        <v>0</v>
      </c>
      <c r="AG8" s="187">
        <v>3.8620999865088591E-7</v>
      </c>
      <c r="AH8" s="187">
        <v>1.7882663922795369E-6</v>
      </c>
      <c r="AI8" s="187">
        <v>2.1386077940731382E-6</v>
      </c>
      <c r="AJ8" s="187">
        <v>2.4312742048555866E-6</v>
      </c>
      <c r="AK8" s="187">
        <v>4.013932752191565E-6</v>
      </c>
      <c r="AL8" s="187">
        <v>1.3417461607250782E-6</v>
      </c>
      <c r="AM8" s="187">
        <v>9.8878857464794836E-4</v>
      </c>
      <c r="AN8" s="187">
        <v>1.7988147122073589E-5</v>
      </c>
      <c r="AO8" s="187">
        <v>1.5774229996811705E-5</v>
      </c>
      <c r="AP8" s="187">
        <v>4.3093939433542761E-6</v>
      </c>
      <c r="AQ8" s="187">
        <v>8.0415794843843584E-5</v>
      </c>
      <c r="AR8" s="187">
        <v>2.7732811685553014E-5</v>
      </c>
      <c r="AS8" s="187">
        <v>1.5311664564096437E-6</v>
      </c>
      <c r="AT8" s="187">
        <v>2.5259255583657137E-6</v>
      </c>
      <c r="AU8" s="187">
        <v>2.9014140898896324E-6</v>
      </c>
      <c r="AV8" s="187">
        <v>4.7425562346706811E-6</v>
      </c>
      <c r="AW8" s="187">
        <v>2.133411137013283E-6</v>
      </c>
      <c r="AX8" s="187">
        <v>6.4850869373950317E-7</v>
      </c>
      <c r="AY8" s="187">
        <v>6.460233707457576E-5</v>
      </c>
      <c r="AZ8" s="187">
        <v>4.8722774720353267E-6</v>
      </c>
      <c r="BA8" s="187">
        <v>7.2570554912347246E-6</v>
      </c>
      <c r="BB8" s="187">
        <v>1.0613336491409352E-5</v>
      </c>
      <c r="BC8" s="187">
        <v>2.9293151831259617E-5</v>
      </c>
      <c r="BD8" s="187">
        <v>1.5390999827372418E-3</v>
      </c>
      <c r="BE8" s="187">
        <v>5.0591060749936812E-4</v>
      </c>
      <c r="BF8" s="187">
        <v>2.4408515253364566E-3</v>
      </c>
      <c r="BG8" s="187">
        <v>4.1859844930142122E-5</v>
      </c>
      <c r="BH8" s="187">
        <v>3.9574078169123121E-6</v>
      </c>
      <c r="BI8" s="187">
        <v>8.1922844859293568E-3</v>
      </c>
      <c r="BJ8" s="187">
        <v>2.1948818083192021E-2</v>
      </c>
      <c r="BK8" s="187">
        <v>6.6840828763977967E-5</v>
      </c>
      <c r="BL8" s="187">
        <v>4.3546917890389405E-4</v>
      </c>
      <c r="BM8" s="187">
        <v>4.6265968292199092E-5</v>
      </c>
      <c r="BN8" s="187">
        <v>1.2381918749574387E-5</v>
      </c>
      <c r="BO8" s="188">
        <v>1.6680152069866763</v>
      </c>
      <c r="BP8" s="149"/>
      <c r="BQ8" s="149"/>
      <c r="BR8" s="149"/>
      <c r="BS8" s="149"/>
      <c r="BT8" s="151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51"/>
      <c r="CI8" s="149"/>
      <c r="CJ8" s="149"/>
      <c r="CK8" s="149"/>
      <c r="CL8" s="149"/>
      <c r="CM8" s="149"/>
      <c r="CN8" s="149"/>
      <c r="CO8" s="149"/>
      <c r="CP8" s="151"/>
      <c r="CQ8" s="149"/>
      <c r="CR8" s="151"/>
    </row>
    <row r="9" spans="1:97" s="138" customFormat="1" ht="10.9" customHeight="1" x14ac:dyDescent="0.2">
      <c r="A9" s="175" t="s">
        <v>237</v>
      </c>
      <c r="B9" s="186" t="s">
        <v>463</v>
      </c>
      <c r="C9" s="187">
        <v>9.2057924484761661E-2</v>
      </c>
      <c r="D9" s="187">
        <v>4.883525631965125E-2</v>
      </c>
      <c r="E9" s="187">
        <v>3.398419166956762E-2</v>
      </c>
      <c r="F9" s="187">
        <v>1.0015263395610325</v>
      </c>
      <c r="G9" s="187">
        <v>2.4964648981530178E-4</v>
      </c>
      <c r="H9" s="187">
        <v>3.8175608405611284E-5</v>
      </c>
      <c r="I9" s="187">
        <v>0</v>
      </c>
      <c r="J9" s="187">
        <v>1.7025398710210595E-6</v>
      </c>
      <c r="K9" s="187">
        <v>1.3935343069968487E-2</v>
      </c>
      <c r="L9" s="187">
        <v>1.6341534959083047E-4</v>
      </c>
      <c r="M9" s="187">
        <v>4.7310471349843321E-2</v>
      </c>
      <c r="N9" s="187">
        <v>1.187200679066293E-2</v>
      </c>
      <c r="O9" s="187">
        <v>2.5431845213086061E-3</v>
      </c>
      <c r="P9" s="187">
        <v>2.0890012280191446E-2</v>
      </c>
      <c r="Q9" s="187">
        <v>4.2277685455082461E-4</v>
      </c>
      <c r="R9" s="187">
        <v>2.0667493779485824E-4</v>
      </c>
      <c r="S9" s="187">
        <v>1.1015689529586863E-4</v>
      </c>
      <c r="T9" s="187">
        <v>1.3209203576432884E-5</v>
      </c>
      <c r="U9" s="187">
        <v>3.16804029364379E-5</v>
      </c>
      <c r="V9" s="187">
        <v>2.0109416110848557E-6</v>
      </c>
      <c r="W9" s="187">
        <v>1.3646136538992376E-6</v>
      </c>
      <c r="X9" s="187">
        <v>4.7376910110068873E-5</v>
      </c>
      <c r="Y9" s="187">
        <v>3.9964725227229111E-6</v>
      </c>
      <c r="Z9" s="187">
        <v>1.6967588639675752E-4</v>
      </c>
      <c r="AA9" s="187">
        <v>3.4340483514541351E-7</v>
      </c>
      <c r="AB9" s="187">
        <v>8.5889140026485257E-7</v>
      </c>
      <c r="AC9" s="187">
        <v>8.5727004458933747E-4</v>
      </c>
      <c r="AD9" s="187">
        <v>0</v>
      </c>
      <c r="AE9" s="187">
        <v>4.4441107773338292E-6</v>
      </c>
      <c r="AF9" s="187">
        <v>0</v>
      </c>
      <c r="AG9" s="187">
        <v>1.4449089045629037E-7</v>
      </c>
      <c r="AH9" s="187">
        <v>7.180873808986934E-7</v>
      </c>
      <c r="AI9" s="187">
        <v>9.1996850159664404E-7</v>
      </c>
      <c r="AJ9" s="187">
        <v>1.0212154195351355E-6</v>
      </c>
      <c r="AK9" s="187">
        <v>1.3406503698269506E-6</v>
      </c>
      <c r="AL9" s="187">
        <v>5.9816784407719284E-7</v>
      </c>
      <c r="AM9" s="187">
        <v>2.2587925113228265E-4</v>
      </c>
      <c r="AN9" s="187">
        <v>6.2183789142296569E-6</v>
      </c>
      <c r="AO9" s="187">
        <v>1.9562899545539287E-5</v>
      </c>
      <c r="AP9" s="187">
        <v>3.4467644692687567E-6</v>
      </c>
      <c r="AQ9" s="187">
        <v>9.9186272906950966E-5</v>
      </c>
      <c r="AR9" s="187">
        <v>3.2168198523080896E-5</v>
      </c>
      <c r="AS9" s="187">
        <v>1.0405348150118612E-6</v>
      </c>
      <c r="AT9" s="187">
        <v>1.9348660892911291E-6</v>
      </c>
      <c r="AU9" s="187">
        <v>1.5103846297794645E-6</v>
      </c>
      <c r="AV9" s="187">
        <v>4.3027624273346922E-6</v>
      </c>
      <c r="AW9" s="187">
        <v>1.2912894006754303E-6</v>
      </c>
      <c r="AX9" s="187">
        <v>3.5751648095139808E-7</v>
      </c>
      <c r="AY9" s="187">
        <v>2.0717522736990617E-5</v>
      </c>
      <c r="AZ9" s="187">
        <v>1.5609983813819688E-6</v>
      </c>
      <c r="BA9" s="187">
        <v>3.8286291487513652E-6</v>
      </c>
      <c r="BB9" s="187">
        <v>6.1706609344962724E-6</v>
      </c>
      <c r="BC9" s="187">
        <v>1.1667983056830098E-5</v>
      </c>
      <c r="BD9" s="187">
        <v>3.9109302681062882E-4</v>
      </c>
      <c r="BE9" s="187">
        <v>1.380778199844895E-4</v>
      </c>
      <c r="BF9" s="187">
        <v>7.8228811906910073E-4</v>
      </c>
      <c r="BG9" s="187">
        <v>1.4043412391946013E-4</v>
      </c>
      <c r="BH9" s="187">
        <v>1.9074730640737915E-6</v>
      </c>
      <c r="BI9" s="187">
        <v>1.9390156552973625E-3</v>
      </c>
      <c r="BJ9" s="187">
        <v>3.2834829261683325E-3</v>
      </c>
      <c r="BK9" s="187">
        <v>5.0336186163114146E-4</v>
      </c>
      <c r="BL9" s="187">
        <v>1.3609756701835063E-4</v>
      </c>
      <c r="BM9" s="187">
        <v>1.0695957548817203E-5</v>
      </c>
      <c r="BN9" s="187">
        <v>6.0231348576535669E-6</v>
      </c>
      <c r="BO9" s="188">
        <v>1.2830575747640909</v>
      </c>
      <c r="BP9" s="149"/>
      <c r="BQ9" s="149"/>
      <c r="BR9" s="149"/>
      <c r="BS9" s="149"/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51"/>
      <c r="CI9" s="149"/>
      <c r="CJ9" s="149"/>
      <c r="CK9" s="149"/>
      <c r="CL9" s="149"/>
      <c r="CM9" s="149"/>
      <c r="CN9" s="149"/>
      <c r="CO9" s="149"/>
      <c r="CP9" s="151"/>
      <c r="CQ9" s="149"/>
      <c r="CR9" s="151"/>
    </row>
    <row r="10" spans="1:97" s="138" customFormat="1" ht="10.9" customHeight="1" x14ac:dyDescent="0.2">
      <c r="A10" s="175" t="s">
        <v>238</v>
      </c>
      <c r="B10" s="186" t="s">
        <v>464</v>
      </c>
      <c r="C10" s="187">
        <v>4.8185918715434135E-4</v>
      </c>
      <c r="D10" s="187">
        <v>1.3189416522876393E-4</v>
      </c>
      <c r="E10" s="187">
        <v>9.9052338149336542E-4</v>
      </c>
      <c r="F10" s="187">
        <v>8.913781456894101E-5</v>
      </c>
      <c r="G10" s="187">
        <v>1.1759900472076015</v>
      </c>
      <c r="H10" s="187">
        <v>5.422396672978561E-4</v>
      </c>
      <c r="I10" s="187">
        <v>0</v>
      </c>
      <c r="J10" s="187">
        <v>2.0675912297170955E-4</v>
      </c>
      <c r="K10" s="187">
        <v>4.9270841886914511E-4</v>
      </c>
      <c r="L10" s="187">
        <v>4.8550204812877599E-4</v>
      </c>
      <c r="M10" s="187">
        <v>2.5849412563914569E-4</v>
      </c>
      <c r="N10" s="187">
        <v>1.3942150753139986E-3</v>
      </c>
      <c r="O10" s="187">
        <v>1.206319903906944E-4</v>
      </c>
      <c r="P10" s="187">
        <v>8.3478718366602079E-4</v>
      </c>
      <c r="Q10" s="187">
        <v>1.4675305310912732E-5</v>
      </c>
      <c r="R10" s="187">
        <v>7.6989381812222183E-5</v>
      </c>
      <c r="S10" s="187">
        <v>0.26299764095834799</v>
      </c>
      <c r="T10" s="187">
        <v>2.6624342932443718E-2</v>
      </c>
      <c r="U10" s="187">
        <v>1.8013328242799997E-2</v>
      </c>
      <c r="V10" s="187">
        <v>7.0363410276088798E-4</v>
      </c>
      <c r="W10" s="187">
        <v>2.8243900655559482E-4</v>
      </c>
      <c r="X10" s="187">
        <v>2.1284085320820709E-5</v>
      </c>
      <c r="Y10" s="187">
        <v>1.7995882217760098E-5</v>
      </c>
      <c r="Z10" s="187">
        <v>6.9375858079787425E-4</v>
      </c>
      <c r="AA10" s="187">
        <v>3.3719702809519404E-6</v>
      </c>
      <c r="AB10" s="187">
        <v>3.5752166503024617E-5</v>
      </c>
      <c r="AC10" s="187">
        <v>1.2823883038738657E-5</v>
      </c>
      <c r="AD10" s="187">
        <v>0</v>
      </c>
      <c r="AE10" s="187">
        <v>2.603565213389843E-4</v>
      </c>
      <c r="AF10" s="187">
        <v>0</v>
      </c>
      <c r="AG10" s="187">
        <v>3.931260008109339E-6</v>
      </c>
      <c r="AH10" s="187">
        <v>3.3921074482411269E-5</v>
      </c>
      <c r="AI10" s="187">
        <v>1.9244086682252613E-4</v>
      </c>
      <c r="AJ10" s="187">
        <v>4.8058601540588594E-5</v>
      </c>
      <c r="AK10" s="187">
        <v>6.0412835045989086E-5</v>
      </c>
      <c r="AL10" s="187">
        <v>1.0531590823182715E-4</v>
      </c>
      <c r="AM10" s="187">
        <v>8.5126504317107558E-3</v>
      </c>
      <c r="AN10" s="187">
        <v>4.1510123027335695E-5</v>
      </c>
      <c r="AO10" s="187">
        <v>1.0084705597212189E-2</v>
      </c>
      <c r="AP10" s="187">
        <v>3.532753459208237E-3</v>
      </c>
      <c r="AQ10" s="187">
        <v>4.9262107895000371E-4</v>
      </c>
      <c r="AR10" s="187">
        <v>6.6943030480312777E-4</v>
      </c>
      <c r="AS10" s="187">
        <v>3.1217374716135878E-4</v>
      </c>
      <c r="AT10" s="187">
        <v>1.2468625512706245E-4</v>
      </c>
      <c r="AU10" s="187">
        <v>3.9177698903892945E-5</v>
      </c>
      <c r="AV10" s="187">
        <v>1.6976458273782881E-4</v>
      </c>
      <c r="AW10" s="187">
        <v>4.7767509672991506E-5</v>
      </c>
      <c r="AX10" s="187">
        <v>4.1961372133543978E-5</v>
      </c>
      <c r="AY10" s="187">
        <v>1.1762670667282945E-4</v>
      </c>
      <c r="AZ10" s="187">
        <v>2.0783403029829637E-5</v>
      </c>
      <c r="BA10" s="187">
        <v>5.6059086537928475E-5</v>
      </c>
      <c r="BB10" s="187">
        <v>1.2945147710738113E-4</v>
      </c>
      <c r="BC10" s="187">
        <v>4.7662501164257526E-5</v>
      </c>
      <c r="BD10" s="187">
        <v>1.4308612558386008E-4</v>
      </c>
      <c r="BE10" s="187">
        <v>6.3892419704367497E-5</v>
      </c>
      <c r="BF10" s="187">
        <v>3.4660550611999205E-4</v>
      </c>
      <c r="BG10" s="187">
        <v>1.463043492625797E-4</v>
      </c>
      <c r="BH10" s="187">
        <v>7.3082959942313738E-5</v>
      </c>
      <c r="BI10" s="187">
        <v>1.8481394801362588E-3</v>
      </c>
      <c r="BJ10" s="187">
        <v>2.6664945120747482E-3</v>
      </c>
      <c r="BK10" s="187">
        <v>1.891306800334917E-4</v>
      </c>
      <c r="BL10" s="187">
        <v>2.6006437769987844E-4</v>
      </c>
      <c r="BM10" s="187">
        <v>6.6140197169336709E-4</v>
      </c>
      <c r="BN10" s="187">
        <v>2.7432531460905707E-5</v>
      </c>
      <c r="BO10" s="188">
        <v>1.5230876932028579</v>
      </c>
      <c r="BP10" s="149"/>
      <c r="BQ10" s="149"/>
      <c r="BR10" s="149"/>
      <c r="BS10" s="149"/>
      <c r="BT10" s="151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51"/>
      <c r="CI10" s="149"/>
      <c r="CJ10" s="149"/>
      <c r="CK10" s="149"/>
      <c r="CL10" s="149"/>
      <c r="CM10" s="149"/>
      <c r="CN10" s="149"/>
      <c r="CO10" s="149"/>
      <c r="CP10" s="151"/>
      <c r="CQ10" s="149"/>
      <c r="CR10" s="151"/>
    </row>
    <row r="11" spans="1:97" s="138" customFormat="1" ht="10.9" customHeight="1" x14ac:dyDescent="0.2">
      <c r="A11" s="189" t="s">
        <v>239</v>
      </c>
      <c r="B11" s="190" t="s">
        <v>465</v>
      </c>
      <c r="C11" s="191">
        <v>3.0265791089322893E-6</v>
      </c>
      <c r="D11" s="191">
        <v>1.0818066808574025E-5</v>
      </c>
      <c r="E11" s="191">
        <v>7.0353133652630069E-5</v>
      </c>
      <c r="F11" s="191">
        <v>6.9844473560848691E-6</v>
      </c>
      <c r="G11" s="191">
        <v>6.8933002146671298E-6</v>
      </c>
      <c r="H11" s="191">
        <v>1.0162698396800778</v>
      </c>
      <c r="I11" s="191">
        <v>0</v>
      </c>
      <c r="J11" s="191">
        <v>7.8923076766166393E-7</v>
      </c>
      <c r="K11" s="191">
        <v>6.2143757351966478E-5</v>
      </c>
      <c r="L11" s="191">
        <v>0.23878918231873528</v>
      </c>
      <c r="M11" s="191">
        <v>2.7213266082011433E-6</v>
      </c>
      <c r="N11" s="191">
        <v>2.4328654843572394E-3</v>
      </c>
      <c r="O11" s="191">
        <v>4.7482003227733074E-5</v>
      </c>
      <c r="P11" s="191">
        <v>1.9322200751589575E-3</v>
      </c>
      <c r="Q11" s="191">
        <v>4.1940406753006151E-7</v>
      </c>
      <c r="R11" s="191">
        <v>2.8392709411639733E-6</v>
      </c>
      <c r="S11" s="191">
        <v>2.412439126860321E-6</v>
      </c>
      <c r="T11" s="191">
        <v>1.694540262553381E-6</v>
      </c>
      <c r="U11" s="191">
        <v>4.020376390854457E-6</v>
      </c>
      <c r="V11" s="191">
        <v>6.7682096451022401E-7</v>
      </c>
      <c r="W11" s="191">
        <v>4.6589723272732604E-7</v>
      </c>
      <c r="X11" s="191">
        <v>6.3759839047518901E-7</v>
      </c>
      <c r="Y11" s="191">
        <v>1.078283027169139E-6</v>
      </c>
      <c r="Z11" s="191">
        <v>1.2549386671027452E-5</v>
      </c>
      <c r="AA11" s="191">
        <v>3.0550549733388907E-7</v>
      </c>
      <c r="AB11" s="191">
        <v>3.3227060784055646E-7</v>
      </c>
      <c r="AC11" s="191">
        <v>4.9780581044108566E-7</v>
      </c>
      <c r="AD11" s="191">
        <v>0</v>
      </c>
      <c r="AE11" s="191">
        <v>1.5541740431913999E-6</v>
      </c>
      <c r="AF11" s="191">
        <v>0</v>
      </c>
      <c r="AG11" s="191">
        <v>1.1960243636485381E-7</v>
      </c>
      <c r="AH11" s="191">
        <v>5.207335283653051E-7</v>
      </c>
      <c r="AI11" s="191">
        <v>4.0081268567402207E-7</v>
      </c>
      <c r="AJ11" s="191">
        <v>4.3461235971435305E-7</v>
      </c>
      <c r="AK11" s="191">
        <v>6.2676718030908543E-7</v>
      </c>
      <c r="AL11" s="191">
        <v>2.6726522998108093E-7</v>
      </c>
      <c r="AM11" s="191">
        <v>4.5167630255668129E-4</v>
      </c>
      <c r="AN11" s="191">
        <v>5.7900483411075541E-6</v>
      </c>
      <c r="AO11" s="191">
        <v>9.0834193140451573E-7</v>
      </c>
      <c r="AP11" s="191">
        <v>1.1120735672279481E-6</v>
      </c>
      <c r="AQ11" s="191">
        <v>1.1626246421489718E-6</v>
      </c>
      <c r="AR11" s="191">
        <v>1.1251508592372999E-6</v>
      </c>
      <c r="AS11" s="191">
        <v>3.4051174165135223E-7</v>
      </c>
      <c r="AT11" s="191">
        <v>6.7118964761767554E-7</v>
      </c>
      <c r="AU11" s="191">
        <v>7.270676415042379E-7</v>
      </c>
      <c r="AV11" s="191">
        <v>5.8620133979248634E-7</v>
      </c>
      <c r="AW11" s="191">
        <v>5.595439851293181E-7</v>
      </c>
      <c r="AX11" s="191">
        <v>2.2946475601713517E-7</v>
      </c>
      <c r="AY11" s="191">
        <v>2.1067325974593391E-5</v>
      </c>
      <c r="AZ11" s="191">
        <v>1.5158897342441757E-6</v>
      </c>
      <c r="BA11" s="191">
        <v>1.1691014138837363E-6</v>
      </c>
      <c r="BB11" s="191">
        <v>2.1992284175786816E-6</v>
      </c>
      <c r="BC11" s="191">
        <v>1.4012380656923516E-5</v>
      </c>
      <c r="BD11" s="191">
        <v>1.0379251930530638E-4</v>
      </c>
      <c r="BE11" s="191">
        <v>2.616812592765225E-4</v>
      </c>
      <c r="BF11" s="191">
        <v>1.6024456177482014E-3</v>
      </c>
      <c r="BG11" s="191">
        <v>2.3900480046994849E-6</v>
      </c>
      <c r="BH11" s="191">
        <v>1.1638376276304445E-6</v>
      </c>
      <c r="BI11" s="191">
        <v>3.6646798661353589E-3</v>
      </c>
      <c r="BJ11" s="191">
        <v>6.4279966682467601E-3</v>
      </c>
      <c r="BK11" s="191">
        <v>1.9995004383468216E-6</v>
      </c>
      <c r="BL11" s="191">
        <v>2.050554026308959E-4</v>
      </c>
      <c r="BM11" s="191">
        <v>1.8504763999837693E-5</v>
      </c>
      <c r="BN11" s="191">
        <v>3.9965338056773565E-6</v>
      </c>
      <c r="BO11" s="192">
        <v>1.2724657314343057</v>
      </c>
      <c r="BP11" s="149"/>
      <c r="BQ11" s="149"/>
      <c r="BR11" s="149"/>
      <c r="BS11" s="149"/>
      <c r="BT11" s="151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51"/>
      <c r="CI11" s="149"/>
      <c r="CJ11" s="149"/>
      <c r="CK11" s="149"/>
      <c r="CL11" s="149"/>
      <c r="CM11" s="149"/>
      <c r="CN11" s="149"/>
      <c r="CO11" s="149"/>
      <c r="CP11" s="151"/>
      <c r="CQ11" s="149"/>
      <c r="CR11" s="151"/>
    </row>
    <row r="12" spans="1:97" s="138" customFormat="1" ht="10.9" customHeight="1" x14ac:dyDescent="0.2">
      <c r="A12" s="175" t="s">
        <v>240</v>
      </c>
      <c r="B12" s="186" t="s">
        <v>466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1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1</v>
      </c>
      <c r="BP12" s="149"/>
      <c r="BQ12" s="149"/>
      <c r="BR12" s="149"/>
      <c r="BS12" s="149"/>
      <c r="BT12" s="151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51"/>
      <c r="CI12" s="149"/>
      <c r="CJ12" s="149"/>
      <c r="CK12" s="149"/>
      <c r="CL12" s="149"/>
      <c r="CM12" s="149"/>
      <c r="CN12" s="149"/>
      <c r="CO12" s="149"/>
      <c r="CP12" s="151"/>
      <c r="CQ12" s="149"/>
      <c r="CR12" s="151"/>
    </row>
    <row r="13" spans="1:97" s="138" customFormat="1" ht="10.9" customHeight="1" x14ac:dyDescent="0.2">
      <c r="A13" s="175" t="s">
        <v>241</v>
      </c>
      <c r="B13" s="186" t="s">
        <v>467</v>
      </c>
      <c r="C13" s="187">
        <v>1.3749907513582041E-4</v>
      </c>
      <c r="D13" s="187">
        <v>5.5516153332028277E-4</v>
      </c>
      <c r="E13" s="187">
        <v>8.8866692916526389E-5</v>
      </c>
      <c r="F13" s="187">
        <v>1.2993208711296233E-4</v>
      </c>
      <c r="G13" s="187">
        <v>1.6621601116560483E-4</v>
      </c>
      <c r="H13" s="187">
        <v>1.2399289287477102E-5</v>
      </c>
      <c r="I13" s="187">
        <v>0</v>
      </c>
      <c r="J13" s="187">
        <v>1.0010044668361264</v>
      </c>
      <c r="K13" s="187">
        <v>6.5615630772428689E-5</v>
      </c>
      <c r="L13" s="187">
        <v>3.9266821264301912E-5</v>
      </c>
      <c r="M13" s="187">
        <v>7.3185932988024347E-5</v>
      </c>
      <c r="N13" s="187">
        <v>1.1442149338324675E-4</v>
      </c>
      <c r="O13" s="187">
        <v>3.3314088687816373E-4</v>
      </c>
      <c r="P13" s="187">
        <v>9.7079149629433691E-5</v>
      </c>
      <c r="Q13" s="187">
        <v>3.2155070297146034E-5</v>
      </c>
      <c r="R13" s="187">
        <v>2.4451296639565749E-5</v>
      </c>
      <c r="S13" s="187">
        <v>5.027440760302698E-5</v>
      </c>
      <c r="T13" s="187">
        <v>5.2678412508172534E-4</v>
      </c>
      <c r="U13" s="187">
        <v>1.7950094009806237E-3</v>
      </c>
      <c r="V13" s="187">
        <v>7.8104813122518342E-5</v>
      </c>
      <c r="W13" s="187">
        <v>3.5930267603708022E-5</v>
      </c>
      <c r="X13" s="187">
        <v>9.3551720041532768E-3</v>
      </c>
      <c r="Y13" s="187">
        <v>3.347508851344078E-3</v>
      </c>
      <c r="Z13" s="187">
        <v>1.349390590545846E-3</v>
      </c>
      <c r="AA13" s="187">
        <v>5.9551937649186561E-7</v>
      </c>
      <c r="AB13" s="187">
        <v>3.3246096022597477E-4</v>
      </c>
      <c r="AC13" s="187">
        <v>1.5577653071533558E-4</v>
      </c>
      <c r="AD13" s="187">
        <v>0</v>
      </c>
      <c r="AE13" s="187">
        <v>4.470518899722499E-2</v>
      </c>
      <c r="AF13" s="187">
        <v>0</v>
      </c>
      <c r="AG13" s="187">
        <v>5.3303673737819289E-7</v>
      </c>
      <c r="AH13" s="187">
        <v>2.1627310083219432E-2</v>
      </c>
      <c r="AI13" s="187">
        <v>1.2500958799612511E-4</v>
      </c>
      <c r="AJ13" s="187">
        <v>6.6757694946930322E-4</v>
      </c>
      <c r="AK13" s="187">
        <v>3.1108807248237199E-4</v>
      </c>
      <c r="AL13" s="187">
        <v>9.2466958766533537E-5</v>
      </c>
      <c r="AM13" s="187">
        <v>2.0636474369250968E-3</v>
      </c>
      <c r="AN13" s="187">
        <v>9.3242230830809852E-6</v>
      </c>
      <c r="AO13" s="187">
        <v>3.3989781831457772E-3</v>
      </c>
      <c r="AP13" s="187">
        <v>2.0203507939878336E-3</v>
      </c>
      <c r="AQ13" s="187">
        <v>1.8800883880130029E-2</v>
      </c>
      <c r="AR13" s="187">
        <v>1.5927328901613323E-2</v>
      </c>
      <c r="AS13" s="187">
        <v>1.9598020990962191E-5</v>
      </c>
      <c r="AT13" s="187">
        <v>1.8788672741055137E-4</v>
      </c>
      <c r="AU13" s="187">
        <v>3.2250063903189656E-5</v>
      </c>
      <c r="AV13" s="187">
        <v>1.7862839269063171E-5</v>
      </c>
      <c r="AW13" s="187">
        <v>9.7506833295664724E-6</v>
      </c>
      <c r="AX13" s="187">
        <v>2.5083111645293545E-5</v>
      </c>
      <c r="AY13" s="187">
        <v>1.3669926610405314E-5</v>
      </c>
      <c r="AZ13" s="187">
        <v>6.077705300802615E-6</v>
      </c>
      <c r="BA13" s="187">
        <v>1.4952904762273921E-5</v>
      </c>
      <c r="BB13" s="187">
        <v>2.1577723885946621E-5</v>
      </c>
      <c r="BC13" s="187">
        <v>3.1477331883214043E-5</v>
      </c>
      <c r="BD13" s="187">
        <v>9.6631605657905559E-5</v>
      </c>
      <c r="BE13" s="187">
        <v>4.2398564377377843E-5</v>
      </c>
      <c r="BF13" s="187">
        <v>3.4915876845926719E-5</v>
      </c>
      <c r="BG13" s="187">
        <v>2.9455477474855374E-5</v>
      </c>
      <c r="BH13" s="187">
        <v>4.0490114022749854E-5</v>
      </c>
      <c r="BI13" s="187">
        <v>4.1470465650253478E-5</v>
      </c>
      <c r="BJ13" s="187">
        <v>5.6082749440813142E-5</v>
      </c>
      <c r="BK13" s="187">
        <v>9.5900033132159627E-5</v>
      </c>
      <c r="BL13" s="187">
        <v>6.9138846867221695E-5</v>
      </c>
      <c r="BM13" s="187">
        <v>2.6489600316073657E-4</v>
      </c>
      <c r="BN13" s="187">
        <v>3.7835067219449544E-4</v>
      </c>
      <c r="BO13" s="188">
        <v>1.1311804698302674</v>
      </c>
      <c r="BP13" s="149"/>
      <c r="BQ13" s="149"/>
      <c r="BR13" s="149"/>
      <c r="BS13" s="149"/>
      <c r="BT13" s="151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51"/>
      <c r="CI13" s="149"/>
      <c r="CJ13" s="149"/>
      <c r="CK13" s="149"/>
      <c r="CL13" s="149"/>
      <c r="CM13" s="149"/>
      <c r="CN13" s="149"/>
      <c r="CO13" s="149"/>
      <c r="CP13" s="151"/>
      <c r="CQ13" s="149"/>
      <c r="CR13" s="151"/>
    </row>
    <row r="14" spans="1:97" s="138" customFormat="1" ht="10.9" customHeight="1" x14ac:dyDescent="0.2">
      <c r="A14" s="175" t="s">
        <v>242</v>
      </c>
      <c r="B14" s="186" t="s">
        <v>468</v>
      </c>
      <c r="C14" s="187">
        <v>2.2772071113186542E-5</v>
      </c>
      <c r="D14" s="187">
        <v>6.8372915027711589E-5</v>
      </c>
      <c r="E14" s="187">
        <v>9.4624812500427712E-4</v>
      </c>
      <c r="F14" s="187">
        <v>4.9287079952490359E-5</v>
      </c>
      <c r="G14" s="187">
        <v>7.7810509837151611E-5</v>
      </c>
      <c r="H14" s="187">
        <v>4.6638591304957658E-5</v>
      </c>
      <c r="I14" s="187">
        <v>0</v>
      </c>
      <c r="J14" s="187">
        <v>6.3900859835243749E-6</v>
      </c>
      <c r="K14" s="187">
        <v>1.0538127766405714</v>
      </c>
      <c r="L14" s="187">
        <v>4.4275999162849902E-4</v>
      </c>
      <c r="M14" s="187">
        <v>1.9562681876646405E-5</v>
      </c>
      <c r="N14" s="187">
        <v>2.958038740242841E-2</v>
      </c>
      <c r="O14" s="187">
        <v>8.927724009613492E-3</v>
      </c>
      <c r="P14" s="187">
        <v>7.6758680259723907E-3</v>
      </c>
      <c r="Q14" s="187">
        <v>1.252794398587366E-5</v>
      </c>
      <c r="R14" s="187">
        <v>3.4644682082903616E-3</v>
      </c>
      <c r="S14" s="187">
        <v>2.4455307769302816E-5</v>
      </c>
      <c r="T14" s="187">
        <v>1.2913592606396209E-5</v>
      </c>
      <c r="U14" s="187">
        <v>6.0247718538197672E-4</v>
      </c>
      <c r="V14" s="187">
        <v>2.6761083049764101E-5</v>
      </c>
      <c r="W14" s="187">
        <v>1.2950846028258427E-5</v>
      </c>
      <c r="X14" s="187">
        <v>4.3631671661946233E-6</v>
      </c>
      <c r="Y14" s="187">
        <v>1.0189735935480428E-5</v>
      </c>
      <c r="Z14" s="187">
        <v>1.6862603112222526E-3</v>
      </c>
      <c r="AA14" s="187">
        <v>1.6248151876618008E-6</v>
      </c>
      <c r="AB14" s="187">
        <v>2.5763302784432364E-6</v>
      </c>
      <c r="AC14" s="187">
        <v>4.0587717816506365E-6</v>
      </c>
      <c r="AD14" s="187">
        <v>0</v>
      </c>
      <c r="AE14" s="187">
        <v>1.2560312215312392E-5</v>
      </c>
      <c r="AF14" s="187">
        <v>0</v>
      </c>
      <c r="AG14" s="187">
        <v>5.6256514207653546E-7</v>
      </c>
      <c r="AH14" s="187">
        <v>2.6043245781979184E-6</v>
      </c>
      <c r="AI14" s="187">
        <v>2.9727228999455942E-6</v>
      </c>
      <c r="AJ14" s="187">
        <v>3.281178259417683E-6</v>
      </c>
      <c r="AK14" s="187">
        <v>5.4642277095502451E-6</v>
      </c>
      <c r="AL14" s="187">
        <v>2.154163319545303E-6</v>
      </c>
      <c r="AM14" s="187">
        <v>2.2877404218966378E-3</v>
      </c>
      <c r="AN14" s="187">
        <v>2.6855770672545525E-5</v>
      </c>
      <c r="AO14" s="187">
        <v>5.9477909623894785E-6</v>
      </c>
      <c r="AP14" s="187">
        <v>6.6627903322401686E-6</v>
      </c>
      <c r="AQ14" s="187">
        <v>6.1676889511452336E-6</v>
      </c>
      <c r="AR14" s="187">
        <v>5.865683800308747E-6</v>
      </c>
      <c r="AS14" s="187">
        <v>2.0114077654751707E-6</v>
      </c>
      <c r="AT14" s="187">
        <v>3.5859830512025604E-6</v>
      </c>
      <c r="AU14" s="187">
        <v>4.3711730055727662E-6</v>
      </c>
      <c r="AV14" s="187">
        <v>3.0543351879013193E-6</v>
      </c>
      <c r="AW14" s="187">
        <v>3.076752758941723E-6</v>
      </c>
      <c r="AX14" s="187">
        <v>9.8480856384979397E-7</v>
      </c>
      <c r="AY14" s="187">
        <v>9.7075772983839305E-5</v>
      </c>
      <c r="AZ14" s="187">
        <v>7.3292880041461475E-6</v>
      </c>
      <c r="BA14" s="187">
        <v>9.0093263244232086E-6</v>
      </c>
      <c r="BB14" s="187">
        <v>1.6093330534880384E-5</v>
      </c>
      <c r="BC14" s="187">
        <v>5.2850956938725903E-5</v>
      </c>
      <c r="BD14" s="187">
        <v>1.7056278826134625E-3</v>
      </c>
      <c r="BE14" s="187">
        <v>7.2720064032343967E-4</v>
      </c>
      <c r="BF14" s="187">
        <v>3.0255095643503529E-3</v>
      </c>
      <c r="BG14" s="187">
        <v>1.8475405060988611E-5</v>
      </c>
      <c r="BH14" s="187">
        <v>6.4757663728548446E-6</v>
      </c>
      <c r="BI14" s="187">
        <v>1.2833237017960228E-2</v>
      </c>
      <c r="BJ14" s="187">
        <v>3.8898763765833934E-2</v>
      </c>
      <c r="BK14" s="187">
        <v>9.5176134711526044E-6</v>
      </c>
      <c r="BL14" s="187">
        <v>6.8352733896037742E-4</v>
      </c>
      <c r="BM14" s="187">
        <v>1.0402577226933978E-4</v>
      </c>
      <c r="BN14" s="187">
        <v>2.0600144193936633E-5</v>
      </c>
      <c r="BO14" s="188">
        <v>1.1681434691162658</v>
      </c>
      <c r="BP14" s="149"/>
      <c r="BQ14" s="149"/>
      <c r="BR14" s="149"/>
      <c r="BS14" s="149"/>
      <c r="BT14" s="151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51"/>
      <c r="CI14" s="149"/>
      <c r="CJ14" s="149"/>
      <c r="CK14" s="149"/>
      <c r="CL14" s="149"/>
      <c r="CM14" s="149"/>
      <c r="CN14" s="149"/>
      <c r="CO14" s="149"/>
      <c r="CP14" s="151"/>
      <c r="CQ14" s="149"/>
      <c r="CR14" s="151"/>
    </row>
    <row r="15" spans="1:97" s="138" customFormat="1" ht="10.9" customHeight="1" x14ac:dyDescent="0.2">
      <c r="A15" s="193" t="s">
        <v>243</v>
      </c>
      <c r="B15" s="194" t="s">
        <v>469</v>
      </c>
      <c r="C15" s="195">
        <v>2.9113460055266642E-6</v>
      </c>
      <c r="D15" s="195">
        <v>1.0883295980396932E-5</v>
      </c>
      <c r="E15" s="195">
        <v>7.9852296457177065E-5</v>
      </c>
      <c r="F15" s="195">
        <v>6.848172310913362E-6</v>
      </c>
      <c r="G15" s="195">
        <v>9.0975392105756574E-6</v>
      </c>
      <c r="H15" s="195">
        <v>6.9229829736308333E-3</v>
      </c>
      <c r="I15" s="195">
        <v>0</v>
      </c>
      <c r="J15" s="195">
        <v>3.1160972066300875E-7</v>
      </c>
      <c r="K15" s="195">
        <v>1.0356048454642798E-4</v>
      </c>
      <c r="L15" s="195">
        <v>1.0235968733693475</v>
      </c>
      <c r="M15" s="195">
        <v>2.3929299796044732E-6</v>
      </c>
      <c r="N15" s="195">
        <v>3.4896742916873461E-3</v>
      </c>
      <c r="O15" s="195">
        <v>6.7436527934221807E-5</v>
      </c>
      <c r="P15" s="195">
        <v>1.9232711032100178E-3</v>
      </c>
      <c r="Q15" s="195">
        <v>3.3226775972300649E-7</v>
      </c>
      <c r="R15" s="195">
        <v>7.4960056367320232E-7</v>
      </c>
      <c r="S15" s="195">
        <v>2.4501494545064546E-6</v>
      </c>
      <c r="T15" s="195">
        <v>5.3915285870739136E-7</v>
      </c>
      <c r="U15" s="195">
        <v>5.1808131607494208E-6</v>
      </c>
      <c r="V15" s="195">
        <v>4.7682776191920629E-7</v>
      </c>
      <c r="W15" s="195">
        <v>2.9899355280201291E-7</v>
      </c>
      <c r="X15" s="195">
        <v>4.5288941941315507E-7</v>
      </c>
      <c r="Y15" s="195">
        <v>1.1148221401109064E-6</v>
      </c>
      <c r="Z15" s="195">
        <v>1.7609496457457501E-5</v>
      </c>
      <c r="AA15" s="195">
        <v>1.5785268166099506E-7</v>
      </c>
      <c r="AB15" s="195">
        <v>2.0035909457566905E-7</v>
      </c>
      <c r="AC15" s="195">
        <v>3.7500610310879574E-7</v>
      </c>
      <c r="AD15" s="195">
        <v>0</v>
      </c>
      <c r="AE15" s="195">
        <v>1.2764590594852476E-6</v>
      </c>
      <c r="AF15" s="195">
        <v>0</v>
      </c>
      <c r="AG15" s="195">
        <v>5.9926253401888236E-8</v>
      </c>
      <c r="AH15" s="195">
        <v>2.72693361609613E-7</v>
      </c>
      <c r="AI15" s="195">
        <v>2.3833626555114005E-7</v>
      </c>
      <c r="AJ15" s="195">
        <v>2.6069280663319874E-7</v>
      </c>
      <c r="AK15" s="195">
        <v>4.0383393914298465E-7</v>
      </c>
      <c r="AL15" s="195">
        <v>1.1099773636953145E-7</v>
      </c>
      <c r="AM15" s="195">
        <v>3.6340570184943473E-6</v>
      </c>
      <c r="AN15" s="195">
        <v>2.9574997935516417E-6</v>
      </c>
      <c r="AO15" s="195">
        <v>4.7240043157776514E-7</v>
      </c>
      <c r="AP15" s="195">
        <v>3.7222321068324396E-7</v>
      </c>
      <c r="AQ15" s="195">
        <v>4.5855426284785609E-7</v>
      </c>
      <c r="AR15" s="195">
        <v>4.2964089084824386E-7</v>
      </c>
      <c r="AS15" s="195">
        <v>1.898253880666185E-7</v>
      </c>
      <c r="AT15" s="195">
        <v>3.0548621153615559E-7</v>
      </c>
      <c r="AU15" s="195">
        <v>3.3511138045496825E-7</v>
      </c>
      <c r="AV15" s="195">
        <v>3.0394609657226577E-7</v>
      </c>
      <c r="AW15" s="195">
        <v>2.6319821074780737E-7</v>
      </c>
      <c r="AX15" s="195">
        <v>1.315242722098799E-7</v>
      </c>
      <c r="AY15" s="195">
        <v>1.0825748233580707E-5</v>
      </c>
      <c r="AZ15" s="195">
        <v>7.7447317032169563E-7</v>
      </c>
      <c r="BA15" s="195">
        <v>8.8346109072568815E-7</v>
      </c>
      <c r="BB15" s="195">
        <v>1.0683126994261796E-6</v>
      </c>
      <c r="BC15" s="195">
        <v>1.992399685363438E-5</v>
      </c>
      <c r="BD15" s="195">
        <v>1.5562576972324581E-4</v>
      </c>
      <c r="BE15" s="195">
        <v>2.0629636554095299E-4</v>
      </c>
      <c r="BF15" s="195">
        <v>1.3401287304042899E-3</v>
      </c>
      <c r="BG15" s="195">
        <v>1.7573795721508597E-6</v>
      </c>
      <c r="BH15" s="195">
        <v>3.3004738258459721E-7</v>
      </c>
      <c r="BI15" s="195">
        <v>2.7720309593984053E-3</v>
      </c>
      <c r="BJ15" s="195">
        <v>6.3979744059834949E-3</v>
      </c>
      <c r="BK15" s="195">
        <v>8.3929189539224061E-7</v>
      </c>
      <c r="BL15" s="195">
        <v>1.4461556636835313E-4</v>
      </c>
      <c r="BM15" s="195">
        <v>6.2132691958606793E-7</v>
      </c>
      <c r="BN15" s="195">
        <v>3.9427026157831805E-6</v>
      </c>
      <c r="BO15" s="196">
        <v>1.047316149115471</v>
      </c>
      <c r="BP15" s="149"/>
      <c r="BQ15" s="149"/>
      <c r="BR15" s="149"/>
      <c r="BS15" s="149"/>
      <c r="BT15" s="151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51"/>
      <c r="CI15" s="149"/>
      <c r="CJ15" s="149"/>
      <c r="CK15" s="149"/>
      <c r="CL15" s="149"/>
      <c r="CM15" s="149"/>
      <c r="CN15" s="149"/>
      <c r="CO15" s="149"/>
      <c r="CP15" s="151"/>
      <c r="CQ15" s="149"/>
      <c r="CR15" s="151"/>
    </row>
    <row r="16" spans="1:97" s="138" customFormat="1" ht="10.9" customHeight="1" x14ac:dyDescent="0.2">
      <c r="A16" s="175" t="s">
        <v>244</v>
      </c>
      <c r="B16" s="186" t="s">
        <v>470</v>
      </c>
      <c r="C16" s="187">
        <v>5.6937511966446573E-5</v>
      </c>
      <c r="D16" s="187">
        <v>2.153930193089413E-4</v>
      </c>
      <c r="E16" s="187">
        <v>2.0246184315889583E-3</v>
      </c>
      <c r="F16" s="187">
        <v>1.3120605718697085E-4</v>
      </c>
      <c r="G16" s="187">
        <v>2.0700442958203396E-3</v>
      </c>
      <c r="H16" s="187">
        <v>9.0842943278545519E-5</v>
      </c>
      <c r="I16" s="187">
        <v>0</v>
      </c>
      <c r="J16" s="187">
        <v>6.729537959070146E-6</v>
      </c>
      <c r="K16" s="187">
        <v>1.3410000174122632E-3</v>
      </c>
      <c r="L16" s="187">
        <v>4.5779984109444431E-4</v>
      </c>
      <c r="M16" s="187">
        <v>1.0084170668063643</v>
      </c>
      <c r="N16" s="187">
        <v>5.0204998616318351E-2</v>
      </c>
      <c r="O16" s="187">
        <v>4.2921795550336685E-3</v>
      </c>
      <c r="P16" s="187">
        <v>3.4674788080554804E-2</v>
      </c>
      <c r="Q16" s="187">
        <v>4.7150481353296978E-6</v>
      </c>
      <c r="R16" s="187">
        <v>1.1950420223077897E-5</v>
      </c>
      <c r="S16" s="187">
        <v>1.5771639439096897E-3</v>
      </c>
      <c r="T16" s="187">
        <v>1.6564816997713351E-4</v>
      </c>
      <c r="U16" s="187">
        <v>1.7651131688522278E-4</v>
      </c>
      <c r="V16" s="187">
        <v>9.2834444468071271E-6</v>
      </c>
      <c r="W16" s="187">
        <v>5.3472771404943523E-6</v>
      </c>
      <c r="X16" s="187">
        <v>7.9581764918837E-6</v>
      </c>
      <c r="Y16" s="187">
        <v>1.6851228081060605E-5</v>
      </c>
      <c r="Z16" s="187">
        <v>2.5726113628800904E-4</v>
      </c>
      <c r="AA16" s="187">
        <v>1.3577355625153003E-6</v>
      </c>
      <c r="AB16" s="187">
        <v>3.3561515465888234E-6</v>
      </c>
      <c r="AC16" s="187">
        <v>5.8257366688116418E-6</v>
      </c>
      <c r="AD16" s="187">
        <v>0</v>
      </c>
      <c r="AE16" s="187">
        <v>1.9369214305296867E-5</v>
      </c>
      <c r="AF16" s="187">
        <v>0</v>
      </c>
      <c r="AG16" s="187">
        <v>5.4585203253789027E-7</v>
      </c>
      <c r="AH16" s="187">
        <v>2.7776953588260761E-6</v>
      </c>
      <c r="AI16" s="187">
        <v>3.8753751698416884E-6</v>
      </c>
      <c r="AJ16" s="187">
        <v>3.3256653691283228E-6</v>
      </c>
      <c r="AK16" s="187">
        <v>3.8308051943831577E-6</v>
      </c>
      <c r="AL16" s="187">
        <v>1.9939704355722088E-6</v>
      </c>
      <c r="AM16" s="187">
        <v>5.545478209782389E-5</v>
      </c>
      <c r="AN16" s="187">
        <v>2.6964118443244661E-5</v>
      </c>
      <c r="AO16" s="187">
        <v>6.4442151413840427E-5</v>
      </c>
      <c r="AP16" s="187">
        <v>2.7858901998518299E-5</v>
      </c>
      <c r="AQ16" s="187">
        <v>8.5733096939136691E-6</v>
      </c>
      <c r="AR16" s="187">
        <v>8.7347194414155756E-6</v>
      </c>
      <c r="AS16" s="187">
        <v>5.4649464636370311E-6</v>
      </c>
      <c r="AT16" s="187">
        <v>8.6314641163908127E-6</v>
      </c>
      <c r="AU16" s="187">
        <v>5.8390539058451039E-6</v>
      </c>
      <c r="AV16" s="187">
        <v>3.9044276555645732E-6</v>
      </c>
      <c r="AW16" s="187">
        <v>5.4529692589646505E-6</v>
      </c>
      <c r="AX16" s="187">
        <v>1.4988485984387381E-6</v>
      </c>
      <c r="AY16" s="187">
        <v>9.0420247076398869E-5</v>
      </c>
      <c r="AZ16" s="187">
        <v>6.3676915118341651E-6</v>
      </c>
      <c r="BA16" s="187">
        <v>6.2347053798392486E-6</v>
      </c>
      <c r="BB16" s="187">
        <v>8.9551841199600364E-6</v>
      </c>
      <c r="BC16" s="187">
        <v>8.9094681835637753E-5</v>
      </c>
      <c r="BD16" s="187">
        <v>7.6156597669908583E-4</v>
      </c>
      <c r="BE16" s="187">
        <v>5.5122992872594107E-4</v>
      </c>
      <c r="BF16" s="187">
        <v>3.395343677217535E-3</v>
      </c>
      <c r="BG16" s="187">
        <v>7.0147447671037116E-4</v>
      </c>
      <c r="BH16" s="187">
        <v>4.8728785329728665E-6</v>
      </c>
      <c r="BI16" s="187">
        <v>9.7101187902175114E-3</v>
      </c>
      <c r="BJ16" s="187">
        <v>1.4956131436347128E-2</v>
      </c>
      <c r="BK16" s="187">
        <v>1.9439946188663371E-5</v>
      </c>
      <c r="BL16" s="187">
        <v>4.1591928525701761E-4</v>
      </c>
      <c r="BM16" s="187">
        <v>8.6573322897988467E-6</v>
      </c>
      <c r="BN16" s="187">
        <v>2.7220872549107569E-5</v>
      </c>
      <c r="BO16" s="188">
        <v>1.1372384198808563</v>
      </c>
      <c r="BP16" s="149"/>
      <c r="BQ16" s="149"/>
      <c r="BR16" s="149"/>
      <c r="BS16" s="149"/>
      <c r="BT16" s="151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51"/>
      <c r="CI16" s="149"/>
      <c r="CJ16" s="149"/>
      <c r="CK16" s="149"/>
      <c r="CL16" s="149"/>
      <c r="CM16" s="149"/>
      <c r="CN16" s="149"/>
      <c r="CO16" s="149"/>
      <c r="CP16" s="151"/>
      <c r="CQ16" s="149"/>
      <c r="CR16" s="151"/>
    </row>
    <row r="17" spans="1:96" s="138" customFormat="1" ht="10.9" customHeight="1" x14ac:dyDescent="0.2">
      <c r="A17" s="175" t="s">
        <v>245</v>
      </c>
      <c r="B17" s="186" t="s">
        <v>471</v>
      </c>
      <c r="C17" s="187">
        <v>2.2567006441462966E-4</v>
      </c>
      <c r="D17" s="187">
        <v>8.1143461425029124E-4</v>
      </c>
      <c r="E17" s="187">
        <v>1.244827313455206E-2</v>
      </c>
      <c r="F17" s="187">
        <v>5.4548689413295352E-4</v>
      </c>
      <c r="G17" s="187">
        <v>2.6936586287958485E-3</v>
      </c>
      <c r="H17" s="187">
        <v>8.4399850373974132E-4</v>
      </c>
      <c r="I17" s="187">
        <v>0</v>
      </c>
      <c r="J17" s="187">
        <v>1.2784231995075386E-5</v>
      </c>
      <c r="K17" s="187">
        <v>1.6121055830496184E-2</v>
      </c>
      <c r="L17" s="187">
        <v>7.6289153509776679E-3</v>
      </c>
      <c r="M17" s="187">
        <v>2.6160459107831707E-4</v>
      </c>
      <c r="N17" s="187">
        <v>1.0798629985188468</v>
      </c>
      <c r="O17" s="187">
        <v>2.0667901899072597E-2</v>
      </c>
      <c r="P17" s="187">
        <v>8.7911791684409366E-2</v>
      </c>
      <c r="Q17" s="187">
        <v>4.3830756842085923E-5</v>
      </c>
      <c r="R17" s="187">
        <v>9.7930191358859754E-5</v>
      </c>
      <c r="S17" s="187">
        <v>6.1613713320289338E-4</v>
      </c>
      <c r="T17" s="187">
        <v>7.9033038819412827E-5</v>
      </c>
      <c r="U17" s="187">
        <v>1.5027239922842657E-3</v>
      </c>
      <c r="V17" s="187">
        <v>6.4896810347606546E-5</v>
      </c>
      <c r="W17" s="187">
        <v>3.1950825276242104E-5</v>
      </c>
      <c r="X17" s="187">
        <v>3.6319864139566119E-5</v>
      </c>
      <c r="Y17" s="187">
        <v>2.6649158464193013E-4</v>
      </c>
      <c r="Z17" s="187">
        <v>5.3486071492558959E-3</v>
      </c>
      <c r="AA17" s="187">
        <v>2.3659224259245432E-6</v>
      </c>
      <c r="AB17" s="187">
        <v>1.8127551098055226E-5</v>
      </c>
      <c r="AC17" s="187">
        <v>3.084106418856085E-5</v>
      </c>
      <c r="AD17" s="187">
        <v>0</v>
      </c>
      <c r="AE17" s="187">
        <v>2.4988772678847919E-4</v>
      </c>
      <c r="AF17" s="187">
        <v>0</v>
      </c>
      <c r="AG17" s="187">
        <v>6.6638563799911208E-7</v>
      </c>
      <c r="AH17" s="187">
        <v>7.9851304584179E-6</v>
      </c>
      <c r="AI17" s="187">
        <v>5.5979059477472684E-6</v>
      </c>
      <c r="AJ17" s="187">
        <v>7.9250467640657841E-6</v>
      </c>
      <c r="AK17" s="187">
        <v>7.8522042080487001E-6</v>
      </c>
      <c r="AL17" s="187">
        <v>4.9237696384480715E-6</v>
      </c>
      <c r="AM17" s="187">
        <v>7.4375793958900651E-5</v>
      </c>
      <c r="AN17" s="187">
        <v>3.2857763191580897E-5</v>
      </c>
      <c r="AO17" s="187">
        <v>3.674784860967181E-5</v>
      </c>
      <c r="AP17" s="187">
        <v>2.4143553115357971E-5</v>
      </c>
      <c r="AQ17" s="187">
        <v>1.7702567810809487E-5</v>
      </c>
      <c r="AR17" s="187">
        <v>1.3270182100130077E-5</v>
      </c>
      <c r="AS17" s="187">
        <v>3.8231298372271992E-6</v>
      </c>
      <c r="AT17" s="187">
        <v>8.1270498039479127E-6</v>
      </c>
      <c r="AU17" s="187">
        <v>7.7026113965238729E-6</v>
      </c>
      <c r="AV17" s="187">
        <v>3.8342405155699195E-6</v>
      </c>
      <c r="AW17" s="187">
        <v>4.6837687236611754E-6</v>
      </c>
      <c r="AX17" s="187">
        <v>1.4081996631154346E-6</v>
      </c>
      <c r="AY17" s="187">
        <v>1.1536296165940936E-4</v>
      </c>
      <c r="AZ17" s="187">
        <v>8.3029924675454679E-6</v>
      </c>
      <c r="BA17" s="187">
        <v>6.7468444508848272E-6</v>
      </c>
      <c r="BB17" s="187">
        <v>1.5386803488391423E-5</v>
      </c>
      <c r="BC17" s="187">
        <v>8.5698545777652786E-5</v>
      </c>
      <c r="BD17" s="187">
        <v>8.6496148423997725E-4</v>
      </c>
      <c r="BE17" s="187">
        <v>1.1063693251781809E-3</v>
      </c>
      <c r="BF17" s="187">
        <v>4.6635519821667491E-3</v>
      </c>
      <c r="BG17" s="187">
        <v>3.7616495651395741E-4</v>
      </c>
      <c r="BH17" s="187">
        <v>5.6260573733822995E-6</v>
      </c>
      <c r="BI17" s="187">
        <v>1.0548518834921042E-2</v>
      </c>
      <c r="BJ17" s="187">
        <v>3.9498544629190273E-2</v>
      </c>
      <c r="BK17" s="187">
        <v>2.0548548355771002E-5</v>
      </c>
      <c r="BL17" s="187">
        <v>5.6468387802394659E-4</v>
      </c>
      <c r="BM17" s="187">
        <v>3.5473011733821899E-5</v>
      </c>
      <c r="BN17" s="187">
        <v>3.6492645232116741E-5</v>
      </c>
      <c r="BO17" s="188">
        <v>1.2966407782095855</v>
      </c>
      <c r="BP17" s="149"/>
      <c r="BQ17" s="149"/>
      <c r="BR17" s="149"/>
      <c r="BS17" s="149"/>
      <c r="BT17" s="151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51"/>
      <c r="CI17" s="149"/>
      <c r="CJ17" s="149"/>
      <c r="CK17" s="149"/>
      <c r="CL17" s="149"/>
      <c r="CM17" s="149"/>
      <c r="CN17" s="149"/>
      <c r="CO17" s="149"/>
      <c r="CP17" s="151"/>
      <c r="CQ17" s="149"/>
      <c r="CR17" s="151"/>
    </row>
    <row r="18" spans="1:96" s="138" customFormat="1" ht="10.9" customHeight="1" x14ac:dyDescent="0.2">
      <c r="A18" s="175" t="s">
        <v>246</v>
      </c>
      <c r="B18" s="186" t="s">
        <v>472</v>
      </c>
      <c r="C18" s="187">
        <v>3.1013260949256908E-6</v>
      </c>
      <c r="D18" s="187">
        <v>4.9468562272334759E-6</v>
      </c>
      <c r="E18" s="187">
        <v>8.4370993817885131E-5</v>
      </c>
      <c r="F18" s="187">
        <v>3.9001940130686458E-6</v>
      </c>
      <c r="G18" s="187">
        <v>3.5468917234495242E-6</v>
      </c>
      <c r="H18" s="187">
        <v>8.8276192032546072E-4</v>
      </c>
      <c r="I18" s="187">
        <v>0</v>
      </c>
      <c r="J18" s="187">
        <v>4.2163871274820053E-6</v>
      </c>
      <c r="K18" s="187">
        <v>4.6924464244872297E-4</v>
      </c>
      <c r="L18" s="187">
        <v>2.6096802284692724E-4</v>
      </c>
      <c r="M18" s="187">
        <v>5.3573309284113801E-6</v>
      </c>
      <c r="N18" s="187">
        <v>1.8436715254699826E-4</v>
      </c>
      <c r="O18" s="187">
        <v>1.0073110902551485</v>
      </c>
      <c r="P18" s="187">
        <v>2.529929065593239E-5</v>
      </c>
      <c r="Q18" s="187">
        <v>1.0598270003848082E-6</v>
      </c>
      <c r="R18" s="187">
        <v>3.3331194260192732E-6</v>
      </c>
      <c r="S18" s="187">
        <v>4.4385267452429332E-6</v>
      </c>
      <c r="T18" s="187">
        <v>2.5939556911335432E-6</v>
      </c>
      <c r="U18" s="187">
        <v>3.3091592030672349E-6</v>
      </c>
      <c r="V18" s="187">
        <v>2.7615818773615397E-6</v>
      </c>
      <c r="W18" s="187">
        <v>1.7866028759840428E-6</v>
      </c>
      <c r="X18" s="187">
        <v>1.6096932867361883E-6</v>
      </c>
      <c r="Y18" s="187">
        <v>1.8005554783904007E-6</v>
      </c>
      <c r="Z18" s="187">
        <v>3.7656175093716902E-6</v>
      </c>
      <c r="AA18" s="187">
        <v>1.1090207534662403E-6</v>
      </c>
      <c r="AB18" s="187">
        <v>1.4688402856770865E-6</v>
      </c>
      <c r="AC18" s="187">
        <v>1.1776646026502357E-6</v>
      </c>
      <c r="AD18" s="187">
        <v>0</v>
      </c>
      <c r="AE18" s="187">
        <v>4.0211196561184818E-6</v>
      </c>
      <c r="AF18" s="187">
        <v>0</v>
      </c>
      <c r="AG18" s="187">
        <v>4.4617052281805846E-7</v>
      </c>
      <c r="AH18" s="187">
        <v>2.4553048419325796E-6</v>
      </c>
      <c r="AI18" s="187">
        <v>1.6198751997283794E-6</v>
      </c>
      <c r="AJ18" s="187">
        <v>1.3122141557285416E-6</v>
      </c>
      <c r="AK18" s="187">
        <v>1.5254245724577815E-6</v>
      </c>
      <c r="AL18" s="187">
        <v>9.9651801752177646E-7</v>
      </c>
      <c r="AM18" s="187">
        <v>3.6440124614249263E-6</v>
      </c>
      <c r="AN18" s="187">
        <v>2.0767792715974209E-5</v>
      </c>
      <c r="AO18" s="187">
        <v>5.0368637781211161E-6</v>
      </c>
      <c r="AP18" s="187">
        <v>2.5857309903490581E-6</v>
      </c>
      <c r="AQ18" s="187">
        <v>2.9425561706552304E-6</v>
      </c>
      <c r="AR18" s="187">
        <v>3.7665512734965636E-6</v>
      </c>
      <c r="AS18" s="187">
        <v>1.7876211166679439E-6</v>
      </c>
      <c r="AT18" s="187">
        <v>2.6302034364581389E-6</v>
      </c>
      <c r="AU18" s="187">
        <v>4.7035759468233092E-6</v>
      </c>
      <c r="AV18" s="187">
        <v>7.3557085949754569E-6</v>
      </c>
      <c r="AW18" s="187">
        <v>1.9648953064360527E-6</v>
      </c>
      <c r="AX18" s="187">
        <v>4.7503006745929183E-7</v>
      </c>
      <c r="AY18" s="187">
        <v>7.5244510038006404E-5</v>
      </c>
      <c r="AZ18" s="187">
        <v>5.0413165001749661E-6</v>
      </c>
      <c r="BA18" s="187">
        <v>1.4811709235786397E-6</v>
      </c>
      <c r="BB18" s="187">
        <v>2.1889765763291505E-6</v>
      </c>
      <c r="BC18" s="187">
        <v>5.758342881693014E-6</v>
      </c>
      <c r="BD18" s="187">
        <v>2.1737270047629893E-5</v>
      </c>
      <c r="BE18" s="187">
        <v>6.8047294869540021E-5</v>
      </c>
      <c r="BF18" s="187">
        <v>2.9284332405344162E-4</v>
      </c>
      <c r="BG18" s="187">
        <v>2.464118945129238E-6</v>
      </c>
      <c r="BH18" s="187">
        <v>2.609560685871541E-6</v>
      </c>
      <c r="BI18" s="187">
        <v>4.1585959501536877E-3</v>
      </c>
      <c r="BJ18" s="187">
        <v>1.0976100450786442E-2</v>
      </c>
      <c r="BK18" s="187">
        <v>1.6162576574134831E-6</v>
      </c>
      <c r="BL18" s="187">
        <v>9.9790609033962292E-5</v>
      </c>
      <c r="BM18" s="187">
        <v>3.5172026934187226E-6</v>
      </c>
      <c r="BN18" s="187">
        <v>4.9677939946915755E-4</v>
      </c>
      <c r="BO18" s="188">
        <v>1.0255572383527813</v>
      </c>
      <c r="BP18" s="149"/>
      <c r="BQ18" s="149"/>
      <c r="BR18" s="149"/>
      <c r="BS18" s="149"/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51"/>
      <c r="CI18" s="149"/>
      <c r="CJ18" s="149"/>
      <c r="CK18" s="149"/>
      <c r="CL18" s="149"/>
      <c r="CM18" s="149"/>
      <c r="CN18" s="149"/>
      <c r="CO18" s="149"/>
      <c r="CP18" s="151"/>
      <c r="CQ18" s="149"/>
      <c r="CR18" s="151"/>
    </row>
    <row r="19" spans="1:96" s="138" customFormat="1" ht="10.9" customHeight="1" x14ac:dyDescent="0.2">
      <c r="A19" s="175" t="s">
        <v>247</v>
      </c>
      <c r="B19" s="197" t="s">
        <v>346</v>
      </c>
      <c r="C19" s="187">
        <v>1.2002968583491157E-3</v>
      </c>
      <c r="D19" s="187">
        <v>4.9184104574449775E-3</v>
      </c>
      <c r="E19" s="187">
        <v>2.4038728972933819E-2</v>
      </c>
      <c r="F19" s="187">
        <v>2.691466942874005E-3</v>
      </c>
      <c r="G19" s="187">
        <v>9.7861015575707865E-6</v>
      </c>
      <c r="H19" s="187">
        <v>1.1853858377056448E-3</v>
      </c>
      <c r="I19" s="187">
        <v>0</v>
      </c>
      <c r="J19" s="187">
        <v>2.1906460165974173E-7</v>
      </c>
      <c r="K19" s="187">
        <v>9.761050258001518E-3</v>
      </c>
      <c r="L19" s="187">
        <v>2.9029636857906858E-4</v>
      </c>
      <c r="M19" s="187">
        <v>6.1705826369735201E-4</v>
      </c>
      <c r="N19" s="187">
        <v>5.781704048182369E-4</v>
      </c>
      <c r="O19" s="187">
        <v>1.1736214661104249E-4</v>
      </c>
      <c r="P19" s="187">
        <v>1.0048116535442646</v>
      </c>
      <c r="Q19" s="187">
        <v>4.2734191591657274E-5</v>
      </c>
      <c r="R19" s="187">
        <v>9.8086304527770238E-5</v>
      </c>
      <c r="S19" s="187">
        <v>3.2127186537307815E-6</v>
      </c>
      <c r="T19" s="187">
        <v>6.5545775717178822E-7</v>
      </c>
      <c r="U19" s="187">
        <v>6.3461519420069193E-6</v>
      </c>
      <c r="V19" s="187">
        <v>4.6611372131251633E-7</v>
      </c>
      <c r="W19" s="187">
        <v>3.0334196471885674E-7</v>
      </c>
      <c r="X19" s="187">
        <v>8.7646341647717611E-5</v>
      </c>
      <c r="Y19" s="187">
        <v>2.7170660558516229E-7</v>
      </c>
      <c r="Z19" s="187">
        <v>2.6276212946087095E-5</v>
      </c>
      <c r="AA19" s="187">
        <v>4.9322677733237754E-8</v>
      </c>
      <c r="AB19" s="187">
        <v>1.5970746618884384E-7</v>
      </c>
      <c r="AC19" s="187">
        <v>8.6440280695406404E-5</v>
      </c>
      <c r="AD19" s="187">
        <v>0</v>
      </c>
      <c r="AE19" s="187">
        <v>3.3756742646390439E-7</v>
      </c>
      <c r="AF19" s="187">
        <v>0</v>
      </c>
      <c r="AG19" s="187">
        <v>3.0781682902234913E-8</v>
      </c>
      <c r="AH19" s="187">
        <v>1.5348602464962989E-7</v>
      </c>
      <c r="AI19" s="187">
        <v>1.8595921103519925E-7</v>
      </c>
      <c r="AJ19" s="187">
        <v>2.0821968554192338E-7</v>
      </c>
      <c r="AK19" s="187">
        <v>3.3441482963358327E-7</v>
      </c>
      <c r="AL19" s="187">
        <v>1.3255199212637854E-7</v>
      </c>
      <c r="AM19" s="187">
        <v>2.7270504699100974E-5</v>
      </c>
      <c r="AN19" s="187">
        <v>5.2424103231083618E-7</v>
      </c>
      <c r="AO19" s="187">
        <v>1.8155836194091491E-6</v>
      </c>
      <c r="AP19" s="187">
        <v>3.4669125368361275E-7</v>
      </c>
      <c r="AQ19" s="187">
        <v>3.8902293197541971E-5</v>
      </c>
      <c r="AR19" s="187">
        <v>3.2861887523668244E-6</v>
      </c>
      <c r="AS19" s="187">
        <v>1.0746290954785858E-7</v>
      </c>
      <c r="AT19" s="187">
        <v>1.7013342613058809E-7</v>
      </c>
      <c r="AU19" s="187">
        <v>1.6635603285987544E-7</v>
      </c>
      <c r="AV19" s="187">
        <v>4.1789591877092889E-6</v>
      </c>
      <c r="AW19" s="187">
        <v>1.1479771453783981E-7</v>
      </c>
      <c r="AX19" s="187">
        <v>3.5559092932320573E-8</v>
      </c>
      <c r="AY19" s="187">
        <v>1.7497022689024824E-6</v>
      </c>
      <c r="AZ19" s="187">
        <v>1.6559015871552376E-7</v>
      </c>
      <c r="BA19" s="187">
        <v>7.7830290545599148E-7</v>
      </c>
      <c r="BB19" s="187">
        <v>1.1452370562820385E-6</v>
      </c>
      <c r="BC19" s="187">
        <v>8.3793122804265123E-7</v>
      </c>
      <c r="BD19" s="187">
        <v>1.2159128609232634E-4</v>
      </c>
      <c r="BE19" s="187">
        <v>1.6478599296374351E-5</v>
      </c>
      <c r="BF19" s="187">
        <v>6.7921294735487266E-5</v>
      </c>
      <c r="BG19" s="187">
        <v>4.0243978491153338E-6</v>
      </c>
      <c r="BH19" s="187">
        <v>2.5168311584508552E-7</v>
      </c>
      <c r="BI19" s="187">
        <v>2.0661943543378658E-4</v>
      </c>
      <c r="BJ19" s="187">
        <v>5.2842724989731512E-4</v>
      </c>
      <c r="BK19" s="187">
        <v>9.3560980760079926E-5</v>
      </c>
      <c r="BL19" s="187">
        <v>1.5331553940603456E-5</v>
      </c>
      <c r="BM19" s="187">
        <v>1.7225810386134906E-6</v>
      </c>
      <c r="BN19" s="187">
        <v>4.6097292035699975E-7</v>
      </c>
      <c r="BO19" s="188">
        <v>1.0517119016241039</v>
      </c>
      <c r="BP19" s="149"/>
      <c r="BQ19" s="149"/>
      <c r="BR19" s="149"/>
      <c r="BS19" s="149"/>
      <c r="BT19" s="151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51"/>
      <c r="CI19" s="149"/>
      <c r="CJ19" s="149"/>
      <c r="CK19" s="149"/>
      <c r="CL19" s="149"/>
      <c r="CM19" s="149"/>
      <c r="CN19" s="149"/>
      <c r="CO19" s="149"/>
      <c r="CP19" s="151"/>
      <c r="CQ19" s="149"/>
      <c r="CR19" s="151"/>
    </row>
    <row r="20" spans="1:96" s="138" customFormat="1" ht="10.9" customHeight="1" x14ac:dyDescent="0.2">
      <c r="A20" s="175" t="s">
        <v>248</v>
      </c>
      <c r="B20" s="186" t="s">
        <v>473</v>
      </c>
      <c r="C20" s="187">
        <v>3.9302041298932836E-7</v>
      </c>
      <c r="D20" s="187">
        <v>2.6108993320464669E-7</v>
      </c>
      <c r="E20" s="187">
        <v>3.0184678919697308E-7</v>
      </c>
      <c r="F20" s="187">
        <v>4.7428327049674113E-7</v>
      </c>
      <c r="G20" s="187">
        <v>2.713740162383092E-6</v>
      </c>
      <c r="H20" s="187">
        <v>5.2008159829456481E-5</v>
      </c>
      <c r="I20" s="187">
        <v>0</v>
      </c>
      <c r="J20" s="187">
        <v>2.0058154879260734E-7</v>
      </c>
      <c r="K20" s="187">
        <v>2.4771694940729944E-7</v>
      </c>
      <c r="L20" s="187">
        <v>1.2322194727127326E-5</v>
      </c>
      <c r="M20" s="187">
        <v>2.9859461517410899E-7</v>
      </c>
      <c r="N20" s="187">
        <v>3.6234973293142447E-7</v>
      </c>
      <c r="O20" s="187">
        <v>1.3747374393990164E-7</v>
      </c>
      <c r="P20" s="187">
        <v>3.2896316600383563E-7</v>
      </c>
      <c r="Q20" s="187">
        <v>1.0005527350464767</v>
      </c>
      <c r="R20" s="187">
        <v>5.6267754584123184E-4</v>
      </c>
      <c r="S20" s="187">
        <v>1.813733636111349E-6</v>
      </c>
      <c r="T20" s="187">
        <v>2.522658951861887E-5</v>
      </c>
      <c r="U20" s="187">
        <v>4.9433086269950015E-6</v>
      </c>
      <c r="V20" s="187">
        <v>1.3369830862000403E-5</v>
      </c>
      <c r="W20" s="187">
        <v>1.5053308439837599E-6</v>
      </c>
      <c r="X20" s="187">
        <v>2.78640061509811E-6</v>
      </c>
      <c r="Y20" s="187">
        <v>8.9354716620599849E-8</v>
      </c>
      <c r="Z20" s="187">
        <v>1.4857224232018882E-7</v>
      </c>
      <c r="AA20" s="187">
        <v>2.9380315129792334E-8</v>
      </c>
      <c r="AB20" s="187">
        <v>1.2172405560178617E-6</v>
      </c>
      <c r="AC20" s="187">
        <v>4.0237767647264088E-5</v>
      </c>
      <c r="AD20" s="187">
        <v>0</v>
      </c>
      <c r="AE20" s="187">
        <v>7.693665601174259E-7</v>
      </c>
      <c r="AF20" s="187">
        <v>0</v>
      </c>
      <c r="AG20" s="187">
        <v>2.0908823627157989E-8</v>
      </c>
      <c r="AH20" s="187">
        <v>1.2036408637880272E-7</v>
      </c>
      <c r="AI20" s="187">
        <v>5.2728838126157289E-7</v>
      </c>
      <c r="AJ20" s="187">
        <v>1.9388490959837689E-6</v>
      </c>
      <c r="AK20" s="187">
        <v>2.0054720123228673E-7</v>
      </c>
      <c r="AL20" s="187">
        <v>2.3051792068632419E-6</v>
      </c>
      <c r="AM20" s="187">
        <v>6.1884707192583039E-6</v>
      </c>
      <c r="AN20" s="187">
        <v>5.1546986471651547E-7</v>
      </c>
      <c r="AO20" s="187">
        <v>1.4008637839347185E-6</v>
      </c>
      <c r="AP20" s="187">
        <v>6.2092195972700769E-6</v>
      </c>
      <c r="AQ20" s="187">
        <v>5.3933169324418472E-7</v>
      </c>
      <c r="AR20" s="187">
        <v>3.4282849977627993E-7</v>
      </c>
      <c r="AS20" s="187">
        <v>1.7201830143368524E-7</v>
      </c>
      <c r="AT20" s="187">
        <v>5.3702176208386279E-7</v>
      </c>
      <c r="AU20" s="187">
        <v>4.6421929933967261E-7</v>
      </c>
      <c r="AV20" s="187">
        <v>1.0046547239752814E-6</v>
      </c>
      <c r="AW20" s="187">
        <v>3.0722404605350245E-7</v>
      </c>
      <c r="AX20" s="187">
        <v>1.270823533664249E-7</v>
      </c>
      <c r="AY20" s="187">
        <v>1.4856658436448914E-6</v>
      </c>
      <c r="AZ20" s="187">
        <v>2.9335776985215933E-7</v>
      </c>
      <c r="BA20" s="187">
        <v>3.1190396951521237E-7</v>
      </c>
      <c r="BB20" s="187">
        <v>1.1966461780883927E-6</v>
      </c>
      <c r="BC20" s="187">
        <v>4.6103165919584712E-7</v>
      </c>
      <c r="BD20" s="187">
        <v>2.8641950939759812E-7</v>
      </c>
      <c r="BE20" s="187">
        <v>4.862473501307708E-7</v>
      </c>
      <c r="BF20" s="187">
        <v>5.9249385241546614E-7</v>
      </c>
      <c r="BG20" s="187">
        <v>1.0046072123401261E-6</v>
      </c>
      <c r="BH20" s="187">
        <v>1.2171687360334462E-6</v>
      </c>
      <c r="BI20" s="187">
        <v>1.7908788869966117E-6</v>
      </c>
      <c r="BJ20" s="187">
        <v>5.7630158260461975E-7</v>
      </c>
      <c r="BK20" s="187">
        <v>5.9764154852573856E-6</v>
      </c>
      <c r="BL20" s="187">
        <v>1.1562290520855425E-6</v>
      </c>
      <c r="BM20" s="187">
        <v>4.140181086573055E-5</v>
      </c>
      <c r="BN20" s="187">
        <v>4.9683224608183527E-7</v>
      </c>
      <c r="BO20" s="188">
        <v>1.0013592550349786</v>
      </c>
      <c r="BP20" s="149"/>
      <c r="BQ20" s="149"/>
      <c r="BR20" s="149"/>
      <c r="BS20" s="149"/>
      <c r="BT20" s="151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51"/>
      <c r="CI20" s="149"/>
      <c r="CJ20" s="149"/>
      <c r="CK20" s="149"/>
      <c r="CL20" s="149"/>
      <c r="CM20" s="149"/>
      <c r="CN20" s="149"/>
      <c r="CO20" s="149"/>
      <c r="CP20" s="151"/>
      <c r="CQ20" s="149"/>
      <c r="CR20" s="151"/>
    </row>
    <row r="21" spans="1:96" s="138" customFormat="1" ht="10.9" customHeight="1" x14ac:dyDescent="0.2">
      <c r="A21" s="189" t="s">
        <v>249</v>
      </c>
      <c r="B21" s="190" t="s">
        <v>474</v>
      </c>
      <c r="C21" s="191">
        <v>5.0119893691239826E-5</v>
      </c>
      <c r="D21" s="191">
        <v>4.2284003672410483E-5</v>
      </c>
      <c r="E21" s="191">
        <v>1.1564755117275291E-5</v>
      </c>
      <c r="F21" s="191">
        <v>5.6991034795028414E-5</v>
      </c>
      <c r="G21" s="191">
        <v>2.4683299458877916E-6</v>
      </c>
      <c r="H21" s="191">
        <v>8.4265162318039889E-5</v>
      </c>
      <c r="I21" s="191">
        <v>0</v>
      </c>
      <c r="J21" s="191">
        <v>5.6373516417819197E-5</v>
      </c>
      <c r="K21" s="191">
        <v>1.3107406169739982E-5</v>
      </c>
      <c r="L21" s="191">
        <v>2.7231698134712574E-5</v>
      </c>
      <c r="M21" s="191">
        <v>2.9585304693844258E-5</v>
      </c>
      <c r="N21" s="191">
        <v>1.8519498374698786E-5</v>
      </c>
      <c r="O21" s="191">
        <v>8.5941510003491291E-6</v>
      </c>
      <c r="P21" s="191">
        <v>1.6305214550462168E-5</v>
      </c>
      <c r="Q21" s="191">
        <v>1.8945856795598946E-6</v>
      </c>
      <c r="R21" s="191">
        <v>1.0000743145785658</v>
      </c>
      <c r="S21" s="191">
        <v>1.4026124322483482E-5</v>
      </c>
      <c r="T21" s="191">
        <v>1.7584403343781961E-5</v>
      </c>
      <c r="U21" s="191">
        <v>1.12007274103429E-5</v>
      </c>
      <c r="V21" s="191">
        <v>2.3099052644091077E-6</v>
      </c>
      <c r="W21" s="191">
        <v>4.3718258207049985E-6</v>
      </c>
      <c r="X21" s="191">
        <v>3.7573364950239375E-5</v>
      </c>
      <c r="Y21" s="191">
        <v>4.0591873808847594E-6</v>
      </c>
      <c r="Z21" s="191">
        <v>9.746517892617442E-6</v>
      </c>
      <c r="AA21" s="191">
        <v>4.5406004796455743E-7</v>
      </c>
      <c r="AB21" s="191">
        <v>2.0642672473029161E-6</v>
      </c>
      <c r="AC21" s="191">
        <v>2.4478323605707191E-6</v>
      </c>
      <c r="AD21" s="191">
        <v>0</v>
      </c>
      <c r="AE21" s="191">
        <v>1.3839026246585657E-5</v>
      </c>
      <c r="AF21" s="191">
        <v>0</v>
      </c>
      <c r="AG21" s="191">
        <v>3.7070271816694899E-7</v>
      </c>
      <c r="AH21" s="191">
        <v>3.2555094100558339E-6</v>
      </c>
      <c r="AI21" s="191">
        <v>8.7026423425309914E-6</v>
      </c>
      <c r="AJ21" s="191">
        <v>1.9058026312430184E-5</v>
      </c>
      <c r="AK21" s="191">
        <v>1.7763948186678864E-5</v>
      </c>
      <c r="AL21" s="191">
        <v>5.0689965734578394E-6</v>
      </c>
      <c r="AM21" s="191">
        <v>2.2988348637372987E-5</v>
      </c>
      <c r="AN21" s="191">
        <v>2.0363482172785021E-5</v>
      </c>
      <c r="AO21" s="191">
        <v>2.8085655001697045E-5</v>
      </c>
      <c r="AP21" s="191">
        <v>1.7217176560284776E-5</v>
      </c>
      <c r="AQ21" s="191">
        <v>1.2037510603769539E-5</v>
      </c>
      <c r="AR21" s="191">
        <v>1.3134795527661117E-5</v>
      </c>
      <c r="AS21" s="191">
        <v>4.1343899386915087E-6</v>
      </c>
      <c r="AT21" s="191">
        <v>1.1639886404099765E-5</v>
      </c>
      <c r="AU21" s="191">
        <v>1.6179585695505782E-5</v>
      </c>
      <c r="AV21" s="191">
        <v>3.4012544881595768E-5</v>
      </c>
      <c r="AW21" s="191">
        <v>1.4294551667546921E-5</v>
      </c>
      <c r="AX21" s="191">
        <v>1.9452013200333008E-6</v>
      </c>
      <c r="AY21" s="191">
        <v>1.5053543775204482E-5</v>
      </c>
      <c r="AZ21" s="191">
        <v>1.5162315372493397E-5</v>
      </c>
      <c r="BA21" s="191">
        <v>7.1008520554799775E-6</v>
      </c>
      <c r="BB21" s="191">
        <v>1.3695068144874912E-5</v>
      </c>
      <c r="BC21" s="191">
        <v>1.8552445752939024E-5</v>
      </c>
      <c r="BD21" s="191">
        <v>7.2503033105363322E-6</v>
      </c>
      <c r="BE21" s="191">
        <v>2.8872741756743187E-5</v>
      </c>
      <c r="BF21" s="191">
        <v>2.7730158797850266E-5</v>
      </c>
      <c r="BG21" s="191">
        <v>2.051277476935095E-4</v>
      </c>
      <c r="BH21" s="191">
        <v>1.7399599994884309E-5</v>
      </c>
      <c r="BI21" s="191">
        <v>9.6382028498618938E-5</v>
      </c>
      <c r="BJ21" s="191">
        <v>1.2420209739353589E-5</v>
      </c>
      <c r="BK21" s="191">
        <v>4.0582709636743152E-5</v>
      </c>
      <c r="BL21" s="191">
        <v>4.3904634211369814E-5</v>
      </c>
      <c r="BM21" s="191">
        <v>2.9909703206833859E-5</v>
      </c>
      <c r="BN21" s="191">
        <v>9.906261809420763E-6</v>
      </c>
      <c r="BO21" s="192">
        <v>1.0014525996531258</v>
      </c>
      <c r="BP21" s="149"/>
      <c r="BQ21" s="149"/>
      <c r="BR21" s="149"/>
      <c r="BS21" s="149"/>
      <c r="BT21" s="151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1"/>
      <c r="CI21" s="149"/>
      <c r="CJ21" s="149"/>
      <c r="CK21" s="149"/>
      <c r="CL21" s="149"/>
      <c r="CM21" s="149"/>
      <c r="CN21" s="149"/>
      <c r="CO21" s="149"/>
      <c r="CP21" s="151"/>
      <c r="CQ21" s="149"/>
      <c r="CR21" s="151"/>
    </row>
    <row r="22" spans="1:96" s="138" customFormat="1" ht="10.9" customHeight="1" x14ac:dyDescent="0.2">
      <c r="A22" s="175" t="s">
        <v>250</v>
      </c>
      <c r="B22" s="186" t="s">
        <v>475</v>
      </c>
      <c r="C22" s="187">
        <v>2.4688295828079426E-4</v>
      </c>
      <c r="D22" s="187">
        <v>3.1304475147756828E-4</v>
      </c>
      <c r="E22" s="187">
        <v>3.9956071024183377E-3</v>
      </c>
      <c r="F22" s="187">
        <v>3.4914175128493462E-4</v>
      </c>
      <c r="G22" s="187">
        <v>3.4732836306832185E-3</v>
      </c>
      <c r="H22" s="187">
        <v>1.6993114100329104E-3</v>
      </c>
      <c r="I22" s="187">
        <v>0</v>
      </c>
      <c r="J22" s="187">
        <v>8.4929539944113177E-4</v>
      </c>
      <c r="K22" s="187">
        <v>1.9402729069661043E-3</v>
      </c>
      <c r="L22" s="187">
        <v>1.3776648993136498E-3</v>
      </c>
      <c r="M22" s="187">
        <v>1.7069442197033965E-4</v>
      </c>
      <c r="N22" s="187">
        <v>3.6632195129327312E-4</v>
      </c>
      <c r="O22" s="187">
        <v>3.5150315672925785E-4</v>
      </c>
      <c r="P22" s="187">
        <v>2.6507888536355158E-3</v>
      </c>
      <c r="Q22" s="187">
        <v>4.1050595583278024E-5</v>
      </c>
      <c r="R22" s="187">
        <v>2.9955195764999625E-4</v>
      </c>
      <c r="S22" s="187">
        <v>1.0891942948242728</v>
      </c>
      <c r="T22" s="187">
        <v>0.1102473444311268</v>
      </c>
      <c r="U22" s="187">
        <v>7.1307503199857986E-2</v>
      </c>
      <c r="V22" s="187">
        <v>2.785251370968939E-3</v>
      </c>
      <c r="W22" s="187">
        <v>1.116933393297429E-3</v>
      </c>
      <c r="X22" s="187">
        <v>8.6831382774394791E-5</v>
      </c>
      <c r="Y22" s="187">
        <v>7.1616822504215981E-5</v>
      </c>
      <c r="Z22" s="187">
        <v>1.2825321901171156E-4</v>
      </c>
      <c r="AA22" s="187">
        <v>1.3524289238825095E-5</v>
      </c>
      <c r="AB22" s="187">
        <v>1.4436672776065197E-4</v>
      </c>
      <c r="AC22" s="187">
        <v>4.6653444597753939E-5</v>
      </c>
      <c r="AD22" s="187">
        <v>0</v>
      </c>
      <c r="AE22" s="187">
        <v>1.0726696994558527E-3</v>
      </c>
      <c r="AF22" s="187">
        <v>0</v>
      </c>
      <c r="AG22" s="187">
        <v>1.6196584691107154E-5</v>
      </c>
      <c r="AH22" s="187">
        <v>1.3859019710597609E-4</v>
      </c>
      <c r="AI22" s="187">
        <v>7.9472633305368418E-4</v>
      </c>
      <c r="AJ22" s="187">
        <v>1.9633023122943012E-4</v>
      </c>
      <c r="AK22" s="187">
        <v>2.4561988061215853E-4</v>
      </c>
      <c r="AL22" s="187">
        <v>4.3394589396096421E-4</v>
      </c>
      <c r="AM22" s="187">
        <v>3.3173483184577406E-2</v>
      </c>
      <c r="AN22" s="187">
        <v>1.7029889182178004E-4</v>
      </c>
      <c r="AO22" s="187">
        <v>4.1712201666473124E-2</v>
      </c>
      <c r="AP22" s="187">
        <v>1.4314490030605529E-2</v>
      </c>
      <c r="AQ22" s="187">
        <v>1.4148091699187155E-3</v>
      </c>
      <c r="AR22" s="187">
        <v>2.7693009605005447E-3</v>
      </c>
      <c r="AS22" s="187">
        <v>1.2898172084732488E-3</v>
      </c>
      <c r="AT22" s="187">
        <v>5.0676004147366422E-4</v>
      </c>
      <c r="AU22" s="187">
        <v>1.5923610758422101E-4</v>
      </c>
      <c r="AV22" s="187">
        <v>7.0091185942462481E-4</v>
      </c>
      <c r="AW22" s="187">
        <v>1.9542676362122757E-4</v>
      </c>
      <c r="AX22" s="187">
        <v>1.7010079741033439E-4</v>
      </c>
      <c r="AY22" s="187">
        <v>4.8349923098984468E-4</v>
      </c>
      <c r="AZ22" s="187">
        <v>8.43024032545674E-5</v>
      </c>
      <c r="BA22" s="187">
        <v>2.2764202513258011E-4</v>
      </c>
      <c r="BB22" s="187">
        <v>5.1470631012025128E-4</v>
      </c>
      <c r="BC22" s="187">
        <v>1.5450860351551597E-4</v>
      </c>
      <c r="BD22" s="187">
        <v>2.4316653470755626E-4</v>
      </c>
      <c r="BE22" s="187">
        <v>1.6669162852994216E-4</v>
      </c>
      <c r="BF22" s="187">
        <v>2.2053650677434806E-4</v>
      </c>
      <c r="BG22" s="187">
        <v>5.9438274283924776E-4</v>
      </c>
      <c r="BH22" s="187">
        <v>2.9688370367405615E-4</v>
      </c>
      <c r="BI22" s="187">
        <v>4.413078780786604E-4</v>
      </c>
      <c r="BJ22" s="187">
        <v>1.0188242704644223E-3</v>
      </c>
      <c r="BK22" s="187">
        <v>7.7506579842392704E-4</v>
      </c>
      <c r="BL22" s="187">
        <v>6.7684088123645095E-4</v>
      </c>
      <c r="BM22" s="187">
        <v>2.6005801815291853E-3</v>
      </c>
      <c r="BN22" s="187">
        <v>1.0544452954086419E-4</v>
      </c>
      <c r="BO22" s="188">
        <v>1.4013462875829772</v>
      </c>
      <c r="BP22" s="149"/>
      <c r="BQ22" s="149"/>
      <c r="BR22" s="149"/>
      <c r="BS22" s="149"/>
      <c r="BT22" s="151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1"/>
      <c r="CI22" s="149"/>
      <c r="CJ22" s="149"/>
      <c r="CK22" s="149"/>
      <c r="CL22" s="149"/>
      <c r="CM22" s="149"/>
      <c r="CN22" s="149"/>
      <c r="CO22" s="149"/>
      <c r="CP22" s="151"/>
      <c r="CQ22" s="149"/>
      <c r="CR22" s="151"/>
    </row>
    <row r="23" spans="1:96" s="138" customFormat="1" ht="10.9" customHeight="1" x14ac:dyDescent="0.2">
      <c r="A23" s="175" t="s">
        <v>251</v>
      </c>
      <c r="B23" s="186" t="s">
        <v>476</v>
      </c>
      <c r="C23" s="187">
        <v>5.4069208053075968E-5</v>
      </c>
      <c r="D23" s="187">
        <v>8.2265025316124223E-5</v>
      </c>
      <c r="E23" s="187">
        <v>4.6647967064437111E-5</v>
      </c>
      <c r="F23" s="187">
        <v>4.8472503009693888E-5</v>
      </c>
      <c r="G23" s="187">
        <v>7.0946209986231902E-5</v>
      </c>
      <c r="H23" s="187">
        <v>1.5973896316948756E-4</v>
      </c>
      <c r="I23" s="187">
        <v>0</v>
      </c>
      <c r="J23" s="187">
        <v>4.7577613996389748E-4</v>
      </c>
      <c r="K23" s="187">
        <v>1.1073616052381744E-4</v>
      </c>
      <c r="L23" s="187">
        <v>1.0034962978783931E-4</v>
      </c>
      <c r="M23" s="187">
        <v>6.5462589563031415E-5</v>
      </c>
      <c r="N23" s="187">
        <v>2.5331240182382086E-4</v>
      </c>
      <c r="O23" s="187">
        <v>1.8324594738795157E-4</v>
      </c>
      <c r="P23" s="187">
        <v>8.4965382703548929E-5</v>
      </c>
      <c r="Q23" s="187">
        <v>2.8812807907998407E-5</v>
      </c>
      <c r="R23" s="187">
        <v>6.1296618299916289E-5</v>
      </c>
      <c r="S23" s="187">
        <v>1.3624132381444211E-4</v>
      </c>
      <c r="T23" s="187">
        <v>1.0083882184667665</v>
      </c>
      <c r="U23" s="187">
        <v>2.9321209312580139E-4</v>
      </c>
      <c r="V23" s="187">
        <v>3.8707202953292925E-5</v>
      </c>
      <c r="W23" s="187">
        <v>1.7092254618779156E-4</v>
      </c>
      <c r="X23" s="187">
        <v>3.0178457770453431E-4</v>
      </c>
      <c r="Y23" s="187">
        <v>1.0679454234656362E-4</v>
      </c>
      <c r="Z23" s="187">
        <v>3.1583016949998671E-4</v>
      </c>
      <c r="AA23" s="187">
        <v>8.5126193803668932E-6</v>
      </c>
      <c r="AB23" s="187">
        <v>2.6845006092718457E-4</v>
      </c>
      <c r="AC23" s="187">
        <v>2.9761330232915048E-5</v>
      </c>
      <c r="AD23" s="187">
        <v>0</v>
      </c>
      <c r="AE23" s="187">
        <v>2.8568906578919771E-4</v>
      </c>
      <c r="AF23" s="187">
        <v>0</v>
      </c>
      <c r="AG23" s="187">
        <v>7.4168714869971113E-6</v>
      </c>
      <c r="AH23" s="187">
        <v>6.4229058729653666E-5</v>
      </c>
      <c r="AI23" s="187">
        <v>8.4187062449926793E-5</v>
      </c>
      <c r="AJ23" s="187">
        <v>2.2007826722161299E-4</v>
      </c>
      <c r="AK23" s="187">
        <v>2.2592581312514578E-4</v>
      </c>
      <c r="AL23" s="187">
        <v>1.340185355865109E-4</v>
      </c>
      <c r="AM23" s="187">
        <v>1.2072354372706458E-3</v>
      </c>
      <c r="AN23" s="187">
        <v>1.2898669968929336E-4</v>
      </c>
      <c r="AO23" s="187">
        <v>2.2537873082788878E-3</v>
      </c>
      <c r="AP23" s="187">
        <v>5.352139266635734E-3</v>
      </c>
      <c r="AQ23" s="187">
        <v>1.0808425430585699E-4</v>
      </c>
      <c r="AR23" s="187">
        <v>1.0225700286623333E-4</v>
      </c>
      <c r="AS23" s="187">
        <v>2.8768110549823919E-4</v>
      </c>
      <c r="AT23" s="187">
        <v>9.1800283392083745E-4</v>
      </c>
      <c r="AU23" s="187">
        <v>6.9515226388326104E-4</v>
      </c>
      <c r="AV23" s="187">
        <v>3.4207334728355665E-4</v>
      </c>
      <c r="AW23" s="187">
        <v>6.0727648652253343E-4</v>
      </c>
      <c r="AX23" s="187">
        <v>1.8649774429116693E-4</v>
      </c>
      <c r="AY23" s="187">
        <v>2.9453452372745978E-4</v>
      </c>
      <c r="AZ23" s="187">
        <v>1.3733172748667605E-4</v>
      </c>
      <c r="BA23" s="187">
        <v>6.8766690999165828E-4</v>
      </c>
      <c r="BB23" s="187">
        <v>7.5235952469154387E-4</v>
      </c>
      <c r="BC23" s="187">
        <v>2.4324656124792671E-4</v>
      </c>
      <c r="BD23" s="187">
        <v>4.4518019226711568E-4</v>
      </c>
      <c r="BE23" s="187">
        <v>6.1335411125061829E-4</v>
      </c>
      <c r="BF23" s="187">
        <v>8.3628833444037451E-4</v>
      </c>
      <c r="BG23" s="187">
        <v>3.1121444546914367E-3</v>
      </c>
      <c r="BH23" s="187">
        <v>3.8897737132514342E-4</v>
      </c>
      <c r="BI23" s="187">
        <v>8.1705422536513053E-4</v>
      </c>
      <c r="BJ23" s="187">
        <v>6.8355353084454599E-4</v>
      </c>
      <c r="BK23" s="187">
        <v>1.3504312569753336E-3</v>
      </c>
      <c r="BL23" s="187">
        <v>5.8433029003105233E-4</v>
      </c>
      <c r="BM23" s="187">
        <v>1.0307357866125842E-4</v>
      </c>
      <c r="BN23" s="187">
        <v>1.9289052813304807E-4</v>
      </c>
      <c r="BO23" s="188">
        <v>1.0363376680334655</v>
      </c>
      <c r="BP23" s="149"/>
      <c r="BQ23" s="149"/>
      <c r="BR23" s="149"/>
      <c r="BS23" s="149"/>
      <c r="BT23" s="151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1"/>
      <c r="CI23" s="149"/>
      <c r="CJ23" s="149"/>
      <c r="CK23" s="149"/>
      <c r="CL23" s="149"/>
      <c r="CM23" s="149"/>
      <c r="CN23" s="149"/>
      <c r="CO23" s="149"/>
      <c r="CP23" s="151"/>
      <c r="CQ23" s="149"/>
      <c r="CR23" s="151"/>
    </row>
    <row r="24" spans="1:96" s="138" customFormat="1" ht="10.9" customHeight="1" x14ac:dyDescent="0.2">
      <c r="A24" s="175" t="s">
        <v>252</v>
      </c>
      <c r="B24" s="186" t="s">
        <v>477</v>
      </c>
      <c r="C24" s="187">
        <v>4.8037840569111211E-5</v>
      </c>
      <c r="D24" s="187">
        <v>6.67000633809612E-5</v>
      </c>
      <c r="E24" s="187">
        <v>4.1517700034834275E-5</v>
      </c>
      <c r="F24" s="187">
        <v>1.2436852199056872E-4</v>
      </c>
      <c r="G24" s="187">
        <v>7.4670124441302357E-5</v>
      </c>
      <c r="H24" s="187">
        <v>6.7090553430453425E-5</v>
      </c>
      <c r="I24" s="187">
        <v>0</v>
      </c>
      <c r="J24" s="187">
        <v>4.71537246891254E-5</v>
      </c>
      <c r="K24" s="187">
        <v>9.8273736143388894E-5</v>
      </c>
      <c r="L24" s="187">
        <v>9.0740198821775709E-5</v>
      </c>
      <c r="M24" s="187">
        <v>7.1937534285060394E-5</v>
      </c>
      <c r="N24" s="187">
        <v>1.6048443071858338E-4</v>
      </c>
      <c r="O24" s="187">
        <v>9.3461133785512079E-5</v>
      </c>
      <c r="P24" s="187">
        <v>4.5969357836936338E-5</v>
      </c>
      <c r="Q24" s="187">
        <v>1.2776575445395366E-5</v>
      </c>
      <c r="R24" s="187">
        <v>5.1265019238745072E-4</v>
      </c>
      <c r="S24" s="187">
        <v>1.0774075441468156E-3</v>
      </c>
      <c r="T24" s="187">
        <v>2.7060451426160173E-3</v>
      </c>
      <c r="U24" s="187">
        <v>1.0347242456342909</v>
      </c>
      <c r="V24" s="187">
        <v>3.9786317665818416E-2</v>
      </c>
      <c r="W24" s="187">
        <v>1.5152584650578994E-2</v>
      </c>
      <c r="X24" s="187">
        <v>2.8444672290355199E-5</v>
      </c>
      <c r="Y24" s="187">
        <v>2.0321465210768485E-5</v>
      </c>
      <c r="Z24" s="187">
        <v>3.991084273973828E-4</v>
      </c>
      <c r="AA24" s="187">
        <v>4.3726826871295622E-6</v>
      </c>
      <c r="AB24" s="187">
        <v>5.9171653652435668E-4</v>
      </c>
      <c r="AC24" s="187">
        <v>1.586927691888901E-5</v>
      </c>
      <c r="AD24" s="187">
        <v>0</v>
      </c>
      <c r="AE24" s="187">
        <v>4.1013909829127666E-4</v>
      </c>
      <c r="AF24" s="187">
        <v>0</v>
      </c>
      <c r="AG24" s="187">
        <v>3.3622280261694333E-6</v>
      </c>
      <c r="AH24" s="187">
        <v>2.1622550641787125E-5</v>
      </c>
      <c r="AI24" s="187">
        <v>7.6667196843194349E-5</v>
      </c>
      <c r="AJ24" s="187">
        <v>2.6915227398312746E-4</v>
      </c>
      <c r="AK24" s="187">
        <v>6.8539503565462584E-4</v>
      </c>
      <c r="AL24" s="187">
        <v>8.7155016753088203E-5</v>
      </c>
      <c r="AM24" s="187">
        <v>2.0627140285512228E-3</v>
      </c>
      <c r="AN24" s="187">
        <v>9.710961263093602E-5</v>
      </c>
      <c r="AO24" s="187">
        <v>6.3147870697148427E-4</v>
      </c>
      <c r="AP24" s="187">
        <v>3.8038333351334659E-4</v>
      </c>
      <c r="AQ24" s="187">
        <v>1.0699860086051585E-4</v>
      </c>
      <c r="AR24" s="187">
        <v>6.0819854838093549E-5</v>
      </c>
      <c r="AS24" s="187">
        <v>4.9671450685167611E-5</v>
      </c>
      <c r="AT24" s="187">
        <v>9.0199272592437726E-5</v>
      </c>
      <c r="AU24" s="187">
        <v>1.1718385971099732E-4</v>
      </c>
      <c r="AV24" s="187">
        <v>3.1049924923708309E-5</v>
      </c>
      <c r="AW24" s="187">
        <v>2.4714591600882423E-4</v>
      </c>
      <c r="AX24" s="187">
        <v>4.6558372751344314E-5</v>
      </c>
      <c r="AY24" s="187">
        <v>2.0634907238744116E-4</v>
      </c>
      <c r="AZ24" s="187">
        <v>1.2389400227079395E-4</v>
      </c>
      <c r="BA24" s="187">
        <v>1.4527596817689832E-4</v>
      </c>
      <c r="BB24" s="187">
        <v>4.4142860027049577E-3</v>
      </c>
      <c r="BC24" s="187">
        <v>1.183477519960562E-4</v>
      </c>
      <c r="BD24" s="187">
        <v>5.0102010028527902E-4</v>
      </c>
      <c r="BE24" s="187">
        <v>1.0742208131829143E-4</v>
      </c>
      <c r="BF24" s="187">
        <v>2.2683066988222274E-4</v>
      </c>
      <c r="BG24" s="187">
        <v>7.4146136186250221E-4</v>
      </c>
      <c r="BH24" s="187">
        <v>2.9848412108144664E-4</v>
      </c>
      <c r="BI24" s="187">
        <v>1.7445297662234711E-4</v>
      </c>
      <c r="BJ24" s="187">
        <v>5.9085999722824497E-5</v>
      </c>
      <c r="BK24" s="187">
        <v>2.1663962015488217E-4</v>
      </c>
      <c r="BL24" s="187">
        <v>1.6753427917890447E-4</v>
      </c>
      <c r="BM24" s="187">
        <v>1.7542233557849861E-2</v>
      </c>
      <c r="BN24" s="187">
        <v>1.3110399211870518E-4</v>
      </c>
      <c r="BO24" s="188">
        <v>1.1267114932782856</v>
      </c>
      <c r="BP24" s="149"/>
      <c r="BQ24" s="149"/>
      <c r="BR24" s="149"/>
      <c r="BS24" s="149"/>
      <c r="BT24" s="151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1"/>
      <c r="CI24" s="149"/>
      <c r="CJ24" s="149"/>
      <c r="CK24" s="149"/>
      <c r="CL24" s="149"/>
      <c r="CM24" s="149"/>
      <c r="CN24" s="149"/>
      <c r="CO24" s="149"/>
      <c r="CP24" s="151"/>
      <c r="CQ24" s="149"/>
      <c r="CR24" s="151"/>
    </row>
    <row r="25" spans="1:96" s="138" customFormat="1" ht="10.9" customHeight="1" x14ac:dyDescent="0.2">
      <c r="A25" s="193" t="s">
        <v>253</v>
      </c>
      <c r="B25" s="194" t="s">
        <v>478</v>
      </c>
      <c r="C25" s="195">
        <v>4.6074596684925472E-4</v>
      </c>
      <c r="D25" s="195">
        <v>7.0811058416055261E-5</v>
      </c>
      <c r="E25" s="195">
        <v>8.4665100871363796E-5</v>
      </c>
      <c r="F25" s="195">
        <v>5.4881939624109363E-4</v>
      </c>
      <c r="G25" s="195">
        <v>5.6647344254915883E-5</v>
      </c>
      <c r="H25" s="195">
        <v>2.7245326645949863E-5</v>
      </c>
      <c r="I25" s="195">
        <v>0</v>
      </c>
      <c r="J25" s="195">
        <v>1.1429711712936383E-5</v>
      </c>
      <c r="K25" s="195">
        <v>2.9607112764702302E-4</v>
      </c>
      <c r="L25" s="195">
        <v>1.7065282105577909E-4</v>
      </c>
      <c r="M25" s="195">
        <v>2.6295855291253367E-4</v>
      </c>
      <c r="N25" s="195">
        <v>2.9339164981402621E-4</v>
      </c>
      <c r="O25" s="195">
        <v>4.2813209920757321E-4</v>
      </c>
      <c r="P25" s="195">
        <v>1.4599052897380931E-4</v>
      </c>
      <c r="Q25" s="195">
        <v>7.5874277595985448E-6</v>
      </c>
      <c r="R25" s="195">
        <v>7.5118344691034743E-5</v>
      </c>
      <c r="S25" s="195">
        <v>3.3939652168124593E-5</v>
      </c>
      <c r="T25" s="195">
        <v>2.0625086374623618E-4</v>
      </c>
      <c r="U25" s="195">
        <v>3.0098130093444754E-5</v>
      </c>
      <c r="V25" s="195">
        <v>1.0000987864456887</v>
      </c>
      <c r="W25" s="195">
        <v>2.4619586116398243E-5</v>
      </c>
      <c r="X25" s="195">
        <v>8.1271841788524332E-5</v>
      </c>
      <c r="Y25" s="195">
        <v>1.3251717720486288E-5</v>
      </c>
      <c r="Z25" s="195">
        <v>3.283412836697896E-4</v>
      </c>
      <c r="AA25" s="195">
        <v>1.296540659504575E-6</v>
      </c>
      <c r="AB25" s="195">
        <v>3.6731738073208173E-5</v>
      </c>
      <c r="AC25" s="195">
        <v>6.9421389291077943E-6</v>
      </c>
      <c r="AD25" s="195">
        <v>0</v>
      </c>
      <c r="AE25" s="195">
        <v>6.4035741148706798E-5</v>
      </c>
      <c r="AF25" s="195">
        <v>0</v>
      </c>
      <c r="AG25" s="195">
        <v>1.0129721809226384E-6</v>
      </c>
      <c r="AH25" s="195">
        <v>6.5266265048332626E-6</v>
      </c>
      <c r="AI25" s="195">
        <v>2.4033264071702576E-5</v>
      </c>
      <c r="AJ25" s="195">
        <v>2.988056301598001E-5</v>
      </c>
      <c r="AK25" s="195">
        <v>4.2509328492274393E-5</v>
      </c>
      <c r="AL25" s="195">
        <v>6.582021093207064E-6</v>
      </c>
      <c r="AM25" s="195">
        <v>6.0752551987426928E-5</v>
      </c>
      <c r="AN25" s="195">
        <v>3.1088660142674965E-5</v>
      </c>
      <c r="AO25" s="195">
        <v>1.579089557033444E-5</v>
      </c>
      <c r="AP25" s="195">
        <v>3.9101202649747308E-5</v>
      </c>
      <c r="AQ25" s="195">
        <v>2.2544906993021422E-5</v>
      </c>
      <c r="AR25" s="195">
        <v>1.1170422409980812E-5</v>
      </c>
      <c r="AS25" s="195">
        <v>5.1722492458603687E-6</v>
      </c>
      <c r="AT25" s="195">
        <v>1.2783922527852196E-5</v>
      </c>
      <c r="AU25" s="195">
        <v>2.9086321832477503E-5</v>
      </c>
      <c r="AV25" s="195">
        <v>1.3540274106547969E-4</v>
      </c>
      <c r="AW25" s="195">
        <v>4.5115405726296023E-5</v>
      </c>
      <c r="AX25" s="195">
        <v>5.7145609929403297E-6</v>
      </c>
      <c r="AY25" s="195">
        <v>2.9961526927714525E-5</v>
      </c>
      <c r="AZ25" s="195">
        <v>2.9952885861210224E-5</v>
      </c>
      <c r="BA25" s="195">
        <v>2.3525508589281227E-5</v>
      </c>
      <c r="BB25" s="195">
        <v>3.2462306024159066E-5</v>
      </c>
      <c r="BC25" s="195">
        <v>1.8021141394913104E-5</v>
      </c>
      <c r="BD25" s="195">
        <v>4.7341033178235204E-5</v>
      </c>
      <c r="BE25" s="195">
        <v>5.8214419084254403E-5</v>
      </c>
      <c r="BF25" s="195">
        <v>1.0240054166847469E-4</v>
      </c>
      <c r="BG25" s="195">
        <v>7.6196641420283004E-5</v>
      </c>
      <c r="BH25" s="195">
        <v>3.1062955990280409E-5</v>
      </c>
      <c r="BI25" s="195">
        <v>5.0088376482681705E-5</v>
      </c>
      <c r="BJ25" s="195">
        <v>1.0278304649057683E-4</v>
      </c>
      <c r="BK25" s="195">
        <v>2.8892593484619112E-5</v>
      </c>
      <c r="BL25" s="195">
        <v>4.3021096059840875E-5</v>
      </c>
      <c r="BM25" s="195">
        <v>5.1529215085823069E-3</v>
      </c>
      <c r="BN25" s="195">
        <v>1.6804441362371764E-5</v>
      </c>
      <c r="BO25" s="196">
        <v>1.0102337507759593</v>
      </c>
      <c r="BP25" s="149"/>
      <c r="BQ25" s="149"/>
      <c r="BR25" s="149"/>
      <c r="BS25" s="149"/>
      <c r="BT25" s="151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1"/>
      <c r="CI25" s="149"/>
      <c r="CJ25" s="149"/>
      <c r="CK25" s="149"/>
      <c r="CL25" s="149"/>
      <c r="CM25" s="149"/>
      <c r="CN25" s="149"/>
      <c r="CO25" s="149"/>
      <c r="CP25" s="151"/>
      <c r="CQ25" s="149"/>
      <c r="CR25" s="151"/>
    </row>
    <row r="26" spans="1:96" s="138" customFormat="1" ht="10.9" customHeight="1" x14ac:dyDescent="0.2">
      <c r="A26" s="175" t="s">
        <v>254</v>
      </c>
      <c r="B26" s="186" t="s">
        <v>479</v>
      </c>
      <c r="C26" s="187">
        <v>2.7289791170896475E-4</v>
      </c>
      <c r="D26" s="187">
        <v>3.7164603433729917E-4</v>
      </c>
      <c r="E26" s="187">
        <v>2.5559989675143625E-4</v>
      </c>
      <c r="F26" s="187">
        <v>3.7828124061303563E-4</v>
      </c>
      <c r="G26" s="187">
        <v>1.7780972306224774E-4</v>
      </c>
      <c r="H26" s="187">
        <v>4.3821274150772116E-4</v>
      </c>
      <c r="I26" s="187">
        <v>0</v>
      </c>
      <c r="J26" s="187">
        <v>5.783209824947223E-4</v>
      </c>
      <c r="K26" s="187">
        <v>2.62057283028665E-3</v>
      </c>
      <c r="L26" s="187">
        <v>1.5830135168949564E-3</v>
      </c>
      <c r="M26" s="187">
        <v>2.4448276079455222E-3</v>
      </c>
      <c r="N26" s="187">
        <v>3.6849606483688397E-3</v>
      </c>
      <c r="O26" s="187">
        <v>7.6297657802242328E-4</v>
      </c>
      <c r="P26" s="187">
        <v>6.9752220119512231E-4</v>
      </c>
      <c r="Q26" s="187">
        <v>1.880061681883021E-4</v>
      </c>
      <c r="R26" s="187">
        <v>1.4751761107783014E-3</v>
      </c>
      <c r="S26" s="187">
        <v>5.1695428018542903E-4</v>
      </c>
      <c r="T26" s="187">
        <v>1.6433320464063165E-3</v>
      </c>
      <c r="U26" s="187">
        <v>2.6063394837646771E-4</v>
      </c>
      <c r="V26" s="187">
        <v>4.5884118048983898E-3</v>
      </c>
      <c r="W26" s="187">
        <v>1.0162253059838515</v>
      </c>
      <c r="X26" s="187">
        <v>1.5920624523121943E-4</v>
      </c>
      <c r="Y26" s="187">
        <v>1.5753946445903002E-4</v>
      </c>
      <c r="Z26" s="187">
        <v>1.5813539899660488E-3</v>
      </c>
      <c r="AA26" s="187">
        <v>4.6166821478972335E-5</v>
      </c>
      <c r="AB26" s="187">
        <v>1.6185646588488142E-4</v>
      </c>
      <c r="AC26" s="187">
        <v>1.3715700256804891E-4</v>
      </c>
      <c r="AD26" s="187">
        <v>0</v>
      </c>
      <c r="AE26" s="187">
        <v>3.5918873583911293E-4</v>
      </c>
      <c r="AF26" s="187">
        <v>0</v>
      </c>
      <c r="AG26" s="187">
        <v>3.4486323520486281E-5</v>
      </c>
      <c r="AH26" s="187">
        <v>1.890695341406327E-4</v>
      </c>
      <c r="AI26" s="187">
        <v>5.9486698771502847E-4</v>
      </c>
      <c r="AJ26" s="187">
        <v>1.0688311183271976E-3</v>
      </c>
      <c r="AK26" s="187">
        <v>9.7875087905623169E-4</v>
      </c>
      <c r="AL26" s="187">
        <v>3.0388882249134835E-4</v>
      </c>
      <c r="AM26" s="187">
        <v>3.0553380165701024E-3</v>
      </c>
      <c r="AN26" s="187">
        <v>1.4447569397642226E-3</v>
      </c>
      <c r="AO26" s="187">
        <v>5.4120426193672187E-4</v>
      </c>
      <c r="AP26" s="187">
        <v>5.9220129839536863E-4</v>
      </c>
      <c r="AQ26" s="187">
        <v>5.3101299002825163E-4</v>
      </c>
      <c r="AR26" s="187">
        <v>4.1716174149082538E-4</v>
      </c>
      <c r="AS26" s="187">
        <v>1.1862249503223597E-3</v>
      </c>
      <c r="AT26" s="187">
        <v>1.4972991623717117E-3</v>
      </c>
      <c r="AU26" s="187">
        <v>1.2433559290203609E-3</v>
      </c>
      <c r="AV26" s="187">
        <v>2.4454935351831217E-3</v>
      </c>
      <c r="AW26" s="187">
        <v>6.0711488549028648E-3</v>
      </c>
      <c r="AX26" s="187">
        <v>4.3822494935185274E-4</v>
      </c>
      <c r="AY26" s="187">
        <v>1.0899339660489381E-3</v>
      </c>
      <c r="AZ26" s="187">
        <v>2.6351040488314758E-3</v>
      </c>
      <c r="BA26" s="187">
        <v>2.8207955203692551E-3</v>
      </c>
      <c r="BB26" s="187">
        <v>1.1205465027962842E-2</v>
      </c>
      <c r="BC26" s="187">
        <v>2.1732389765575224E-3</v>
      </c>
      <c r="BD26" s="187">
        <v>3.4648566688106931E-3</v>
      </c>
      <c r="BE26" s="187">
        <v>1.4603914064331173E-3</v>
      </c>
      <c r="BF26" s="187">
        <v>7.4714271177562857E-4</v>
      </c>
      <c r="BG26" s="187">
        <v>1.2980852737242483E-2</v>
      </c>
      <c r="BH26" s="187">
        <v>1.5526500203820836E-3</v>
      </c>
      <c r="BI26" s="187">
        <v>7.1353669802322621E-4</v>
      </c>
      <c r="BJ26" s="187">
        <v>7.8391640047913332E-4</v>
      </c>
      <c r="BK26" s="187">
        <v>3.3105982889293528E-3</v>
      </c>
      <c r="BL26" s="187">
        <v>1.5961602602713701E-3</v>
      </c>
      <c r="BM26" s="187">
        <v>4.6460894362548437E-4</v>
      </c>
      <c r="BN26" s="187">
        <v>6.790316424312695E-4</v>
      </c>
      <c r="BO26" s="188">
        <v>1.1120785305940635</v>
      </c>
      <c r="BP26" s="149"/>
      <c r="BQ26" s="149"/>
      <c r="BR26" s="149"/>
      <c r="BS26" s="149"/>
      <c r="BT26" s="151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1"/>
      <c r="CI26" s="149"/>
      <c r="CJ26" s="149"/>
      <c r="CK26" s="149"/>
      <c r="CL26" s="149"/>
      <c r="CM26" s="149"/>
      <c r="CN26" s="149"/>
      <c r="CO26" s="149"/>
      <c r="CP26" s="151"/>
      <c r="CQ26" s="149"/>
      <c r="CR26" s="151"/>
    </row>
    <row r="27" spans="1:96" s="138" customFormat="1" ht="10.9" customHeight="1" x14ac:dyDescent="0.2">
      <c r="A27" s="175" t="s">
        <v>255</v>
      </c>
      <c r="B27" s="186" t="s">
        <v>480</v>
      </c>
      <c r="C27" s="187">
        <v>7.4133195907486521E-3</v>
      </c>
      <c r="D27" s="187">
        <v>7.0608437691879865E-3</v>
      </c>
      <c r="E27" s="187">
        <v>7.0301269752328472E-4</v>
      </c>
      <c r="F27" s="187">
        <v>1.2483212083523579E-4</v>
      </c>
      <c r="G27" s="187">
        <v>2.5332937899133795E-5</v>
      </c>
      <c r="H27" s="187">
        <v>3.4205390269007764E-6</v>
      </c>
      <c r="I27" s="187">
        <v>0</v>
      </c>
      <c r="J27" s="187">
        <v>8.576126825557164E-7</v>
      </c>
      <c r="K27" s="187">
        <v>2.9706790915426563E-4</v>
      </c>
      <c r="L27" s="187">
        <v>1.3680584345165877E-5</v>
      </c>
      <c r="M27" s="187">
        <v>3.8099980767797989E-3</v>
      </c>
      <c r="N27" s="187">
        <v>9.2036006710500228E-4</v>
      </c>
      <c r="O27" s="187">
        <v>1.9801175002330174E-4</v>
      </c>
      <c r="P27" s="187">
        <v>1.7279118124738132E-3</v>
      </c>
      <c r="Q27" s="187">
        <v>6.254885127761681E-5</v>
      </c>
      <c r="R27" s="187">
        <v>1.4361790264683718E-5</v>
      </c>
      <c r="S27" s="187">
        <v>1.0542075022009384E-5</v>
      </c>
      <c r="T27" s="187">
        <v>1.6006888082635164E-6</v>
      </c>
      <c r="U27" s="187">
        <v>3.5105015302585085E-6</v>
      </c>
      <c r="V27" s="187">
        <v>6.535726971794535E-7</v>
      </c>
      <c r="W27" s="187">
        <v>4.9486772974861953E-7</v>
      </c>
      <c r="X27" s="187">
        <v>1.028019043511027</v>
      </c>
      <c r="Y27" s="187">
        <v>1.2343275903870315E-4</v>
      </c>
      <c r="Z27" s="187">
        <v>1.4789278421335045E-4</v>
      </c>
      <c r="AA27" s="187">
        <v>5.0479538015843994E-8</v>
      </c>
      <c r="AB27" s="187">
        <v>6.205277763973642E-6</v>
      </c>
      <c r="AC27" s="187">
        <v>1.2926059411520329E-4</v>
      </c>
      <c r="AD27" s="187">
        <v>0</v>
      </c>
      <c r="AE27" s="187">
        <v>7.7147586444562546E-7</v>
      </c>
      <c r="AF27" s="187">
        <v>0</v>
      </c>
      <c r="AG27" s="187">
        <v>1.6828284481771695E-8</v>
      </c>
      <c r="AH27" s="187">
        <v>5.3913445509290469E-7</v>
      </c>
      <c r="AI27" s="187">
        <v>3.4439344138459273E-7</v>
      </c>
      <c r="AJ27" s="187">
        <v>4.4603121035798569E-7</v>
      </c>
      <c r="AK27" s="187">
        <v>3.8060120315292415E-7</v>
      </c>
      <c r="AL27" s="187">
        <v>3.0919793365234169E-7</v>
      </c>
      <c r="AM27" s="187">
        <v>1.9097859429605014E-5</v>
      </c>
      <c r="AN27" s="187">
        <v>6.3256181148323754E-7</v>
      </c>
      <c r="AO27" s="187">
        <v>3.1280443334403467E-6</v>
      </c>
      <c r="AP27" s="187">
        <v>5.1149763713548906E-7</v>
      </c>
      <c r="AQ27" s="187">
        <v>4.3920879507168456E-5</v>
      </c>
      <c r="AR27" s="187">
        <v>1.8250950630896616E-5</v>
      </c>
      <c r="AS27" s="187">
        <v>2.7908161813206533E-7</v>
      </c>
      <c r="AT27" s="187">
        <v>6.6338526911498388E-7</v>
      </c>
      <c r="AU27" s="187">
        <v>9.4013005460907024E-7</v>
      </c>
      <c r="AV27" s="187">
        <v>7.72929479419837E-7</v>
      </c>
      <c r="AW27" s="187">
        <v>2.5977394637452115E-7</v>
      </c>
      <c r="AX27" s="187">
        <v>9.0852466005403787E-8</v>
      </c>
      <c r="AY27" s="187">
        <v>1.8320180123882161E-6</v>
      </c>
      <c r="AZ27" s="187">
        <v>1.8180985247732046E-7</v>
      </c>
      <c r="BA27" s="187">
        <v>3.1628588671614946E-7</v>
      </c>
      <c r="BB27" s="187">
        <v>4.6623122383565979E-7</v>
      </c>
      <c r="BC27" s="187">
        <v>9.5836538911500053E-7</v>
      </c>
      <c r="BD27" s="187">
        <v>1.632067593202591E-5</v>
      </c>
      <c r="BE27" s="187">
        <v>1.147347470591858E-5</v>
      </c>
      <c r="BF27" s="187">
        <v>5.8913139208593292E-5</v>
      </c>
      <c r="BG27" s="187">
        <v>1.2798299444474313E-5</v>
      </c>
      <c r="BH27" s="187">
        <v>3.250619060596676E-7</v>
      </c>
      <c r="BI27" s="187">
        <v>1.4188078810416162E-4</v>
      </c>
      <c r="BJ27" s="187">
        <v>2.2416141316890689E-4</v>
      </c>
      <c r="BK27" s="187">
        <v>1.6688687363546764E-5</v>
      </c>
      <c r="BL27" s="187">
        <v>3.5448808686835883E-5</v>
      </c>
      <c r="BM27" s="187">
        <v>1.061768245290483E-6</v>
      </c>
      <c r="BN27" s="187">
        <v>9.1074809262968177E-5</v>
      </c>
      <c r="BO27" s="188">
        <v>1.0515235044657807</v>
      </c>
      <c r="BP27" s="149"/>
      <c r="BQ27" s="149"/>
      <c r="BR27" s="149"/>
      <c r="BS27" s="149"/>
      <c r="BT27" s="151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1"/>
      <c r="CI27" s="149"/>
      <c r="CJ27" s="149"/>
      <c r="CK27" s="149"/>
      <c r="CL27" s="149"/>
      <c r="CM27" s="149"/>
      <c r="CN27" s="149"/>
      <c r="CO27" s="149"/>
      <c r="CP27" s="151"/>
      <c r="CQ27" s="149"/>
      <c r="CR27" s="151"/>
    </row>
    <row r="28" spans="1:96" s="138" customFormat="1" ht="10.9" customHeight="1" x14ac:dyDescent="0.2">
      <c r="A28" s="175" t="s">
        <v>256</v>
      </c>
      <c r="B28" s="186" t="s">
        <v>481</v>
      </c>
      <c r="C28" s="187">
        <v>1.0678876662454356E-3</v>
      </c>
      <c r="D28" s="187">
        <v>2.1717620017633579E-3</v>
      </c>
      <c r="E28" s="187">
        <v>6.4509180600725311E-4</v>
      </c>
      <c r="F28" s="187">
        <v>5.3073383541457977E-4</v>
      </c>
      <c r="G28" s="187">
        <v>8.2358934759025257E-5</v>
      </c>
      <c r="H28" s="187">
        <v>3.7739383948937375E-4</v>
      </c>
      <c r="I28" s="187">
        <v>0</v>
      </c>
      <c r="J28" s="187">
        <v>1.0282917460131903E-4</v>
      </c>
      <c r="K28" s="187">
        <v>2.3347076750484036E-3</v>
      </c>
      <c r="L28" s="187">
        <v>1.6469689713274045E-3</v>
      </c>
      <c r="M28" s="187">
        <v>5.6834326782253858E-4</v>
      </c>
      <c r="N28" s="187">
        <v>3.0538015559507512E-3</v>
      </c>
      <c r="O28" s="187">
        <v>2.7425285500196181E-3</v>
      </c>
      <c r="P28" s="187">
        <v>1.0761320351173195E-3</v>
      </c>
      <c r="Q28" s="187">
        <v>6.0005556609015551E-3</v>
      </c>
      <c r="R28" s="187">
        <v>1.770963880560638E-4</v>
      </c>
      <c r="S28" s="187">
        <v>5.6932962794139814E-4</v>
      </c>
      <c r="T28" s="187">
        <v>1.3669741998793671E-3</v>
      </c>
      <c r="U28" s="187">
        <v>1.0578848489647663E-2</v>
      </c>
      <c r="V28" s="187">
        <v>2.4176328864854097E-3</v>
      </c>
      <c r="W28" s="187">
        <v>9.5052074804679091E-4</v>
      </c>
      <c r="X28" s="187">
        <v>4.595689675611208E-2</v>
      </c>
      <c r="Y28" s="187">
        <v>1.0976489355555596</v>
      </c>
      <c r="Z28" s="187">
        <v>3.9937714781683377E-2</v>
      </c>
      <c r="AA28" s="187">
        <v>7.1152453633829415E-6</v>
      </c>
      <c r="AB28" s="187">
        <v>5.3717666798845563E-2</v>
      </c>
      <c r="AC28" s="187">
        <v>4.6789773755720021E-2</v>
      </c>
      <c r="AD28" s="187">
        <v>0</v>
      </c>
      <c r="AE28" s="187">
        <v>1.5827895928605409E-3</v>
      </c>
      <c r="AF28" s="187">
        <v>0</v>
      </c>
      <c r="AG28" s="187">
        <v>1.9952316132163049E-6</v>
      </c>
      <c r="AH28" s="187">
        <v>3.1278415407797072E-3</v>
      </c>
      <c r="AI28" s="187">
        <v>1.3248061241002871E-3</v>
      </c>
      <c r="AJ28" s="187">
        <v>2.4391945558934389E-3</v>
      </c>
      <c r="AK28" s="187">
        <v>1.7840489637723153E-3</v>
      </c>
      <c r="AL28" s="187">
        <v>1.2429273926701449E-3</v>
      </c>
      <c r="AM28" s="187">
        <v>2.3475771183688165E-3</v>
      </c>
      <c r="AN28" s="187">
        <v>2.6706848795363401E-4</v>
      </c>
      <c r="AO28" s="187">
        <v>2.4745538238336227E-4</v>
      </c>
      <c r="AP28" s="187">
        <v>3.807623750241653E-4</v>
      </c>
      <c r="AQ28" s="187">
        <v>3.4630508694582027E-4</v>
      </c>
      <c r="AR28" s="187">
        <v>4.5463734116311038E-4</v>
      </c>
      <c r="AS28" s="187">
        <v>7.322234120005108E-5</v>
      </c>
      <c r="AT28" s="187">
        <v>2.2870839143464654E-3</v>
      </c>
      <c r="AU28" s="187">
        <v>2.1453910790414921E-3</v>
      </c>
      <c r="AV28" s="187">
        <v>6.0406585117258102E-5</v>
      </c>
      <c r="AW28" s="187">
        <v>4.718307537600127E-5</v>
      </c>
      <c r="AX28" s="187">
        <v>1.7336194244352121E-5</v>
      </c>
      <c r="AY28" s="187">
        <v>8.0381510069904379E-5</v>
      </c>
      <c r="AZ28" s="187">
        <v>1.997876779516221E-5</v>
      </c>
      <c r="BA28" s="187">
        <v>6.0727814373863134E-5</v>
      </c>
      <c r="BB28" s="187">
        <v>1.7176286409086985E-4</v>
      </c>
      <c r="BC28" s="187">
        <v>9.7628221295562991E-5</v>
      </c>
      <c r="BD28" s="187">
        <v>4.7692764735963897E-4</v>
      </c>
      <c r="BE28" s="187">
        <v>7.0455221199063024E-4</v>
      </c>
      <c r="BF28" s="187">
        <v>2.3367776558141015E-4</v>
      </c>
      <c r="BG28" s="187">
        <v>7.3276851436092998E-5</v>
      </c>
      <c r="BH28" s="187">
        <v>1.3235158486639282E-4</v>
      </c>
      <c r="BI28" s="187">
        <v>3.1008659940663874E-4</v>
      </c>
      <c r="BJ28" s="187">
        <v>4.4444075048728451E-4</v>
      </c>
      <c r="BK28" s="187">
        <v>2.8967341378621938E-4</v>
      </c>
      <c r="BL28" s="187">
        <v>9.2885362268689141E-4</v>
      </c>
      <c r="BM28" s="187">
        <v>4.6375467228722435E-4</v>
      </c>
      <c r="BN28" s="187">
        <v>1.1122586852922987E-3</v>
      </c>
      <c r="BO28" s="188">
        <v>1.3482979655734693</v>
      </c>
      <c r="BP28" s="149"/>
      <c r="BQ28" s="149"/>
      <c r="BR28" s="149"/>
      <c r="BS28" s="149"/>
      <c r="BT28" s="151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1"/>
      <c r="CI28" s="149"/>
      <c r="CJ28" s="149"/>
      <c r="CK28" s="149"/>
      <c r="CL28" s="149"/>
      <c r="CM28" s="149"/>
      <c r="CN28" s="149"/>
      <c r="CO28" s="149"/>
      <c r="CP28" s="151"/>
      <c r="CQ28" s="149"/>
      <c r="CR28" s="151"/>
    </row>
    <row r="29" spans="1:96" s="138" customFormat="1" ht="10.9" customHeight="1" x14ac:dyDescent="0.2">
      <c r="A29" s="175" t="s">
        <v>257</v>
      </c>
      <c r="B29" s="186" t="s">
        <v>482</v>
      </c>
      <c r="C29" s="187">
        <v>2.1552974201097118E-3</v>
      </c>
      <c r="D29" s="187">
        <v>5.3205560589765944E-4</v>
      </c>
      <c r="E29" s="187">
        <v>5.0803756978005899E-4</v>
      </c>
      <c r="F29" s="187">
        <v>1.482427294813444E-3</v>
      </c>
      <c r="G29" s="187">
        <v>5.1910788803053606E-5</v>
      </c>
      <c r="H29" s="187">
        <v>2.9060547627683778E-4</v>
      </c>
      <c r="I29" s="187">
        <v>0</v>
      </c>
      <c r="J29" s="187">
        <v>1.5022709057158704E-3</v>
      </c>
      <c r="K29" s="187">
        <v>2.797567221428512E-4</v>
      </c>
      <c r="L29" s="187">
        <v>8.7408412312504696E-5</v>
      </c>
      <c r="M29" s="187">
        <v>1.1168565682477456E-3</v>
      </c>
      <c r="N29" s="187">
        <v>4.513873392510773E-4</v>
      </c>
      <c r="O29" s="187">
        <v>2.3865781999344413E-4</v>
      </c>
      <c r="P29" s="187">
        <v>5.4275835523120433E-4</v>
      </c>
      <c r="Q29" s="187">
        <v>6.4151028072786795E-3</v>
      </c>
      <c r="R29" s="187">
        <v>2.1074828831077479E-3</v>
      </c>
      <c r="S29" s="187">
        <v>1.3871783227267774E-3</v>
      </c>
      <c r="T29" s="187">
        <v>1.196213689860833E-3</v>
      </c>
      <c r="U29" s="187">
        <v>4.0034646700370133E-4</v>
      </c>
      <c r="V29" s="187">
        <v>7.340624934487317E-4</v>
      </c>
      <c r="W29" s="187">
        <v>1.4015052025183577E-3</v>
      </c>
      <c r="X29" s="187">
        <v>1.7946144308544741E-4</v>
      </c>
      <c r="Y29" s="187">
        <v>2.8780796446711132E-4</v>
      </c>
      <c r="Z29" s="187">
        <v>1.005027238920744</v>
      </c>
      <c r="AA29" s="187">
        <v>1.317257826314187E-4</v>
      </c>
      <c r="AB29" s="187">
        <v>2.6559353793337862E-4</v>
      </c>
      <c r="AC29" s="187">
        <v>7.5384870232993238E-4</v>
      </c>
      <c r="AD29" s="187">
        <v>0</v>
      </c>
      <c r="AE29" s="187">
        <v>4.5555059872892331E-4</v>
      </c>
      <c r="AF29" s="187">
        <v>0</v>
      </c>
      <c r="AG29" s="187">
        <v>2.019372548487213E-6</v>
      </c>
      <c r="AH29" s="187">
        <v>4.7369927778956309E-5</v>
      </c>
      <c r="AI29" s="187">
        <v>2.995094287367058E-4</v>
      </c>
      <c r="AJ29" s="187">
        <v>1.4896269983843863E-4</v>
      </c>
      <c r="AK29" s="187">
        <v>2.5768183657920034E-4</v>
      </c>
      <c r="AL29" s="187">
        <v>4.8772736187775349E-4</v>
      </c>
      <c r="AM29" s="187">
        <v>1.9492887373828904E-3</v>
      </c>
      <c r="AN29" s="187">
        <v>3.3834904719642697E-5</v>
      </c>
      <c r="AO29" s="187">
        <v>3.3460532246861504E-4</v>
      </c>
      <c r="AP29" s="187">
        <v>4.1205492733822929E-4</v>
      </c>
      <c r="AQ29" s="187">
        <v>1.8392222860738838E-4</v>
      </c>
      <c r="AR29" s="187">
        <v>1.3968802078367286E-4</v>
      </c>
      <c r="AS29" s="187">
        <v>3.3416393026700357E-5</v>
      </c>
      <c r="AT29" s="187">
        <v>1.3021358340776425E-4</v>
      </c>
      <c r="AU29" s="187">
        <v>3.9640872176515063E-4</v>
      </c>
      <c r="AV29" s="187">
        <v>2.3547707388388351E-5</v>
      </c>
      <c r="AW29" s="187">
        <v>3.359289060635744E-5</v>
      </c>
      <c r="AX29" s="187">
        <v>1.5843724835669256E-5</v>
      </c>
      <c r="AY29" s="187">
        <v>4.7646307238214116E-5</v>
      </c>
      <c r="AZ29" s="187">
        <v>4.9551306686711834E-5</v>
      </c>
      <c r="BA29" s="187">
        <v>4.474641716618456E-5</v>
      </c>
      <c r="BB29" s="187">
        <v>1.8945167450418673E-4</v>
      </c>
      <c r="BC29" s="187">
        <v>5.7358234882194195E-5</v>
      </c>
      <c r="BD29" s="187">
        <v>7.2097874161345318E-5</v>
      </c>
      <c r="BE29" s="187">
        <v>6.459555421634241E-3</v>
      </c>
      <c r="BF29" s="187">
        <v>3.3496467359615529E-4</v>
      </c>
      <c r="BG29" s="187">
        <v>1.6829000675549184E-4</v>
      </c>
      <c r="BH29" s="187">
        <v>2.3440821388700519E-4</v>
      </c>
      <c r="BI29" s="187">
        <v>2.3195205942894747E-4</v>
      </c>
      <c r="BJ29" s="187">
        <v>2.0494945045504347E-4</v>
      </c>
      <c r="BK29" s="187">
        <v>1.4829007194734763E-4</v>
      </c>
      <c r="BL29" s="187">
        <v>7.3466474217181586E-4</v>
      </c>
      <c r="BM29" s="187">
        <v>5.062009222309722E-4</v>
      </c>
      <c r="BN29" s="187">
        <v>1.8687793168620381E-4</v>
      </c>
      <c r="BO29" s="188">
        <v>1.0445832421925625</v>
      </c>
      <c r="BP29" s="149"/>
      <c r="BQ29" s="149"/>
      <c r="BR29" s="149"/>
      <c r="BS29" s="149"/>
      <c r="BT29" s="151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1"/>
      <c r="CI29" s="149"/>
      <c r="CJ29" s="149"/>
      <c r="CK29" s="149"/>
      <c r="CL29" s="149"/>
      <c r="CM29" s="149"/>
      <c r="CN29" s="149"/>
      <c r="CO29" s="149"/>
      <c r="CP29" s="151"/>
      <c r="CQ29" s="149"/>
      <c r="CR29" s="151"/>
    </row>
    <row r="30" spans="1:96" s="138" customFormat="1" ht="10.9" customHeight="1" x14ac:dyDescent="0.2">
      <c r="A30" s="175" t="s">
        <v>258</v>
      </c>
      <c r="B30" s="186" t="s">
        <v>483</v>
      </c>
      <c r="C30" s="187">
        <v>6.1517828093134768E-5</v>
      </c>
      <c r="D30" s="187">
        <v>5.0908777630035513E-5</v>
      </c>
      <c r="E30" s="187">
        <v>3.2306731389046439E-5</v>
      </c>
      <c r="F30" s="187">
        <v>4.1561998519429959E-5</v>
      </c>
      <c r="G30" s="187">
        <v>6.0945821103656625E-5</v>
      </c>
      <c r="H30" s="187">
        <v>2.4971843775499589E-4</v>
      </c>
      <c r="I30" s="187">
        <v>0</v>
      </c>
      <c r="J30" s="187">
        <v>3.2123326204322851E-4</v>
      </c>
      <c r="K30" s="187">
        <v>3.4639303732012019E-5</v>
      </c>
      <c r="L30" s="187">
        <v>7.9680108105435231E-5</v>
      </c>
      <c r="M30" s="187">
        <v>4.8720550630257232E-5</v>
      </c>
      <c r="N30" s="187">
        <v>5.7282511186921634E-5</v>
      </c>
      <c r="O30" s="187">
        <v>2.4929918702809504E-5</v>
      </c>
      <c r="P30" s="187">
        <v>7.5888629224392577E-5</v>
      </c>
      <c r="Q30" s="187">
        <v>6.2953561942684217E-5</v>
      </c>
      <c r="R30" s="187">
        <v>1.5957361175093508E-5</v>
      </c>
      <c r="S30" s="187">
        <v>5.0176066830741532E-5</v>
      </c>
      <c r="T30" s="187">
        <v>3.0072654523075918E-5</v>
      </c>
      <c r="U30" s="187">
        <v>5.649721313965779E-5</v>
      </c>
      <c r="V30" s="187">
        <v>2.8685543958365917E-5</v>
      </c>
      <c r="W30" s="187">
        <v>1.7632865231825782E-5</v>
      </c>
      <c r="X30" s="187">
        <v>1.3100287144235281E-4</v>
      </c>
      <c r="Y30" s="187">
        <v>9.4057228191599237E-4</v>
      </c>
      <c r="Z30" s="187">
        <v>6.277739070984112E-5</v>
      </c>
      <c r="AA30" s="187">
        <v>1.0002067457039514</v>
      </c>
      <c r="AB30" s="187">
        <v>6.4187902138914516E-5</v>
      </c>
      <c r="AC30" s="187">
        <v>4.5202929034479648E-5</v>
      </c>
      <c r="AD30" s="187">
        <v>0</v>
      </c>
      <c r="AE30" s="187">
        <v>1.0960604675158978E-4</v>
      </c>
      <c r="AF30" s="187">
        <v>0</v>
      </c>
      <c r="AG30" s="187">
        <v>3.0562669702923356E-5</v>
      </c>
      <c r="AH30" s="187">
        <v>3.3269591811119929E-5</v>
      </c>
      <c r="AI30" s="187">
        <v>2.091889188475437E-5</v>
      </c>
      <c r="AJ30" s="187">
        <v>1.5206077374675438E-5</v>
      </c>
      <c r="AK30" s="187">
        <v>1.1352394761549186E-5</v>
      </c>
      <c r="AL30" s="187">
        <v>1.2366827380073359E-5</v>
      </c>
      <c r="AM30" s="187">
        <v>2.941637186969123E-5</v>
      </c>
      <c r="AN30" s="187">
        <v>1.1066596873175933E-4</v>
      </c>
      <c r="AO30" s="187">
        <v>3.9255933170374485E-5</v>
      </c>
      <c r="AP30" s="187">
        <v>4.51526429539665E-5</v>
      </c>
      <c r="AQ30" s="187">
        <v>1.5035810791695072E-4</v>
      </c>
      <c r="AR30" s="187">
        <v>6.3566093811976736E-5</v>
      </c>
      <c r="AS30" s="187">
        <v>1.6358729342560662E-4</v>
      </c>
      <c r="AT30" s="187">
        <v>1.853331081823307E-4</v>
      </c>
      <c r="AU30" s="187">
        <v>7.4436136041541425E-5</v>
      </c>
      <c r="AV30" s="187">
        <v>2.7650027378412364E-5</v>
      </c>
      <c r="AW30" s="187">
        <v>1.0284221353014109E-5</v>
      </c>
      <c r="AX30" s="187">
        <v>5.1545689459708201E-6</v>
      </c>
      <c r="AY30" s="187">
        <v>2.4691334846631936E-4</v>
      </c>
      <c r="AZ30" s="187">
        <v>3.526933682455542E-5</v>
      </c>
      <c r="BA30" s="187">
        <v>1.0128302025814386E-5</v>
      </c>
      <c r="BB30" s="187">
        <v>1.5109195374984219E-5</v>
      </c>
      <c r="BC30" s="187">
        <v>6.2303349155286677E-5</v>
      </c>
      <c r="BD30" s="187">
        <v>2.8641083732181019E-5</v>
      </c>
      <c r="BE30" s="187">
        <v>1.9090601305818304E-5</v>
      </c>
      <c r="BF30" s="187">
        <v>2.1032628163171006E-5</v>
      </c>
      <c r="BG30" s="187">
        <v>3.0647589310974449E-5</v>
      </c>
      <c r="BH30" s="187">
        <v>1.7747853041998368E-5</v>
      </c>
      <c r="BI30" s="187">
        <v>3.8092292224669241E-5</v>
      </c>
      <c r="BJ30" s="187">
        <v>3.6125118460560877E-5</v>
      </c>
      <c r="BK30" s="187">
        <v>6.9187904978963919E-5</v>
      </c>
      <c r="BL30" s="187">
        <v>4.6329921198952321E-5</v>
      </c>
      <c r="BM30" s="187">
        <v>1.3794188061771463E-5</v>
      </c>
      <c r="BN30" s="187">
        <v>9.6452249131534647E-5</v>
      </c>
      <c r="BO30" s="188">
        <v>1.0047768061590161</v>
      </c>
      <c r="BP30" s="149"/>
      <c r="BQ30" s="149"/>
      <c r="BR30" s="149"/>
      <c r="BS30" s="149"/>
      <c r="BT30" s="151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1"/>
      <c r="CI30" s="149"/>
      <c r="CJ30" s="149"/>
      <c r="CK30" s="149"/>
      <c r="CL30" s="149"/>
      <c r="CM30" s="149"/>
      <c r="CN30" s="149"/>
      <c r="CO30" s="149"/>
      <c r="CP30" s="151"/>
      <c r="CQ30" s="149"/>
      <c r="CR30" s="151"/>
    </row>
    <row r="31" spans="1:96" s="138" customFormat="1" ht="10.9" customHeight="1" x14ac:dyDescent="0.2">
      <c r="A31" s="189" t="s">
        <v>259</v>
      </c>
      <c r="B31" s="190" t="s">
        <v>484</v>
      </c>
      <c r="C31" s="191">
        <v>2.7875355725474053E-4</v>
      </c>
      <c r="D31" s="191">
        <v>3.576520144185244E-4</v>
      </c>
      <c r="E31" s="191">
        <v>1.7830660527330035E-4</v>
      </c>
      <c r="F31" s="191">
        <v>2.9973703575609942E-4</v>
      </c>
      <c r="G31" s="191">
        <v>4.6833933230668045E-4</v>
      </c>
      <c r="H31" s="191">
        <v>1.2580873229453224E-3</v>
      </c>
      <c r="I31" s="191">
        <v>0</v>
      </c>
      <c r="J31" s="191">
        <v>5.4742784388750423E-5</v>
      </c>
      <c r="K31" s="191">
        <v>3.1828244609441133E-4</v>
      </c>
      <c r="L31" s="191">
        <v>1.7360945013570183E-3</v>
      </c>
      <c r="M31" s="191">
        <v>3.0774672211825779E-4</v>
      </c>
      <c r="N31" s="191">
        <v>1.1637414685957345E-3</v>
      </c>
      <c r="O31" s="191">
        <v>2.9443556040029488E-3</v>
      </c>
      <c r="P31" s="191">
        <v>2.0031970480268653E-4</v>
      </c>
      <c r="Q31" s="191">
        <v>4.0899036289605316E-5</v>
      </c>
      <c r="R31" s="191">
        <v>8.7564780270586284E-4</v>
      </c>
      <c r="S31" s="191">
        <v>4.8819356460095664E-4</v>
      </c>
      <c r="T31" s="191">
        <v>1.7912217615865273E-3</v>
      </c>
      <c r="U31" s="191">
        <v>2.0685408831984807E-4</v>
      </c>
      <c r="V31" s="191">
        <v>1.4875282978113701E-3</v>
      </c>
      <c r="W31" s="191">
        <v>3.0907929775092807E-3</v>
      </c>
      <c r="X31" s="191">
        <v>1.061536854887615E-3</v>
      </c>
      <c r="Y31" s="191">
        <v>1.4434709235982825E-4</v>
      </c>
      <c r="Z31" s="191">
        <v>3.0116158254298001E-3</v>
      </c>
      <c r="AA31" s="191">
        <v>4.8570463187376996E-6</v>
      </c>
      <c r="AB31" s="191">
        <v>1.0167696349829631</v>
      </c>
      <c r="AC31" s="191">
        <v>3.3523858621238205E-3</v>
      </c>
      <c r="AD31" s="191">
        <v>0</v>
      </c>
      <c r="AE31" s="191">
        <v>2.6195608104002775E-4</v>
      </c>
      <c r="AF31" s="191">
        <v>0</v>
      </c>
      <c r="AG31" s="191">
        <v>4.0141615442826641E-6</v>
      </c>
      <c r="AH31" s="191">
        <v>3.2344991982656481E-4</v>
      </c>
      <c r="AI31" s="191">
        <v>1.6923272563774497E-4</v>
      </c>
      <c r="AJ31" s="191">
        <v>8.9645599625482646E-4</v>
      </c>
      <c r="AK31" s="191">
        <v>2.3853994264057803E-3</v>
      </c>
      <c r="AL31" s="191">
        <v>1.3419800852259899E-3</v>
      </c>
      <c r="AM31" s="191">
        <v>5.0945905079406648E-3</v>
      </c>
      <c r="AN31" s="191">
        <v>2.2188539669911776E-4</v>
      </c>
      <c r="AO31" s="191">
        <v>7.510301539486253E-4</v>
      </c>
      <c r="AP31" s="191">
        <v>1.1697168251085096E-3</v>
      </c>
      <c r="AQ31" s="191">
        <v>7.6663938457972262E-4</v>
      </c>
      <c r="AR31" s="191">
        <v>7.5176092972782725E-4</v>
      </c>
      <c r="AS31" s="191">
        <v>4.3939781037160545E-5</v>
      </c>
      <c r="AT31" s="191">
        <v>2.227201337965883E-3</v>
      </c>
      <c r="AU31" s="191">
        <v>1.8508823120397339E-4</v>
      </c>
      <c r="AV31" s="191">
        <v>4.0466410307119866E-4</v>
      </c>
      <c r="AW31" s="191">
        <v>2.8412900111781026E-4</v>
      </c>
      <c r="AX31" s="191">
        <v>9.3762646541859941E-5</v>
      </c>
      <c r="AY31" s="191">
        <v>9.4854668902822438E-5</v>
      </c>
      <c r="AZ31" s="191">
        <v>3.366475794822575E-5</v>
      </c>
      <c r="BA31" s="191">
        <v>7.8102643423639921E-5</v>
      </c>
      <c r="BB31" s="191">
        <v>4.4102628770386156E-4</v>
      </c>
      <c r="BC31" s="191">
        <v>8.2689465015970805E-5</v>
      </c>
      <c r="BD31" s="191">
        <v>1.5432517652656341E-4</v>
      </c>
      <c r="BE31" s="191">
        <v>1.3736487724093669E-4</v>
      </c>
      <c r="BF31" s="191">
        <v>9.7045682102347237E-5</v>
      </c>
      <c r="BG31" s="191">
        <v>3.2779509791161358E-4</v>
      </c>
      <c r="BH31" s="191">
        <v>2.1815486806304465E-4</v>
      </c>
      <c r="BI31" s="191">
        <v>2.8947916167468973E-4</v>
      </c>
      <c r="BJ31" s="191">
        <v>2.8030766690024237E-4</v>
      </c>
      <c r="BK31" s="191">
        <v>4.7949865955200283E-4</v>
      </c>
      <c r="BL31" s="191">
        <v>2.5480352951457493E-4</v>
      </c>
      <c r="BM31" s="191">
        <v>2.7867274258254644E-3</v>
      </c>
      <c r="BN31" s="191">
        <v>2.6836289692430622E-4</v>
      </c>
      <c r="BO31" s="192">
        <v>1.0652927738523288</v>
      </c>
      <c r="BP31" s="149"/>
      <c r="BQ31" s="149"/>
      <c r="BR31" s="149"/>
      <c r="BS31" s="149"/>
      <c r="BT31" s="151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1"/>
      <c r="CI31" s="149"/>
      <c r="CJ31" s="149"/>
      <c r="CK31" s="149"/>
      <c r="CL31" s="149"/>
      <c r="CM31" s="149"/>
      <c r="CN31" s="149"/>
      <c r="CO31" s="149"/>
      <c r="CP31" s="151"/>
      <c r="CQ31" s="149"/>
      <c r="CR31" s="151"/>
    </row>
    <row r="32" spans="1:96" s="138" customFormat="1" ht="10.9" customHeight="1" x14ac:dyDescent="0.2">
      <c r="A32" s="175" t="s">
        <v>260</v>
      </c>
      <c r="B32" s="186" t="s">
        <v>485</v>
      </c>
      <c r="C32" s="187">
        <v>2.2979595994453901E-5</v>
      </c>
      <c r="D32" s="187">
        <v>1.351891465998223E-5</v>
      </c>
      <c r="E32" s="187">
        <v>6.9267208824802806E-6</v>
      </c>
      <c r="F32" s="187">
        <v>4.0822760501075739E-5</v>
      </c>
      <c r="G32" s="187">
        <v>8.8761887933907627E-6</v>
      </c>
      <c r="H32" s="187">
        <v>1.0151122787151616E-5</v>
      </c>
      <c r="I32" s="187">
        <v>0</v>
      </c>
      <c r="J32" s="187">
        <v>3.0980564604411711E-5</v>
      </c>
      <c r="K32" s="187">
        <v>6.3157874933932664E-6</v>
      </c>
      <c r="L32" s="187">
        <v>5.56324155162401E-6</v>
      </c>
      <c r="M32" s="187">
        <v>1.2875239734587375E-5</v>
      </c>
      <c r="N32" s="187">
        <v>7.463661383780443E-6</v>
      </c>
      <c r="O32" s="187">
        <v>5.3889384116295563E-6</v>
      </c>
      <c r="P32" s="187">
        <v>7.3898531522735159E-6</v>
      </c>
      <c r="Q32" s="187">
        <v>1.468488524569764E-6</v>
      </c>
      <c r="R32" s="187">
        <v>4.3006982442352902E-5</v>
      </c>
      <c r="S32" s="187">
        <v>6.8110194897929223E-6</v>
      </c>
      <c r="T32" s="187">
        <v>8.8925055630904343E-6</v>
      </c>
      <c r="U32" s="187">
        <v>2.7604862904371072E-6</v>
      </c>
      <c r="V32" s="187">
        <v>1.2947021036012849E-6</v>
      </c>
      <c r="W32" s="187">
        <v>3.9068114521261563E-6</v>
      </c>
      <c r="X32" s="187">
        <v>1.0268905143211235E-5</v>
      </c>
      <c r="Y32" s="187">
        <v>4.027946782608708E-6</v>
      </c>
      <c r="Z32" s="187">
        <v>8.5296391373371314E-6</v>
      </c>
      <c r="AA32" s="187">
        <v>4.1039558329658889E-7</v>
      </c>
      <c r="AB32" s="187">
        <v>5.4079217295699395E-6</v>
      </c>
      <c r="AC32" s="187">
        <v>1.0004485858978172</v>
      </c>
      <c r="AD32" s="187">
        <v>0</v>
      </c>
      <c r="AE32" s="187">
        <v>1.5477269136965485E-5</v>
      </c>
      <c r="AF32" s="187">
        <v>0</v>
      </c>
      <c r="AG32" s="187">
        <v>6.1016953494853589E-7</v>
      </c>
      <c r="AH32" s="187">
        <v>3.0898881759137239E-6</v>
      </c>
      <c r="AI32" s="187">
        <v>1.4723538034767953E-5</v>
      </c>
      <c r="AJ32" s="187">
        <v>6.2360369843261261E-5</v>
      </c>
      <c r="AK32" s="187">
        <v>4.0981295858656272E-5</v>
      </c>
      <c r="AL32" s="187">
        <v>9.0900526894801512E-5</v>
      </c>
      <c r="AM32" s="187">
        <v>3.734773678973827E-5</v>
      </c>
      <c r="AN32" s="187">
        <v>4.1349487102027049E-5</v>
      </c>
      <c r="AO32" s="187">
        <v>8.2736801964044945E-6</v>
      </c>
      <c r="AP32" s="187">
        <v>6.7749523996638199E-6</v>
      </c>
      <c r="AQ32" s="187">
        <v>2.4479021528232875E-5</v>
      </c>
      <c r="AR32" s="187">
        <v>2.9292468174146071E-5</v>
      </c>
      <c r="AS32" s="187">
        <v>7.719830244773459E-6</v>
      </c>
      <c r="AT32" s="187">
        <v>1.6862640779719781E-5</v>
      </c>
      <c r="AU32" s="187">
        <v>8.5879363240093395E-5</v>
      </c>
      <c r="AV32" s="187">
        <v>5.4175569733674184E-6</v>
      </c>
      <c r="AW32" s="187">
        <v>6.5455553206580863E-6</v>
      </c>
      <c r="AX32" s="187">
        <v>2.5105201900773279E-6</v>
      </c>
      <c r="AY32" s="187">
        <v>1.3881657191512906E-5</v>
      </c>
      <c r="AZ32" s="187">
        <v>4.8382144686114537E-6</v>
      </c>
      <c r="BA32" s="187">
        <v>9.7160147606623831E-6</v>
      </c>
      <c r="BB32" s="187">
        <v>8.4525174831363248E-6</v>
      </c>
      <c r="BC32" s="187">
        <v>1.6383814316402858E-5</v>
      </c>
      <c r="BD32" s="187">
        <v>6.3364404508133049E-6</v>
      </c>
      <c r="BE32" s="187">
        <v>1.1519653129011729E-5</v>
      </c>
      <c r="BF32" s="187">
        <v>1.3603710635920884E-5</v>
      </c>
      <c r="BG32" s="187">
        <v>5.6432738123188918E-5</v>
      </c>
      <c r="BH32" s="187">
        <v>7.5320863129583218E-5</v>
      </c>
      <c r="BI32" s="187">
        <v>1.8777144739627561E-5</v>
      </c>
      <c r="BJ32" s="187">
        <v>6.7349636700732688E-6</v>
      </c>
      <c r="BK32" s="187">
        <v>1.764785561806144E-5</v>
      </c>
      <c r="BL32" s="187">
        <v>1.1095260632337762E-5</v>
      </c>
      <c r="BM32" s="187">
        <v>7.3329184113580463E-5</v>
      </c>
      <c r="BN32" s="187">
        <v>1.1302802511598654E-5</v>
      </c>
      <c r="BO32" s="188">
        <v>1.0015805929974018</v>
      </c>
      <c r="BP32" s="149"/>
      <c r="BQ32" s="149"/>
      <c r="BR32" s="149"/>
      <c r="BS32" s="149"/>
      <c r="BT32" s="151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1"/>
      <c r="CI32" s="149"/>
      <c r="CJ32" s="149"/>
      <c r="CK32" s="149"/>
      <c r="CL32" s="149"/>
      <c r="CM32" s="149"/>
      <c r="CN32" s="149"/>
      <c r="CO32" s="149"/>
      <c r="CP32" s="151"/>
      <c r="CQ32" s="149"/>
      <c r="CR32" s="151"/>
    </row>
    <row r="33" spans="1:96" s="138" customFormat="1" ht="10.9" customHeight="1" x14ac:dyDescent="0.2">
      <c r="A33" s="175" t="s">
        <v>261</v>
      </c>
      <c r="B33" s="186" t="s">
        <v>486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1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  <c r="AX33" s="187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0</v>
      </c>
      <c r="BD33" s="187">
        <v>0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8">
        <v>1</v>
      </c>
      <c r="BP33" s="149"/>
      <c r="BQ33" s="149"/>
      <c r="BR33" s="149"/>
      <c r="BS33" s="149"/>
      <c r="BT33" s="151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1"/>
      <c r="CI33" s="149"/>
      <c r="CJ33" s="149"/>
      <c r="CK33" s="149"/>
      <c r="CL33" s="149"/>
      <c r="CM33" s="149"/>
      <c r="CN33" s="149"/>
      <c r="CO33" s="149"/>
      <c r="CP33" s="151"/>
      <c r="CQ33" s="149"/>
      <c r="CR33" s="151"/>
    </row>
    <row r="34" spans="1:96" s="138" customFormat="1" ht="10.9" customHeight="1" x14ac:dyDescent="0.2">
      <c r="A34" s="175" t="s">
        <v>262</v>
      </c>
      <c r="B34" s="186" t="s">
        <v>487</v>
      </c>
      <c r="C34" s="187">
        <v>1.5322817282282101E-3</v>
      </c>
      <c r="D34" s="187">
        <v>1.1475599462017077E-2</v>
      </c>
      <c r="E34" s="187">
        <v>1.8631102638382328E-3</v>
      </c>
      <c r="F34" s="187">
        <v>2.9612924682958621E-3</v>
      </c>
      <c r="G34" s="187">
        <v>4.3420729604942422E-4</v>
      </c>
      <c r="H34" s="187">
        <v>1.4286684457375673E-4</v>
      </c>
      <c r="I34" s="187">
        <v>0</v>
      </c>
      <c r="J34" s="187">
        <v>2.4919793315551417E-4</v>
      </c>
      <c r="K34" s="187">
        <v>1.2587041220376667E-3</v>
      </c>
      <c r="L34" s="187">
        <v>7.5566670316269593E-4</v>
      </c>
      <c r="M34" s="187">
        <v>8.2816805442017009E-4</v>
      </c>
      <c r="N34" s="187">
        <v>8.2832633836257266E-4</v>
      </c>
      <c r="O34" s="187">
        <v>7.6017853240444152E-3</v>
      </c>
      <c r="P34" s="187">
        <v>1.6895477981853225E-3</v>
      </c>
      <c r="Q34" s="187">
        <v>1.7674965526517258E-4</v>
      </c>
      <c r="R34" s="187">
        <v>2.6656740406761687E-4</v>
      </c>
      <c r="S34" s="187">
        <v>2.5734655551498762E-4</v>
      </c>
      <c r="T34" s="187">
        <v>1.2089035024821816E-2</v>
      </c>
      <c r="U34" s="187">
        <v>8.428926779249843E-4</v>
      </c>
      <c r="V34" s="187">
        <v>7.7760548135117144E-5</v>
      </c>
      <c r="W34" s="187">
        <v>1.2092173577745856E-4</v>
      </c>
      <c r="X34" s="187">
        <v>1.2878220605542427E-3</v>
      </c>
      <c r="Y34" s="187">
        <v>1.884272727651348E-3</v>
      </c>
      <c r="Z34" s="187">
        <v>6.5881244647351114E-3</v>
      </c>
      <c r="AA34" s="187">
        <v>8.8278878327598289E-6</v>
      </c>
      <c r="AB34" s="187">
        <v>4.0285138056740978E-3</v>
      </c>
      <c r="AC34" s="187">
        <v>3.4119814210469397E-4</v>
      </c>
      <c r="AD34" s="187">
        <v>0</v>
      </c>
      <c r="AE34" s="187">
        <v>1.0641718340864379</v>
      </c>
      <c r="AF34" s="187">
        <v>0</v>
      </c>
      <c r="AG34" s="187">
        <v>1.0474931970632745E-5</v>
      </c>
      <c r="AH34" s="187">
        <v>1.8187616218143809E-2</v>
      </c>
      <c r="AI34" s="187">
        <v>2.6502507445761679E-3</v>
      </c>
      <c r="AJ34" s="187">
        <v>1.5549686671692708E-2</v>
      </c>
      <c r="AK34" s="187">
        <v>7.0166195486851676E-3</v>
      </c>
      <c r="AL34" s="187">
        <v>2.0051175762201136E-3</v>
      </c>
      <c r="AM34" s="187">
        <v>9.9780243204858499E-3</v>
      </c>
      <c r="AN34" s="187">
        <v>1.6826564472658073E-4</v>
      </c>
      <c r="AO34" s="187">
        <v>3.0000646174811206E-2</v>
      </c>
      <c r="AP34" s="187">
        <v>3.5646733908094294E-2</v>
      </c>
      <c r="AQ34" s="187">
        <v>3.1156027447214948E-2</v>
      </c>
      <c r="AR34" s="187">
        <v>2.6130351468036592E-2</v>
      </c>
      <c r="AS34" s="187">
        <v>3.471141387412394E-4</v>
      </c>
      <c r="AT34" s="187">
        <v>3.9625974453084672E-3</v>
      </c>
      <c r="AU34" s="187">
        <v>5.314482045272401E-4</v>
      </c>
      <c r="AV34" s="187">
        <v>3.5631398181798393E-4</v>
      </c>
      <c r="AW34" s="187">
        <v>1.7230659114777214E-4</v>
      </c>
      <c r="AX34" s="187">
        <v>4.67559529282714E-4</v>
      </c>
      <c r="AY34" s="187">
        <v>2.4531578983743517E-4</v>
      </c>
      <c r="AZ34" s="187">
        <v>1.0433896179836384E-4</v>
      </c>
      <c r="BA34" s="187">
        <v>2.6592387720061032E-4</v>
      </c>
      <c r="BB34" s="187">
        <v>2.0797331322651693E-4</v>
      </c>
      <c r="BC34" s="187">
        <v>2.704782049451393E-4</v>
      </c>
      <c r="BD34" s="187">
        <v>2.1261996474373946E-3</v>
      </c>
      <c r="BE34" s="187">
        <v>7.4984968976366093E-4</v>
      </c>
      <c r="BF34" s="187">
        <v>7.231808077669097E-4</v>
      </c>
      <c r="BG34" s="187">
        <v>5.6868454679918857E-4</v>
      </c>
      <c r="BH34" s="187">
        <v>8.5242987343804241E-4</v>
      </c>
      <c r="BI34" s="187">
        <v>1.5457887032390915E-3</v>
      </c>
      <c r="BJ34" s="187">
        <v>1.5567855135302723E-3</v>
      </c>
      <c r="BK34" s="187">
        <v>1.1112533572332109E-3</v>
      </c>
      <c r="BL34" s="187">
        <v>6.2178329941638198E-4</v>
      </c>
      <c r="BM34" s="187">
        <v>4.028671837668505E-3</v>
      </c>
      <c r="BN34" s="187">
        <v>3.36612843526233E-3</v>
      </c>
      <c r="BO34" s="188">
        <v>1.3264445615169154</v>
      </c>
      <c r="BP34" s="149"/>
      <c r="BQ34" s="149"/>
      <c r="BR34" s="149"/>
      <c r="BS34" s="149"/>
      <c r="BT34" s="151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1"/>
      <c r="CI34" s="149"/>
      <c r="CJ34" s="149"/>
      <c r="CK34" s="149"/>
      <c r="CL34" s="149"/>
      <c r="CM34" s="149"/>
      <c r="CN34" s="149"/>
      <c r="CO34" s="149"/>
      <c r="CP34" s="151"/>
      <c r="CQ34" s="149"/>
      <c r="CR34" s="151"/>
    </row>
    <row r="35" spans="1:96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1</v>
      </c>
      <c r="AG35" s="195">
        <v>0</v>
      </c>
      <c r="AH35" s="195">
        <v>0</v>
      </c>
      <c r="AI35" s="195">
        <v>0</v>
      </c>
      <c r="AJ35" s="195">
        <v>0</v>
      </c>
      <c r="AK35" s="195">
        <v>0</v>
      </c>
      <c r="AL35" s="195">
        <v>0</v>
      </c>
      <c r="AM35" s="195">
        <v>0</v>
      </c>
      <c r="AN35" s="195">
        <v>0</v>
      </c>
      <c r="AO35" s="195">
        <v>0</v>
      </c>
      <c r="AP35" s="195">
        <v>0</v>
      </c>
      <c r="AQ35" s="195">
        <v>0</v>
      </c>
      <c r="AR35" s="195">
        <v>0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1</v>
      </c>
      <c r="BP35" s="149"/>
      <c r="BQ35" s="149"/>
      <c r="BR35" s="149"/>
      <c r="BS35" s="149"/>
      <c r="BT35" s="151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1"/>
      <c r="CI35" s="149"/>
      <c r="CJ35" s="149"/>
      <c r="CK35" s="149"/>
      <c r="CL35" s="149"/>
      <c r="CM35" s="149"/>
      <c r="CN35" s="149"/>
      <c r="CO35" s="149"/>
      <c r="CP35" s="151"/>
      <c r="CQ35" s="149"/>
      <c r="CR35" s="151"/>
    </row>
    <row r="36" spans="1:96" s="138" customFormat="1" ht="10.9" customHeight="1" x14ac:dyDescent="0.2">
      <c r="A36" s="175" t="s">
        <v>264</v>
      </c>
      <c r="B36" s="186" t="s">
        <v>489</v>
      </c>
      <c r="C36" s="187">
        <v>1.5273951553827251E-6</v>
      </c>
      <c r="D36" s="187">
        <v>2.0068072053754933E-6</v>
      </c>
      <c r="E36" s="187">
        <v>7.8921794622262205E-7</v>
      </c>
      <c r="F36" s="187">
        <v>6.8729350213209808E-7</v>
      </c>
      <c r="G36" s="187">
        <v>7.1693527379070199E-7</v>
      </c>
      <c r="H36" s="187">
        <v>2.1345414353363425E-6</v>
      </c>
      <c r="I36" s="187">
        <v>0</v>
      </c>
      <c r="J36" s="187">
        <v>1.616069331291744E-5</v>
      </c>
      <c r="K36" s="187">
        <v>1.7990607799549163E-6</v>
      </c>
      <c r="L36" s="187">
        <v>2.6306510565190364E-6</v>
      </c>
      <c r="M36" s="187">
        <v>1.0032332774283671E-6</v>
      </c>
      <c r="N36" s="187">
        <v>1.529183945890526E-6</v>
      </c>
      <c r="O36" s="187">
        <v>1.5217668631871216E-5</v>
      </c>
      <c r="P36" s="187">
        <v>1.3030420672643802E-6</v>
      </c>
      <c r="Q36" s="187">
        <v>1.7906585723983561E-7</v>
      </c>
      <c r="R36" s="187">
        <v>1.7685499921657554E-6</v>
      </c>
      <c r="S36" s="187">
        <v>3.9556982929133042E-6</v>
      </c>
      <c r="T36" s="187">
        <v>1.4988487891304033E-4</v>
      </c>
      <c r="U36" s="187">
        <v>1.4364825460255742E-6</v>
      </c>
      <c r="V36" s="187">
        <v>2.5638131151810053E-7</v>
      </c>
      <c r="W36" s="187">
        <v>6.4452804274049357E-7</v>
      </c>
      <c r="X36" s="187">
        <v>5.7849535250002295E-7</v>
      </c>
      <c r="Y36" s="187">
        <v>1.7706863590952548E-6</v>
      </c>
      <c r="Z36" s="187">
        <v>5.7565522427949974E-6</v>
      </c>
      <c r="AA36" s="187">
        <v>4.4357219514759821E-8</v>
      </c>
      <c r="AB36" s="187">
        <v>8.6787846935073652E-6</v>
      </c>
      <c r="AC36" s="187">
        <v>5.2174152265293424E-6</v>
      </c>
      <c r="AD36" s="187">
        <v>0</v>
      </c>
      <c r="AE36" s="187">
        <v>9.8433182715593968E-5</v>
      </c>
      <c r="AF36" s="187">
        <v>0</v>
      </c>
      <c r="AG36" s="187">
        <v>1.0003644915415466</v>
      </c>
      <c r="AH36" s="187">
        <v>3.9998404645971451E-6</v>
      </c>
      <c r="AI36" s="187">
        <v>1.4719939506697276E-3</v>
      </c>
      <c r="AJ36" s="187">
        <v>2.5929883655796768E-4</v>
      </c>
      <c r="AK36" s="187">
        <v>2.870841348449437E-4</v>
      </c>
      <c r="AL36" s="187">
        <v>3.6340531432568009E-4</v>
      </c>
      <c r="AM36" s="187">
        <v>5.7397371577895134E-5</v>
      </c>
      <c r="AN36" s="187">
        <v>7.7653629662576047E-7</v>
      </c>
      <c r="AO36" s="187">
        <v>1.4730734236475547E-4</v>
      </c>
      <c r="AP36" s="187">
        <v>1.188043167081808E-4</v>
      </c>
      <c r="AQ36" s="187">
        <v>1.3663767701742763E-4</v>
      </c>
      <c r="AR36" s="187">
        <v>2.685130447698262E-4</v>
      </c>
      <c r="AS36" s="187">
        <v>1.3449066370131075E-6</v>
      </c>
      <c r="AT36" s="187">
        <v>4.367533051774797E-6</v>
      </c>
      <c r="AU36" s="187">
        <v>8.4890299214438374E-7</v>
      </c>
      <c r="AV36" s="187">
        <v>1.7518026196242569E-6</v>
      </c>
      <c r="AW36" s="187">
        <v>6.8021068479028922E-7</v>
      </c>
      <c r="AX36" s="187">
        <v>1.458616540218786E-6</v>
      </c>
      <c r="AY36" s="187">
        <v>1.7544592582960574E-6</v>
      </c>
      <c r="AZ36" s="187">
        <v>3.8535825641722188E-7</v>
      </c>
      <c r="BA36" s="187">
        <v>1.0727473780355301E-6</v>
      </c>
      <c r="BB36" s="187">
        <v>9.6006061133428799E-7</v>
      </c>
      <c r="BC36" s="187">
        <v>2.7613719496511762E-6</v>
      </c>
      <c r="BD36" s="187">
        <v>1.1611871555787595E-6</v>
      </c>
      <c r="BE36" s="187">
        <v>1.0299605608412629E-6</v>
      </c>
      <c r="BF36" s="187">
        <v>7.604040479210465E-7</v>
      </c>
      <c r="BG36" s="187">
        <v>1.8638345632054527E-6</v>
      </c>
      <c r="BH36" s="187">
        <v>3.095775292630283E-6</v>
      </c>
      <c r="BI36" s="187">
        <v>1.2948934939581168E-6</v>
      </c>
      <c r="BJ36" s="187">
        <v>2.0147957483500677E-6</v>
      </c>
      <c r="BK36" s="187">
        <v>1.1816059085396935E-6</v>
      </c>
      <c r="BL36" s="187">
        <v>2.3265518502963632E-6</v>
      </c>
      <c r="BM36" s="187">
        <v>4.6080850295547352E-6</v>
      </c>
      <c r="BN36" s="187">
        <v>3.460595016550089E-5</v>
      </c>
      <c r="BO36" s="188">
        <v>1.003877149703295</v>
      </c>
      <c r="BP36" s="149"/>
      <c r="BQ36" s="149"/>
      <c r="BR36" s="149"/>
      <c r="BS36" s="149"/>
      <c r="BT36" s="151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1"/>
      <c r="CI36" s="149"/>
      <c r="CJ36" s="149"/>
      <c r="CK36" s="149"/>
      <c r="CL36" s="149"/>
      <c r="CM36" s="149"/>
      <c r="CN36" s="149"/>
      <c r="CO36" s="149"/>
      <c r="CP36" s="151"/>
      <c r="CQ36" s="149"/>
      <c r="CR36" s="151"/>
    </row>
    <row r="37" spans="1:96" s="138" customFormat="1" ht="10.9" customHeight="1" x14ac:dyDescent="0.2">
      <c r="A37" s="175" t="s">
        <v>265</v>
      </c>
      <c r="B37" s="186" t="s">
        <v>490</v>
      </c>
      <c r="C37" s="187">
        <v>6.4006196305170882E-7</v>
      </c>
      <c r="D37" s="187">
        <v>1.1444269619267164E-6</v>
      </c>
      <c r="E37" s="187">
        <v>6.3846856377812131E-7</v>
      </c>
      <c r="F37" s="187">
        <v>6.0938443624062609E-7</v>
      </c>
      <c r="G37" s="187">
        <v>4.8241835910553547E-7</v>
      </c>
      <c r="H37" s="187">
        <v>1.1030625083929951E-6</v>
      </c>
      <c r="I37" s="187">
        <v>0</v>
      </c>
      <c r="J37" s="187">
        <v>3.5616495184463243E-6</v>
      </c>
      <c r="K37" s="187">
        <v>3.494141184299585E-6</v>
      </c>
      <c r="L37" s="187">
        <v>2.9721906088478837E-6</v>
      </c>
      <c r="M37" s="187">
        <v>5.1606306055373769E-7</v>
      </c>
      <c r="N37" s="187">
        <v>1.7175438017416917E-5</v>
      </c>
      <c r="O37" s="187">
        <v>2.7514094122738017E-5</v>
      </c>
      <c r="P37" s="187">
        <v>1.9919970470150892E-6</v>
      </c>
      <c r="Q37" s="187">
        <v>3.9037348749388185E-7</v>
      </c>
      <c r="R37" s="187">
        <v>1.7025958379123596E-6</v>
      </c>
      <c r="S37" s="187">
        <v>4.733813699782645E-6</v>
      </c>
      <c r="T37" s="187">
        <v>5.4487090205974982E-5</v>
      </c>
      <c r="U37" s="187">
        <v>1.1805499934038348E-6</v>
      </c>
      <c r="V37" s="187">
        <v>3.4755429429906031E-7</v>
      </c>
      <c r="W37" s="187">
        <v>1.5796749188918601E-5</v>
      </c>
      <c r="X37" s="187">
        <v>1.2404608459340332E-6</v>
      </c>
      <c r="Y37" s="187">
        <v>2.2150953104838606E-5</v>
      </c>
      <c r="Z37" s="187">
        <v>1.7821636134140868E-5</v>
      </c>
      <c r="AA37" s="187">
        <v>4.7016875136748857E-8</v>
      </c>
      <c r="AB37" s="187">
        <v>2.2127958846446113E-5</v>
      </c>
      <c r="AC37" s="187">
        <v>2.4529740350013231E-6</v>
      </c>
      <c r="AD37" s="187">
        <v>0</v>
      </c>
      <c r="AE37" s="187">
        <v>4.0768669171786959E-5</v>
      </c>
      <c r="AF37" s="187">
        <v>0</v>
      </c>
      <c r="AG37" s="187">
        <v>9.1286202063415576E-8</v>
      </c>
      <c r="AH37" s="187">
        <v>1.0030631962294405</v>
      </c>
      <c r="AI37" s="187">
        <v>3.667591853315269E-4</v>
      </c>
      <c r="AJ37" s="187">
        <v>2.4011955262707917E-4</v>
      </c>
      <c r="AK37" s="187">
        <v>3.9771691995204103E-4</v>
      </c>
      <c r="AL37" s="187">
        <v>1.5263860636060615E-4</v>
      </c>
      <c r="AM37" s="187">
        <v>2.093359994904569E-4</v>
      </c>
      <c r="AN37" s="187">
        <v>7.6375917684372352E-7</v>
      </c>
      <c r="AO37" s="187">
        <v>5.0832848702633302E-5</v>
      </c>
      <c r="AP37" s="187">
        <v>4.7427118071296472E-5</v>
      </c>
      <c r="AQ37" s="187">
        <v>1.6345496870245011E-5</v>
      </c>
      <c r="AR37" s="187">
        <v>1.4968870246863991E-4</v>
      </c>
      <c r="AS37" s="187">
        <v>7.6104541127761174E-6</v>
      </c>
      <c r="AT37" s="187">
        <v>3.2480841973921682E-6</v>
      </c>
      <c r="AU37" s="187">
        <v>8.1063868606420177E-7</v>
      </c>
      <c r="AV37" s="187">
        <v>1.0437766641285043E-6</v>
      </c>
      <c r="AW37" s="187">
        <v>7.3302525261696517E-7</v>
      </c>
      <c r="AX37" s="187">
        <v>7.0470197647186096E-7</v>
      </c>
      <c r="AY37" s="187">
        <v>1.0208445875557418E-6</v>
      </c>
      <c r="AZ37" s="187">
        <v>3.1840663844302596E-7</v>
      </c>
      <c r="BA37" s="187">
        <v>9.5024832880270983E-7</v>
      </c>
      <c r="BB37" s="187">
        <v>3.0242898449334049E-6</v>
      </c>
      <c r="BC37" s="187">
        <v>3.0610409900414274E-6</v>
      </c>
      <c r="BD37" s="187">
        <v>1.1452596472437495E-6</v>
      </c>
      <c r="BE37" s="187">
        <v>9.9513676356772907E-6</v>
      </c>
      <c r="BF37" s="187">
        <v>3.0914653286906397E-6</v>
      </c>
      <c r="BG37" s="187">
        <v>2.7823983738402412E-6</v>
      </c>
      <c r="BH37" s="187">
        <v>4.9381034763622503E-6</v>
      </c>
      <c r="BI37" s="187">
        <v>4.8098599830320107E-6</v>
      </c>
      <c r="BJ37" s="187">
        <v>4.0123593914852318E-6</v>
      </c>
      <c r="BK37" s="187">
        <v>1.2213362254146172E-6</v>
      </c>
      <c r="BL37" s="187">
        <v>4.5583716118575962E-6</v>
      </c>
      <c r="BM37" s="187">
        <v>1.6500298566561192E-5</v>
      </c>
      <c r="BN37" s="187">
        <v>2.5140725163603983E-5</v>
      </c>
      <c r="BO37" s="188">
        <v>1.0050426845534499</v>
      </c>
      <c r="BP37" s="149"/>
      <c r="BQ37" s="149"/>
      <c r="BR37" s="149"/>
      <c r="BS37" s="149"/>
      <c r="BT37" s="151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1"/>
      <c r="CI37" s="149"/>
      <c r="CJ37" s="149"/>
      <c r="CK37" s="149"/>
      <c r="CL37" s="149"/>
      <c r="CM37" s="149"/>
      <c r="CN37" s="149"/>
      <c r="CO37" s="149"/>
      <c r="CP37" s="151"/>
      <c r="CQ37" s="149"/>
      <c r="CR37" s="151"/>
    </row>
    <row r="38" spans="1:96" s="138" customFormat="1" ht="10.9" customHeight="1" x14ac:dyDescent="0.2">
      <c r="A38" s="175" t="s">
        <v>266</v>
      </c>
      <c r="B38" s="186" t="s">
        <v>491</v>
      </c>
      <c r="C38" s="187">
        <v>5.4005602280348937E-4</v>
      </c>
      <c r="D38" s="187">
        <v>2.9522546329831191E-4</v>
      </c>
      <c r="E38" s="187">
        <v>2.7833164839735717E-4</v>
      </c>
      <c r="F38" s="187">
        <v>1.2482649630599757E-4</v>
      </c>
      <c r="G38" s="187">
        <v>2.9040766062742729E-4</v>
      </c>
      <c r="H38" s="187">
        <v>3.9187857364412679E-4</v>
      </c>
      <c r="I38" s="187">
        <v>0</v>
      </c>
      <c r="J38" s="187">
        <v>7.5724676543824001E-3</v>
      </c>
      <c r="K38" s="187">
        <v>9.4914654807240495E-4</v>
      </c>
      <c r="L38" s="187">
        <v>1.4295799437710722E-3</v>
      </c>
      <c r="M38" s="187">
        <v>3.3357790904389094E-4</v>
      </c>
      <c r="N38" s="187">
        <v>8.045334469277502E-4</v>
      </c>
      <c r="O38" s="187">
        <v>9.8421127467830747E-3</v>
      </c>
      <c r="P38" s="187">
        <v>5.1163663112077304E-4</v>
      </c>
      <c r="Q38" s="187">
        <v>6.3334238973513667E-5</v>
      </c>
      <c r="R38" s="187">
        <v>8.0800363869448885E-4</v>
      </c>
      <c r="S38" s="187">
        <v>1.279620495750118E-3</v>
      </c>
      <c r="T38" s="187">
        <v>7.5502981392313821E-3</v>
      </c>
      <c r="U38" s="187">
        <v>6.249739070741117E-4</v>
      </c>
      <c r="V38" s="187">
        <v>7.6681540249179533E-5</v>
      </c>
      <c r="W38" s="187">
        <v>2.62658228991292E-4</v>
      </c>
      <c r="X38" s="187">
        <v>1.6484578470625627E-4</v>
      </c>
      <c r="Y38" s="187">
        <v>9.5844428618354315E-4</v>
      </c>
      <c r="Z38" s="187">
        <v>3.3536401626172072E-3</v>
      </c>
      <c r="AA38" s="187">
        <v>1.2003247610704178E-5</v>
      </c>
      <c r="AB38" s="187">
        <v>4.5745229503888363E-4</v>
      </c>
      <c r="AC38" s="187">
        <v>3.4826711147761284E-3</v>
      </c>
      <c r="AD38" s="187">
        <v>0</v>
      </c>
      <c r="AE38" s="187">
        <v>1.9845091647975352E-3</v>
      </c>
      <c r="AF38" s="187">
        <v>0</v>
      </c>
      <c r="AG38" s="187">
        <v>1.0830047113520363E-5</v>
      </c>
      <c r="AH38" s="187">
        <v>1.2677235646827768E-3</v>
      </c>
      <c r="AI38" s="187">
        <v>1.0134446382744029</v>
      </c>
      <c r="AJ38" s="187">
        <v>4.6630338232787928E-3</v>
      </c>
      <c r="AK38" s="187">
        <v>4.1273673593238587E-3</v>
      </c>
      <c r="AL38" s="187">
        <v>2.5047205729523034E-3</v>
      </c>
      <c r="AM38" s="187">
        <v>7.4589558420602659E-3</v>
      </c>
      <c r="AN38" s="187">
        <v>1.5656434397950134E-4</v>
      </c>
      <c r="AO38" s="187">
        <v>1.841759318343425E-2</v>
      </c>
      <c r="AP38" s="187">
        <v>3.1738799214092672E-2</v>
      </c>
      <c r="AQ38" s="187">
        <v>7.7957902156668658E-3</v>
      </c>
      <c r="AR38" s="187">
        <v>1.3972444226187233E-2</v>
      </c>
      <c r="AS38" s="187">
        <v>3.6833001602574892E-4</v>
      </c>
      <c r="AT38" s="187">
        <v>1.0704261834644469E-3</v>
      </c>
      <c r="AU38" s="187">
        <v>1.549456596036375E-4</v>
      </c>
      <c r="AV38" s="187">
        <v>8.3055058905856342E-4</v>
      </c>
      <c r="AW38" s="187">
        <v>1.3559272353839502E-4</v>
      </c>
      <c r="AX38" s="187">
        <v>4.3731055579739915E-4</v>
      </c>
      <c r="AY38" s="187">
        <v>4.1000322898889928E-4</v>
      </c>
      <c r="AZ38" s="187">
        <v>8.7903366470090522E-5</v>
      </c>
      <c r="BA38" s="187">
        <v>2.8049750311168713E-4</v>
      </c>
      <c r="BB38" s="187">
        <v>2.0771967271006157E-4</v>
      </c>
      <c r="BC38" s="187">
        <v>1.1967530905703913E-3</v>
      </c>
      <c r="BD38" s="187">
        <v>2.3485411148922949E-4</v>
      </c>
      <c r="BE38" s="187">
        <v>2.1145959796110811E-4</v>
      </c>
      <c r="BF38" s="187">
        <v>2.0652748263905505E-4</v>
      </c>
      <c r="BG38" s="187">
        <v>6.9549921532771782E-4</v>
      </c>
      <c r="BH38" s="187">
        <v>3.8811962452206452E-4</v>
      </c>
      <c r="BI38" s="187">
        <v>4.2506444297797121E-4</v>
      </c>
      <c r="BJ38" s="187">
        <v>8.7672700756897496E-4</v>
      </c>
      <c r="BK38" s="187">
        <v>2.1747276031398776E-4</v>
      </c>
      <c r="BL38" s="187">
        <v>9.9250356818501102E-4</v>
      </c>
      <c r="BM38" s="187">
        <v>5.1663051195511255E-4</v>
      </c>
      <c r="BN38" s="187">
        <v>1.4241491894878134E-3</v>
      </c>
      <c r="BO38" s="188">
        <v>1.1613704177588144</v>
      </c>
      <c r="BP38" s="149"/>
      <c r="BQ38" s="149"/>
      <c r="BR38" s="149"/>
      <c r="BS38" s="149"/>
      <c r="BT38" s="151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1"/>
      <c r="CI38" s="149"/>
      <c r="CJ38" s="149"/>
      <c r="CK38" s="149"/>
      <c r="CL38" s="149"/>
      <c r="CM38" s="149"/>
      <c r="CN38" s="149"/>
      <c r="CO38" s="149"/>
      <c r="CP38" s="151"/>
      <c r="CQ38" s="149"/>
      <c r="CR38" s="151"/>
    </row>
    <row r="39" spans="1:96" s="138" customFormat="1" ht="10.9" customHeight="1" x14ac:dyDescent="0.2">
      <c r="A39" s="175" t="s">
        <v>267</v>
      </c>
      <c r="B39" s="186" t="s">
        <v>492</v>
      </c>
      <c r="C39" s="187">
        <v>1.4629456341871285E-4</v>
      </c>
      <c r="D39" s="187">
        <v>2.4725783301719068E-4</v>
      </c>
      <c r="E39" s="187">
        <v>1.0230653447436999E-4</v>
      </c>
      <c r="F39" s="187">
        <v>2.9028870376610186E-4</v>
      </c>
      <c r="G39" s="187">
        <v>1.4771394093813161E-4</v>
      </c>
      <c r="H39" s="187">
        <v>6.8861737145699668E-5</v>
      </c>
      <c r="I39" s="187">
        <v>0</v>
      </c>
      <c r="J39" s="187">
        <v>7.9077900456643753E-4</v>
      </c>
      <c r="K39" s="187">
        <v>1.1846993937532473E-4</v>
      </c>
      <c r="L39" s="187">
        <v>6.5254068996514335E-5</v>
      </c>
      <c r="M39" s="187">
        <v>1.1293575122393094E-4</v>
      </c>
      <c r="N39" s="187">
        <v>1.3763311563052663E-4</v>
      </c>
      <c r="O39" s="187">
        <v>1.1991809446042559E-4</v>
      </c>
      <c r="P39" s="187">
        <v>1.0082486812026119E-4</v>
      </c>
      <c r="Q39" s="187">
        <v>6.2414705830118408E-5</v>
      </c>
      <c r="R39" s="187">
        <v>1.4773222226050744E-4</v>
      </c>
      <c r="S39" s="187">
        <v>1.3334313154662306E-4</v>
      </c>
      <c r="T39" s="187">
        <v>1.0265771409783788E-3</v>
      </c>
      <c r="U39" s="187">
        <v>9.3758778023147975E-5</v>
      </c>
      <c r="V39" s="187">
        <v>5.4667315668650829E-5</v>
      </c>
      <c r="W39" s="187">
        <v>1.4610902831361242E-4</v>
      </c>
      <c r="X39" s="187">
        <v>9.3202305819295892E-5</v>
      </c>
      <c r="Y39" s="187">
        <v>7.706089257224353E-5</v>
      </c>
      <c r="Z39" s="187">
        <v>1.1990884928145815E-4</v>
      </c>
      <c r="AA39" s="187">
        <v>1.5023478593444135E-5</v>
      </c>
      <c r="AB39" s="187">
        <v>3.1765509357242853E-4</v>
      </c>
      <c r="AC39" s="187">
        <v>1.0822982750517964E-4</v>
      </c>
      <c r="AD39" s="187">
        <v>0</v>
      </c>
      <c r="AE39" s="187">
        <v>3.4096586520868555E-4</v>
      </c>
      <c r="AF39" s="187">
        <v>0</v>
      </c>
      <c r="AG39" s="187">
        <v>2.7269469940284274E-5</v>
      </c>
      <c r="AH39" s="187">
        <v>9.2682019176074646E-5</v>
      </c>
      <c r="AI39" s="187">
        <v>3.1357414193793564E-4</v>
      </c>
      <c r="AJ39" s="187">
        <v>1.0211689388956076</v>
      </c>
      <c r="AK39" s="187">
        <v>2.579331641582782E-2</v>
      </c>
      <c r="AL39" s="187">
        <v>2.7922947690685921E-3</v>
      </c>
      <c r="AM39" s="187">
        <v>1.6339139739687772E-3</v>
      </c>
      <c r="AN39" s="187">
        <v>3.7617577810351079E-4</v>
      </c>
      <c r="AO39" s="187">
        <v>1.1718352860817165E-3</v>
      </c>
      <c r="AP39" s="187">
        <v>3.1710959705991858E-4</v>
      </c>
      <c r="AQ39" s="187">
        <v>8.0113824726881194E-4</v>
      </c>
      <c r="AR39" s="187">
        <v>9.9035225565803501E-4</v>
      </c>
      <c r="AS39" s="187">
        <v>2.663236770067786E-4</v>
      </c>
      <c r="AT39" s="187">
        <v>1.4715700528578838E-3</v>
      </c>
      <c r="AU39" s="187">
        <v>2.4041456272323218E-4</v>
      </c>
      <c r="AV39" s="187">
        <v>3.2217631612217463E-4</v>
      </c>
      <c r="AW39" s="187">
        <v>3.054166866975586E-4</v>
      </c>
      <c r="AX39" s="187">
        <v>1.2013132057013029E-4</v>
      </c>
      <c r="AY39" s="187">
        <v>3.2692036174307242E-4</v>
      </c>
      <c r="AZ39" s="187">
        <v>9.9393326549575942E-5</v>
      </c>
      <c r="BA39" s="187">
        <v>4.2737533705810345E-4</v>
      </c>
      <c r="BB39" s="187">
        <v>6.0138471119581139E-4</v>
      </c>
      <c r="BC39" s="187">
        <v>1.0740196737692373E-3</v>
      </c>
      <c r="BD39" s="187">
        <v>2.3678710604733207E-4</v>
      </c>
      <c r="BE39" s="187">
        <v>1.2623107211508704E-3</v>
      </c>
      <c r="BF39" s="187">
        <v>2.8616446620475031E-4</v>
      </c>
      <c r="BG39" s="187">
        <v>2.4265706443726926E-4</v>
      </c>
      <c r="BH39" s="187">
        <v>3.6345370304844563E-3</v>
      </c>
      <c r="BI39" s="187">
        <v>3.1269906184027405E-4</v>
      </c>
      <c r="BJ39" s="187">
        <v>1.7320765524498569E-4</v>
      </c>
      <c r="BK39" s="187">
        <v>5.8074069033310584E-4</v>
      </c>
      <c r="BL39" s="187">
        <v>2.5731377506745304E-4</v>
      </c>
      <c r="BM39" s="187">
        <v>6.5460747542829467E-3</v>
      </c>
      <c r="BN39" s="187">
        <v>3.8510411468622123E-4</v>
      </c>
      <c r="BO39" s="188">
        <v>1.0798365101060798</v>
      </c>
      <c r="BP39" s="149"/>
      <c r="BQ39" s="149"/>
      <c r="BR39" s="149"/>
      <c r="BS39" s="149"/>
      <c r="BT39" s="151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1"/>
      <c r="CI39" s="149"/>
      <c r="CJ39" s="149"/>
      <c r="CK39" s="149"/>
      <c r="CL39" s="149"/>
      <c r="CM39" s="149"/>
      <c r="CN39" s="149"/>
      <c r="CO39" s="149"/>
      <c r="CP39" s="151"/>
      <c r="CQ39" s="149"/>
      <c r="CR39" s="151"/>
    </row>
    <row r="40" spans="1:96" s="138" customFormat="1" ht="10.9" customHeight="1" x14ac:dyDescent="0.2">
      <c r="A40" s="175" t="s">
        <v>268</v>
      </c>
      <c r="B40" s="186" t="s">
        <v>493</v>
      </c>
      <c r="C40" s="187">
        <v>2.9771648211414758E-5</v>
      </c>
      <c r="D40" s="187">
        <v>5.3374963465931867E-5</v>
      </c>
      <c r="E40" s="187">
        <v>2.8922295458483263E-5</v>
      </c>
      <c r="F40" s="187">
        <v>3.4995317011662051E-5</v>
      </c>
      <c r="G40" s="187">
        <v>3.3751080717415278E-5</v>
      </c>
      <c r="H40" s="187">
        <v>1.3049200594720246E-4</v>
      </c>
      <c r="I40" s="187">
        <v>0</v>
      </c>
      <c r="J40" s="187">
        <v>2.8459044619752994E-5</v>
      </c>
      <c r="K40" s="187">
        <v>2.9729802983470185E-5</v>
      </c>
      <c r="L40" s="187">
        <v>4.2861150434959942E-5</v>
      </c>
      <c r="M40" s="187">
        <v>2.4458911154020369E-5</v>
      </c>
      <c r="N40" s="187">
        <v>3.013635114576422E-5</v>
      </c>
      <c r="O40" s="187">
        <v>2.4749595487535421E-5</v>
      </c>
      <c r="P40" s="187">
        <v>2.3444090023365571E-5</v>
      </c>
      <c r="Q40" s="187">
        <v>1.3792200200545333E-5</v>
      </c>
      <c r="R40" s="187">
        <v>2.8842547824828465E-5</v>
      </c>
      <c r="S40" s="187">
        <v>2.8022122893545862E-5</v>
      </c>
      <c r="T40" s="187">
        <v>8.7950996346239436E-5</v>
      </c>
      <c r="U40" s="187">
        <v>1.8855526712628755E-5</v>
      </c>
      <c r="V40" s="187">
        <v>1.2748793191917498E-5</v>
      </c>
      <c r="W40" s="187">
        <v>2.000402441221376E-5</v>
      </c>
      <c r="X40" s="187">
        <v>1.7287216353323995E-5</v>
      </c>
      <c r="Y40" s="187">
        <v>1.5967986777337852E-5</v>
      </c>
      <c r="Z40" s="187">
        <v>2.4580503372444037E-5</v>
      </c>
      <c r="AA40" s="187">
        <v>3.6398501732771895E-6</v>
      </c>
      <c r="AB40" s="187">
        <v>2.1737350800181623E-5</v>
      </c>
      <c r="AC40" s="187">
        <v>2.3231155416936639E-5</v>
      </c>
      <c r="AD40" s="187">
        <v>0</v>
      </c>
      <c r="AE40" s="187">
        <v>3.1139714947407261E-5</v>
      </c>
      <c r="AF40" s="187">
        <v>0</v>
      </c>
      <c r="AG40" s="187">
        <v>5.9005796182470061E-6</v>
      </c>
      <c r="AH40" s="187">
        <v>1.9079805411076613E-5</v>
      </c>
      <c r="AI40" s="187">
        <v>1.1016993908734479E-4</v>
      </c>
      <c r="AJ40" s="187">
        <v>1.5654531305679699E-3</v>
      </c>
      <c r="AK40" s="187">
        <v>1.0068935788121542</v>
      </c>
      <c r="AL40" s="187">
        <v>1.7762343574467181E-3</v>
      </c>
      <c r="AM40" s="187">
        <v>3.6687624967721009E-4</v>
      </c>
      <c r="AN40" s="187">
        <v>8.4422271951209272E-5</v>
      </c>
      <c r="AO40" s="187">
        <v>9.0493928970620456E-4</v>
      </c>
      <c r="AP40" s="187">
        <v>5.5737641832035074E-4</v>
      </c>
      <c r="AQ40" s="187">
        <v>3.2385202743688747E-4</v>
      </c>
      <c r="AR40" s="187">
        <v>1.0284216932453004E-3</v>
      </c>
      <c r="AS40" s="187">
        <v>5.8645516449445958E-5</v>
      </c>
      <c r="AT40" s="187">
        <v>9.8575289467533911E-5</v>
      </c>
      <c r="AU40" s="187">
        <v>4.4110522953918921E-5</v>
      </c>
      <c r="AV40" s="187">
        <v>8.5685586394282175E-5</v>
      </c>
      <c r="AW40" s="187">
        <v>6.8106228856729942E-5</v>
      </c>
      <c r="AX40" s="187">
        <v>3.5579513158526996E-5</v>
      </c>
      <c r="AY40" s="187">
        <v>9.7811278211827602E-5</v>
      </c>
      <c r="AZ40" s="187">
        <v>1.3842117139428061E-5</v>
      </c>
      <c r="BA40" s="187">
        <v>8.6538427809296456E-5</v>
      </c>
      <c r="BB40" s="187">
        <v>1.3361503083932617E-4</v>
      </c>
      <c r="BC40" s="187">
        <v>4.6279085041359591E-4</v>
      </c>
      <c r="BD40" s="187">
        <v>9.7417937832814749E-5</v>
      </c>
      <c r="BE40" s="187">
        <v>4.4366649577916333E-5</v>
      </c>
      <c r="BF40" s="187">
        <v>2.6872463432166834E-5</v>
      </c>
      <c r="BG40" s="187">
        <v>5.1645643383853495E-5</v>
      </c>
      <c r="BH40" s="187">
        <v>7.5064356272780647E-4</v>
      </c>
      <c r="BI40" s="187">
        <v>6.4939786303458457E-5</v>
      </c>
      <c r="BJ40" s="187">
        <v>4.8792500902814354E-5</v>
      </c>
      <c r="BK40" s="187">
        <v>1.0957667344029329E-4</v>
      </c>
      <c r="BL40" s="187">
        <v>4.5923435318196299E-5</v>
      </c>
      <c r="BM40" s="187">
        <v>3.7486790141179841E-5</v>
      </c>
      <c r="BN40" s="187">
        <v>1.9876267664534612E-4</v>
      </c>
      <c r="BO40" s="188">
        <v>1.0171609793021064</v>
      </c>
      <c r="BP40" s="149"/>
      <c r="BQ40" s="149"/>
      <c r="BR40" s="149"/>
      <c r="BS40" s="149"/>
      <c r="BT40" s="151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1"/>
      <c r="CI40" s="149"/>
      <c r="CJ40" s="149"/>
      <c r="CK40" s="149"/>
      <c r="CL40" s="149"/>
      <c r="CM40" s="149"/>
      <c r="CN40" s="149"/>
      <c r="CO40" s="149"/>
      <c r="CP40" s="151"/>
      <c r="CQ40" s="149"/>
      <c r="CR40" s="151"/>
    </row>
    <row r="41" spans="1:96" s="138" customFormat="1" ht="10.9" customHeight="1" x14ac:dyDescent="0.2">
      <c r="A41" s="189" t="s">
        <v>269</v>
      </c>
      <c r="B41" s="190" t="s">
        <v>494</v>
      </c>
      <c r="C41" s="191">
        <v>4.1489570109730274E-5</v>
      </c>
      <c r="D41" s="191">
        <v>7.2109794810920106E-5</v>
      </c>
      <c r="E41" s="191">
        <v>5.0064332555268317E-5</v>
      </c>
      <c r="F41" s="191">
        <v>4.0136205979993705E-5</v>
      </c>
      <c r="G41" s="191">
        <v>4.9322215702823353E-5</v>
      </c>
      <c r="H41" s="191">
        <v>9.6479429811390882E-4</v>
      </c>
      <c r="I41" s="191">
        <v>0</v>
      </c>
      <c r="J41" s="191">
        <v>4.0935557656441031E-5</v>
      </c>
      <c r="K41" s="191">
        <v>4.8886761206699134E-5</v>
      </c>
      <c r="L41" s="191">
        <v>2.5230149897536452E-4</v>
      </c>
      <c r="M41" s="191">
        <v>5.9214471503736756E-5</v>
      </c>
      <c r="N41" s="191">
        <v>5.0818922849826403E-5</v>
      </c>
      <c r="O41" s="191">
        <v>3.7279350752178929E-5</v>
      </c>
      <c r="P41" s="191">
        <v>5.7560763366706067E-5</v>
      </c>
      <c r="Q41" s="191">
        <v>2.3036781130869078E-5</v>
      </c>
      <c r="R41" s="191">
        <v>3.7672548071380537E-5</v>
      </c>
      <c r="S41" s="191">
        <v>5.3304259211480402E-5</v>
      </c>
      <c r="T41" s="191">
        <v>4.4790329052552773E-5</v>
      </c>
      <c r="U41" s="191">
        <v>3.8494433578982533E-5</v>
      </c>
      <c r="V41" s="191">
        <v>3.0687811147453743E-5</v>
      </c>
      <c r="W41" s="191">
        <v>3.2130206893444738E-5</v>
      </c>
      <c r="X41" s="191">
        <v>3.2445012209353041E-5</v>
      </c>
      <c r="Y41" s="191">
        <v>3.2805348130874892E-5</v>
      </c>
      <c r="Z41" s="191">
        <v>4.0347037431259547E-5</v>
      </c>
      <c r="AA41" s="191">
        <v>1.4483378941834456E-5</v>
      </c>
      <c r="AB41" s="191">
        <v>3.1909411931322951E-5</v>
      </c>
      <c r="AC41" s="191">
        <v>3.5081022549734857E-5</v>
      </c>
      <c r="AD41" s="191">
        <v>0</v>
      </c>
      <c r="AE41" s="191">
        <v>6.2495899334725387E-5</v>
      </c>
      <c r="AF41" s="191">
        <v>0</v>
      </c>
      <c r="AG41" s="191">
        <v>1.0836045763399142E-5</v>
      </c>
      <c r="AH41" s="191">
        <v>3.4949355261966316E-5</v>
      </c>
      <c r="AI41" s="191">
        <v>2.8833892067430128E-5</v>
      </c>
      <c r="AJ41" s="191">
        <v>3.4715071352813586E-5</v>
      </c>
      <c r="AK41" s="191">
        <v>4.0806736864964372E-5</v>
      </c>
      <c r="AL41" s="191">
        <v>1.0089118287511041</v>
      </c>
      <c r="AM41" s="191">
        <v>3.4479252995159158E-5</v>
      </c>
      <c r="AN41" s="191">
        <v>2.9994334919117239E-4</v>
      </c>
      <c r="AO41" s="191">
        <v>8.5841679789726375E-5</v>
      </c>
      <c r="AP41" s="191">
        <v>6.312820488732619E-5</v>
      </c>
      <c r="AQ41" s="191">
        <v>1.3789225349535077E-4</v>
      </c>
      <c r="AR41" s="191">
        <v>1.0143734106663899E-4</v>
      </c>
      <c r="AS41" s="191">
        <v>7.382161121280633E-5</v>
      </c>
      <c r="AT41" s="191">
        <v>9.6685517786569954E-5</v>
      </c>
      <c r="AU41" s="191">
        <v>6.8364211945013648E-5</v>
      </c>
      <c r="AV41" s="191">
        <v>5.9212924495752151E-5</v>
      </c>
      <c r="AW41" s="191">
        <v>8.0740874906329462E-5</v>
      </c>
      <c r="AX41" s="191">
        <v>3.0419183837474071E-5</v>
      </c>
      <c r="AY41" s="191">
        <v>8.4460823857297621E-4</v>
      </c>
      <c r="AZ41" s="191">
        <v>6.1780695821270646E-5</v>
      </c>
      <c r="BA41" s="191">
        <v>9.3354745919047166E-5</v>
      </c>
      <c r="BB41" s="191">
        <v>1.0977611794609339E-4</v>
      </c>
      <c r="BC41" s="191">
        <v>2.1069897899520911E-4</v>
      </c>
      <c r="BD41" s="191">
        <v>5.4363288491035857E-5</v>
      </c>
      <c r="BE41" s="191">
        <v>4.5941014454088892E-5</v>
      </c>
      <c r="BF41" s="191">
        <v>3.533132151689986E-5</v>
      </c>
      <c r="BG41" s="191">
        <v>6.3573372272447023E-5</v>
      </c>
      <c r="BH41" s="191">
        <v>9.3795626555860732E-4</v>
      </c>
      <c r="BI41" s="191">
        <v>8.9048093870271181E-5</v>
      </c>
      <c r="BJ41" s="191">
        <v>5.3638833832814241E-5</v>
      </c>
      <c r="BK41" s="191">
        <v>4.4687011578737509E-5</v>
      </c>
      <c r="BL41" s="191">
        <v>5.3961879940531742E-5</v>
      </c>
      <c r="BM41" s="191">
        <v>3.6000576409531875E-5</v>
      </c>
      <c r="BN41" s="191">
        <v>1.3067279786163592E-4</v>
      </c>
      <c r="BO41" s="192">
        <v>1.0153339267142638</v>
      </c>
      <c r="BP41" s="149"/>
      <c r="BQ41" s="149"/>
      <c r="BR41" s="149"/>
      <c r="BS41" s="149"/>
      <c r="BT41" s="151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1"/>
      <c r="CI41" s="149"/>
      <c r="CJ41" s="149"/>
      <c r="CK41" s="149"/>
      <c r="CL41" s="149"/>
      <c r="CM41" s="149"/>
      <c r="CN41" s="149"/>
      <c r="CO41" s="149"/>
      <c r="CP41" s="151"/>
      <c r="CQ41" s="149"/>
      <c r="CR41" s="151"/>
    </row>
    <row r="42" spans="1:96" s="138" customFormat="1" ht="10.9" customHeight="1" x14ac:dyDescent="0.2">
      <c r="A42" s="175" t="s">
        <v>270</v>
      </c>
      <c r="B42" s="186" t="s">
        <v>495</v>
      </c>
      <c r="C42" s="187">
        <v>1.2834993605481557E-4</v>
      </c>
      <c r="D42" s="187">
        <v>1.5580924507987122E-4</v>
      </c>
      <c r="E42" s="187">
        <v>1.1834726191009563E-4</v>
      </c>
      <c r="F42" s="187">
        <v>2.8893899245542641E-4</v>
      </c>
      <c r="G42" s="187">
        <v>2.3459194912500125E-4</v>
      </c>
      <c r="H42" s="187">
        <v>2.4689827928105778E-3</v>
      </c>
      <c r="I42" s="187">
        <v>0</v>
      </c>
      <c r="J42" s="187">
        <v>6.4644250223879613E-4</v>
      </c>
      <c r="K42" s="187">
        <v>1.5478764019879774E-4</v>
      </c>
      <c r="L42" s="187">
        <v>6.9858492673243908E-4</v>
      </c>
      <c r="M42" s="187">
        <v>9.7100467622789275E-5</v>
      </c>
      <c r="N42" s="187">
        <v>2.2009556273541034E-4</v>
      </c>
      <c r="O42" s="187">
        <v>7.2792890389693297E-4</v>
      </c>
      <c r="P42" s="187">
        <v>9.6729843401437572E-5</v>
      </c>
      <c r="Q42" s="187">
        <v>3.5350782128509377E-5</v>
      </c>
      <c r="R42" s="187">
        <v>4.8200507054028561E-3</v>
      </c>
      <c r="S42" s="187">
        <v>3.7564650118130353E-4</v>
      </c>
      <c r="T42" s="187">
        <v>2.2121097936386976E-3</v>
      </c>
      <c r="U42" s="187">
        <v>1.1093206430357551E-4</v>
      </c>
      <c r="V42" s="187">
        <v>3.5894159050147807E-5</v>
      </c>
      <c r="W42" s="187">
        <v>8.3130352431067049E-5</v>
      </c>
      <c r="X42" s="187">
        <v>7.264169567072686E-5</v>
      </c>
      <c r="Y42" s="187">
        <v>5.5820547658210866E-5</v>
      </c>
      <c r="Z42" s="187">
        <v>9.1598672813300353E-5</v>
      </c>
      <c r="AA42" s="187">
        <v>9.4521262121025913E-6</v>
      </c>
      <c r="AB42" s="187">
        <v>5.4201577626394319E-5</v>
      </c>
      <c r="AC42" s="187">
        <v>5.4154069018064589E-5</v>
      </c>
      <c r="AD42" s="187">
        <v>0</v>
      </c>
      <c r="AE42" s="187">
        <v>2.8808731919608419E-4</v>
      </c>
      <c r="AF42" s="187">
        <v>0</v>
      </c>
      <c r="AG42" s="187">
        <v>1.3312351443091099E-5</v>
      </c>
      <c r="AH42" s="187">
        <v>6.1159287349533208E-5</v>
      </c>
      <c r="AI42" s="187">
        <v>1.0439280497371883E-4</v>
      </c>
      <c r="AJ42" s="187">
        <v>2.1179244574785565E-4</v>
      </c>
      <c r="AK42" s="187">
        <v>3.3043273268707716E-4</v>
      </c>
      <c r="AL42" s="187">
        <v>1.7410844993330271E-4</v>
      </c>
      <c r="AM42" s="187">
        <v>1.0097155848446633</v>
      </c>
      <c r="AN42" s="187">
        <v>2.0075796184021113E-4</v>
      </c>
      <c r="AO42" s="187">
        <v>4.7353882473429596E-4</v>
      </c>
      <c r="AP42" s="187">
        <v>1.1699650202413054E-3</v>
      </c>
      <c r="AQ42" s="187">
        <v>1.0360344834370126E-3</v>
      </c>
      <c r="AR42" s="187">
        <v>9.1983554750826315E-4</v>
      </c>
      <c r="AS42" s="187">
        <v>1.3968042727576955E-4</v>
      </c>
      <c r="AT42" s="187">
        <v>4.168548868198132E-4</v>
      </c>
      <c r="AU42" s="187">
        <v>3.6036971966488165E-4</v>
      </c>
      <c r="AV42" s="187">
        <v>2.8251886449803674E-4</v>
      </c>
      <c r="AW42" s="187">
        <v>3.25087572234033E-4</v>
      </c>
      <c r="AX42" s="187">
        <v>8.8268131119323491E-5</v>
      </c>
      <c r="AY42" s="187">
        <v>2.671603304327408E-4</v>
      </c>
      <c r="AZ42" s="187">
        <v>1.8847921815725127E-4</v>
      </c>
      <c r="BA42" s="187">
        <v>6.1953832311560002E-4</v>
      </c>
      <c r="BB42" s="187">
        <v>2.1030926386828566E-3</v>
      </c>
      <c r="BC42" s="187">
        <v>4.2427356386638861E-4</v>
      </c>
      <c r="BD42" s="187">
        <v>1.2467218893117999E-3</v>
      </c>
      <c r="BE42" s="187">
        <v>3.2524477931178528E-4</v>
      </c>
      <c r="BF42" s="187">
        <v>7.1557272898208958E-4</v>
      </c>
      <c r="BG42" s="187">
        <v>1.5060054128896263E-3</v>
      </c>
      <c r="BH42" s="187">
        <v>1.5787507409075674E-3</v>
      </c>
      <c r="BI42" s="187">
        <v>7.6462830726286082E-4</v>
      </c>
      <c r="BJ42" s="187">
        <v>6.9880494120408551E-4</v>
      </c>
      <c r="BK42" s="187">
        <v>1.9815416585424002E-3</v>
      </c>
      <c r="BL42" s="187">
        <v>1.9520252527819983E-3</v>
      </c>
      <c r="BM42" s="187">
        <v>3.9587265007010992E-2</v>
      </c>
      <c r="BN42" s="187">
        <v>3.2619573175480919E-4</v>
      </c>
      <c r="BO42" s="188">
        <v>1.0846447552709788</v>
      </c>
      <c r="BP42" s="149"/>
      <c r="BQ42" s="149"/>
      <c r="BR42" s="149"/>
      <c r="BS42" s="149"/>
      <c r="BT42" s="151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1"/>
      <c r="CI42" s="149"/>
      <c r="CJ42" s="149"/>
      <c r="CK42" s="149"/>
      <c r="CL42" s="149"/>
      <c r="CM42" s="149"/>
      <c r="CN42" s="149"/>
      <c r="CO42" s="149"/>
      <c r="CP42" s="151"/>
      <c r="CQ42" s="149"/>
      <c r="CR42" s="151"/>
    </row>
    <row r="43" spans="1:96" s="138" customFormat="1" ht="10.9" customHeight="1" x14ac:dyDescent="0.2">
      <c r="A43" s="175" t="s">
        <v>272</v>
      </c>
      <c r="B43" s="186" t="s">
        <v>496</v>
      </c>
      <c r="C43" s="187">
        <v>3.7809967661160801E-4</v>
      </c>
      <c r="D43" s="187">
        <v>4.1132914314170334E-4</v>
      </c>
      <c r="E43" s="187">
        <v>1.5760772427021277E-3</v>
      </c>
      <c r="F43" s="187">
        <v>7.4312642669842598E-5</v>
      </c>
      <c r="G43" s="187">
        <v>1.1450269119981963E-3</v>
      </c>
      <c r="H43" s="187">
        <v>1.6276045193012765E-5</v>
      </c>
      <c r="I43" s="187">
        <v>0</v>
      </c>
      <c r="J43" s="187">
        <v>2.8230397354687093E-5</v>
      </c>
      <c r="K43" s="187">
        <v>6.5565849735452295E-4</v>
      </c>
      <c r="L43" s="187">
        <v>2.128601015803897E-5</v>
      </c>
      <c r="M43" s="187">
        <v>2.0374362618200107E-4</v>
      </c>
      <c r="N43" s="187">
        <v>9.8532052159540316E-5</v>
      </c>
      <c r="O43" s="187">
        <v>2.9399007937163974E-3</v>
      </c>
      <c r="P43" s="187">
        <v>8.802144824662121E-4</v>
      </c>
      <c r="Q43" s="187">
        <v>1.8125832250685502E-5</v>
      </c>
      <c r="R43" s="187">
        <v>2.6939026132931892E-5</v>
      </c>
      <c r="S43" s="187">
        <v>4.5332423376875696E-3</v>
      </c>
      <c r="T43" s="187">
        <v>5.0475353492268594E-4</v>
      </c>
      <c r="U43" s="187">
        <v>9.2097649733904313E-3</v>
      </c>
      <c r="V43" s="187">
        <v>3.6269147476094882E-4</v>
      </c>
      <c r="W43" s="187">
        <v>1.4890001941626464E-4</v>
      </c>
      <c r="X43" s="187">
        <v>1.0120423834515389E-2</v>
      </c>
      <c r="Y43" s="187">
        <v>2.5126770233991789E-4</v>
      </c>
      <c r="Z43" s="187">
        <v>3.8391978075423033E-5</v>
      </c>
      <c r="AA43" s="187">
        <v>4.6902335164926509E-6</v>
      </c>
      <c r="AB43" s="187">
        <v>6.2163625048268956E-4</v>
      </c>
      <c r="AC43" s="187">
        <v>2.7703908158818599E-5</v>
      </c>
      <c r="AD43" s="187">
        <v>0</v>
      </c>
      <c r="AE43" s="187">
        <v>1.0865867661182943E-3</v>
      </c>
      <c r="AF43" s="187">
        <v>0</v>
      </c>
      <c r="AG43" s="187">
        <v>1.2366182580865931E-5</v>
      </c>
      <c r="AH43" s="187">
        <v>1.8292343798530657E-2</v>
      </c>
      <c r="AI43" s="187">
        <v>2.5430091662043833E-5</v>
      </c>
      <c r="AJ43" s="187">
        <v>3.6739086813702631E-5</v>
      </c>
      <c r="AK43" s="187">
        <v>2.9862187986024143E-5</v>
      </c>
      <c r="AL43" s="187">
        <v>2.0833434171696686E-4</v>
      </c>
      <c r="AM43" s="187">
        <v>1.8463465215091301E-4</v>
      </c>
      <c r="AN43" s="187">
        <v>1.0000546034048157</v>
      </c>
      <c r="AO43" s="187">
        <v>2.1799695031144559E-4</v>
      </c>
      <c r="AP43" s="187">
        <v>1.0965592635231206E-4</v>
      </c>
      <c r="AQ43" s="187">
        <v>1.453451018300627E-4</v>
      </c>
      <c r="AR43" s="187">
        <v>5.0437393051239889E-5</v>
      </c>
      <c r="AS43" s="187">
        <v>1.737445880194171E-3</v>
      </c>
      <c r="AT43" s="187">
        <v>1.8132325097342519E-3</v>
      </c>
      <c r="AU43" s="187">
        <v>5.4345900059120539E-5</v>
      </c>
      <c r="AV43" s="187">
        <v>2.880957490659346E-5</v>
      </c>
      <c r="AW43" s="187">
        <v>1.2047677952091064E-5</v>
      </c>
      <c r="AX43" s="187">
        <v>6.3699551089546394E-6</v>
      </c>
      <c r="AY43" s="187">
        <v>1.0532318238372006E-4</v>
      </c>
      <c r="AZ43" s="187">
        <v>1.2567398912388128E-5</v>
      </c>
      <c r="BA43" s="187">
        <v>1.9676452232495801E-5</v>
      </c>
      <c r="BB43" s="187">
        <v>4.7887427016979228E-5</v>
      </c>
      <c r="BC43" s="187">
        <v>1.6778862660216726E-5</v>
      </c>
      <c r="BD43" s="187">
        <v>5.5495585455729723E-5</v>
      </c>
      <c r="BE43" s="187">
        <v>2.2214751041422268E-5</v>
      </c>
      <c r="BF43" s="187">
        <v>4.0295366264815758E-5</v>
      </c>
      <c r="BG43" s="187">
        <v>2.2916295168269064E-5</v>
      </c>
      <c r="BH43" s="187">
        <v>1.3028242028762225E-5</v>
      </c>
      <c r="BI43" s="187">
        <v>1.0721927952973962E-4</v>
      </c>
      <c r="BJ43" s="187">
        <v>1.6291235254458936E-4</v>
      </c>
      <c r="BK43" s="187">
        <v>4.5037744959865967E-5</v>
      </c>
      <c r="BL43" s="187">
        <v>5.5913366273247631E-5</v>
      </c>
      <c r="BM43" s="187">
        <v>1.7456287140287367E-4</v>
      </c>
      <c r="BN43" s="187">
        <v>2.4348043453126373E-5</v>
      </c>
      <c r="BO43" s="188">
        <v>1.0593299832305618</v>
      </c>
      <c r="BP43" s="149"/>
      <c r="BQ43" s="149"/>
      <c r="BR43" s="149"/>
      <c r="BS43" s="149"/>
      <c r="BT43" s="151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1"/>
      <c r="CI43" s="149"/>
      <c r="CJ43" s="149"/>
      <c r="CK43" s="149"/>
      <c r="CL43" s="149"/>
      <c r="CM43" s="149"/>
      <c r="CN43" s="149"/>
      <c r="CO43" s="149"/>
      <c r="CP43" s="151"/>
      <c r="CQ43" s="149"/>
      <c r="CR43" s="151"/>
    </row>
    <row r="44" spans="1:96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1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1</v>
      </c>
      <c r="BP44" s="149"/>
      <c r="BQ44" s="149"/>
      <c r="BR44" s="149"/>
      <c r="BS44" s="149"/>
      <c r="BT44" s="151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1"/>
      <c r="CI44" s="149"/>
      <c r="CJ44" s="149"/>
      <c r="CK44" s="149"/>
      <c r="CL44" s="149"/>
      <c r="CM44" s="149"/>
      <c r="CN44" s="149"/>
      <c r="CO44" s="149"/>
      <c r="CP44" s="151"/>
      <c r="CQ44" s="149"/>
      <c r="CR44" s="151"/>
    </row>
    <row r="45" spans="1:96" s="138" customFormat="1" ht="10.9" customHeight="1" x14ac:dyDescent="0.2">
      <c r="A45" s="193" t="s">
        <v>275</v>
      </c>
      <c r="B45" s="194" t="s">
        <v>498</v>
      </c>
      <c r="C45" s="195">
        <v>2.1429834796290589E-3</v>
      </c>
      <c r="D45" s="195">
        <v>5.2816990208809141E-3</v>
      </c>
      <c r="E45" s="195">
        <v>1.4604876956636949E-3</v>
      </c>
      <c r="F45" s="195">
        <v>1.22387136484757E-3</v>
      </c>
      <c r="G45" s="195">
        <v>1.3369603844180869E-3</v>
      </c>
      <c r="H45" s="195">
        <v>4.4316702721717763E-4</v>
      </c>
      <c r="I45" s="195">
        <v>0</v>
      </c>
      <c r="J45" s="195">
        <v>3.7807087359452928E-3</v>
      </c>
      <c r="K45" s="195">
        <v>1.5304600580407306E-3</v>
      </c>
      <c r="L45" s="195">
        <v>4.7904062420062968E-4</v>
      </c>
      <c r="M45" s="195">
        <v>1.5772034189231738E-3</v>
      </c>
      <c r="N45" s="195">
        <v>1.1192698141819968E-3</v>
      </c>
      <c r="O45" s="195">
        <v>6.9691205217612036E-4</v>
      </c>
      <c r="P45" s="195">
        <v>9.8712541250486202E-4</v>
      </c>
      <c r="Q45" s="195">
        <v>2.6282805198320967E-4</v>
      </c>
      <c r="R45" s="195">
        <v>3.3587326831971969E-3</v>
      </c>
      <c r="S45" s="195">
        <v>1.2454164442159438E-3</v>
      </c>
      <c r="T45" s="195">
        <v>2.0871495006549536E-3</v>
      </c>
      <c r="U45" s="195">
        <v>2.5861633472466926E-3</v>
      </c>
      <c r="V45" s="195">
        <v>3.3732549825341138E-4</v>
      </c>
      <c r="W45" s="195">
        <v>1.388719758794997E-3</v>
      </c>
      <c r="X45" s="195">
        <v>9.4157132417439684E-4</v>
      </c>
      <c r="Y45" s="195">
        <v>1.6315120834244387E-3</v>
      </c>
      <c r="Z45" s="195">
        <v>1.4798105716196997E-3</v>
      </c>
      <c r="AA45" s="195">
        <v>7.8917762362390193E-5</v>
      </c>
      <c r="AB45" s="195">
        <v>2.7487306331541615E-3</v>
      </c>
      <c r="AC45" s="195">
        <v>3.5094981773007428E-4</v>
      </c>
      <c r="AD45" s="195">
        <v>0</v>
      </c>
      <c r="AE45" s="195">
        <v>3.3242180394597192E-3</v>
      </c>
      <c r="AF45" s="195">
        <v>0</v>
      </c>
      <c r="AG45" s="195">
        <v>8.7881544026001258E-5</v>
      </c>
      <c r="AH45" s="195">
        <v>4.7582303524572253E-3</v>
      </c>
      <c r="AI45" s="195">
        <v>2.544014008957964E-3</v>
      </c>
      <c r="AJ45" s="195">
        <v>2.159484184532609E-3</v>
      </c>
      <c r="AK45" s="195">
        <v>1.4607123382247103E-3</v>
      </c>
      <c r="AL45" s="195">
        <v>6.8386920353094073E-4</v>
      </c>
      <c r="AM45" s="195">
        <v>1.6617686326837508E-3</v>
      </c>
      <c r="AN45" s="195">
        <v>1.1909498681191323E-3</v>
      </c>
      <c r="AO45" s="195">
        <v>1.0915329272391419E-3</v>
      </c>
      <c r="AP45" s="195">
        <v>1.0009401997955614</v>
      </c>
      <c r="AQ45" s="195">
        <v>8.9724664327431195E-4</v>
      </c>
      <c r="AR45" s="195">
        <v>7.4922270202056366E-4</v>
      </c>
      <c r="AS45" s="195">
        <v>7.3709081920972823E-3</v>
      </c>
      <c r="AT45" s="195">
        <v>2.5264464198759048E-2</v>
      </c>
      <c r="AU45" s="195">
        <v>2.0267273808079428E-3</v>
      </c>
      <c r="AV45" s="195">
        <v>3.1759229388355027E-3</v>
      </c>
      <c r="AW45" s="195">
        <v>1.9854908534081236E-3</v>
      </c>
      <c r="AX45" s="195">
        <v>9.6998242698487641E-3</v>
      </c>
      <c r="AY45" s="195">
        <v>3.0810658649257868E-3</v>
      </c>
      <c r="AZ45" s="195">
        <v>1.8106761822087895E-3</v>
      </c>
      <c r="BA45" s="195">
        <v>3.6519191896278087E-3</v>
      </c>
      <c r="BB45" s="195">
        <v>1.6898016803032598E-3</v>
      </c>
      <c r="BC45" s="195">
        <v>2.4875150929577327E-3</v>
      </c>
      <c r="BD45" s="195">
        <v>4.3189788187825732E-3</v>
      </c>
      <c r="BE45" s="195">
        <v>2.254548964317653E-3</v>
      </c>
      <c r="BF45" s="195">
        <v>1.4301516636503824E-3</v>
      </c>
      <c r="BG45" s="195">
        <v>1.9489909531615435E-3</v>
      </c>
      <c r="BH45" s="195">
        <v>1.3042075050882502E-3</v>
      </c>
      <c r="BI45" s="195">
        <v>2.3328824935529616E-3</v>
      </c>
      <c r="BJ45" s="195">
        <v>2.3343510179850572E-3</v>
      </c>
      <c r="BK45" s="195">
        <v>3.5555182626509528E-3</v>
      </c>
      <c r="BL45" s="195">
        <v>2.625728820480538E-3</v>
      </c>
      <c r="BM45" s="195">
        <v>5.9470487664357126E-4</v>
      </c>
      <c r="BN45" s="195">
        <v>8.7558597726257535E-4</v>
      </c>
      <c r="BO45" s="196">
        <v>1.1479270120028839</v>
      </c>
      <c r="BP45" s="149"/>
      <c r="BQ45" s="149"/>
      <c r="BR45" s="149"/>
      <c r="BS45" s="149"/>
      <c r="BT45" s="151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1"/>
      <c r="CI45" s="149"/>
      <c r="CJ45" s="149"/>
      <c r="CK45" s="149"/>
      <c r="CL45" s="149"/>
      <c r="CM45" s="149"/>
      <c r="CN45" s="149"/>
      <c r="CO45" s="149"/>
      <c r="CP45" s="151"/>
      <c r="CQ45" s="149"/>
      <c r="CR45" s="151"/>
    </row>
    <row r="46" spans="1:96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1</v>
      </c>
      <c r="BP46" s="149"/>
      <c r="BQ46" s="149"/>
      <c r="BR46" s="149"/>
      <c r="BS46" s="149"/>
      <c r="BT46" s="151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1"/>
      <c r="CI46" s="149"/>
      <c r="CJ46" s="149"/>
      <c r="CK46" s="149"/>
      <c r="CL46" s="149"/>
      <c r="CM46" s="149"/>
      <c r="CN46" s="149"/>
      <c r="CO46" s="149"/>
      <c r="CP46" s="151"/>
      <c r="CQ46" s="149"/>
      <c r="CR46" s="151"/>
    </row>
    <row r="47" spans="1:96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1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1</v>
      </c>
      <c r="BP47" s="149"/>
      <c r="BQ47" s="149"/>
      <c r="BR47" s="149"/>
      <c r="BS47" s="149"/>
      <c r="BT47" s="151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1"/>
      <c r="CI47" s="149"/>
      <c r="CJ47" s="149"/>
      <c r="CK47" s="149"/>
      <c r="CL47" s="149"/>
      <c r="CM47" s="149"/>
      <c r="CN47" s="149"/>
      <c r="CO47" s="149"/>
      <c r="CP47" s="151"/>
      <c r="CQ47" s="149"/>
      <c r="CR47" s="151"/>
    </row>
    <row r="48" spans="1:96" s="138" customFormat="1" ht="10.9" customHeight="1" x14ac:dyDescent="0.2">
      <c r="A48" s="175" t="s">
        <v>278</v>
      </c>
      <c r="B48" s="186" t="s">
        <v>501</v>
      </c>
      <c r="C48" s="187">
        <v>2.4590736804868327E-3</v>
      </c>
      <c r="D48" s="187">
        <v>3.0622746022220359E-3</v>
      </c>
      <c r="E48" s="187">
        <v>3.0059395183612446E-3</v>
      </c>
      <c r="F48" s="187">
        <v>8.5675426239884816E-3</v>
      </c>
      <c r="G48" s="187">
        <v>9.9297289525878242E-4</v>
      </c>
      <c r="H48" s="187">
        <v>7.8583470552790564E-4</v>
      </c>
      <c r="I48" s="187">
        <v>0</v>
      </c>
      <c r="J48" s="187">
        <v>8.1713190812857488E-3</v>
      </c>
      <c r="K48" s="187">
        <v>3.0018932931731418E-3</v>
      </c>
      <c r="L48" s="187">
        <v>2.3089999179653239E-3</v>
      </c>
      <c r="M48" s="187">
        <v>2.6532560302618999E-3</v>
      </c>
      <c r="N48" s="187">
        <v>3.7110102937775355E-3</v>
      </c>
      <c r="O48" s="187">
        <v>2.0637451301803219E-3</v>
      </c>
      <c r="P48" s="187">
        <v>3.3074224651148381E-3</v>
      </c>
      <c r="Q48" s="187">
        <v>6.7171636513585209E-3</v>
      </c>
      <c r="R48" s="187">
        <v>3.8656817619663348E-3</v>
      </c>
      <c r="S48" s="187">
        <v>3.9274981341196891E-3</v>
      </c>
      <c r="T48" s="187">
        <v>3.3778332316680079E-3</v>
      </c>
      <c r="U48" s="187">
        <v>2.3411709024601567E-2</v>
      </c>
      <c r="V48" s="187">
        <v>3.3150989840075229E-3</v>
      </c>
      <c r="W48" s="187">
        <v>4.6889123103082304E-3</v>
      </c>
      <c r="X48" s="187">
        <v>4.8044848992070998E-3</v>
      </c>
      <c r="Y48" s="187">
        <v>1.2856121478147284E-2</v>
      </c>
      <c r="Z48" s="187">
        <v>3.0283707619709666E-3</v>
      </c>
      <c r="AA48" s="187">
        <v>1.8284794563278358E-3</v>
      </c>
      <c r="AB48" s="187">
        <v>6.9955768530355093E-3</v>
      </c>
      <c r="AC48" s="187">
        <v>4.075124485991251E-3</v>
      </c>
      <c r="AD48" s="187">
        <v>0</v>
      </c>
      <c r="AE48" s="187">
        <v>9.5448608078524278E-3</v>
      </c>
      <c r="AF48" s="187">
        <v>0</v>
      </c>
      <c r="AG48" s="187">
        <v>6.8760537442986254E-3</v>
      </c>
      <c r="AH48" s="187">
        <v>5.8526640634839772E-3</v>
      </c>
      <c r="AI48" s="187">
        <v>3.2689508829782513E-3</v>
      </c>
      <c r="AJ48" s="187">
        <v>4.1550614122807718E-3</v>
      </c>
      <c r="AK48" s="187">
        <v>1.9066588082918173E-3</v>
      </c>
      <c r="AL48" s="187">
        <v>1.9392052355371857E-3</v>
      </c>
      <c r="AM48" s="187">
        <v>2.1499769181513918E-3</v>
      </c>
      <c r="AN48" s="187">
        <v>7.1917558562189102E-3</v>
      </c>
      <c r="AO48" s="187">
        <v>1.389097315464312E-3</v>
      </c>
      <c r="AP48" s="187">
        <v>9.9984822154543219E-4</v>
      </c>
      <c r="AQ48" s="187">
        <v>1.1549665850894217E-3</v>
      </c>
      <c r="AR48" s="187">
        <v>1.4049916073099824E-3</v>
      </c>
      <c r="AS48" s="187">
        <v>1.022858594733753</v>
      </c>
      <c r="AT48" s="187">
        <v>9.610365319059351E-3</v>
      </c>
      <c r="AU48" s="187">
        <v>9.1503253632366655E-3</v>
      </c>
      <c r="AV48" s="187">
        <v>4.1690959812428034E-3</v>
      </c>
      <c r="AW48" s="187">
        <v>9.4699906048575705E-4</v>
      </c>
      <c r="AX48" s="187">
        <v>1.1661533871733141E-3</v>
      </c>
      <c r="AY48" s="187">
        <v>2.3122351665839989E-3</v>
      </c>
      <c r="AZ48" s="187">
        <v>1.3604109559192813E-3</v>
      </c>
      <c r="BA48" s="187">
        <v>2.2709301296487639E-3</v>
      </c>
      <c r="BB48" s="187">
        <v>1.1149017145689933E-3</v>
      </c>
      <c r="BC48" s="187">
        <v>2.3454492464466659E-3</v>
      </c>
      <c r="BD48" s="187">
        <v>5.8130086339725382E-3</v>
      </c>
      <c r="BE48" s="187">
        <v>2.0958181055388187E-3</v>
      </c>
      <c r="BF48" s="187">
        <v>2.6331508012431403E-3</v>
      </c>
      <c r="BG48" s="187">
        <v>9.9575546289064278E-4</v>
      </c>
      <c r="BH48" s="187">
        <v>1.2020682890671664E-3</v>
      </c>
      <c r="BI48" s="187">
        <v>9.6418844870808929E-3</v>
      </c>
      <c r="BJ48" s="187">
        <v>4.9197171258250384E-3</v>
      </c>
      <c r="BK48" s="187">
        <v>7.936923972117399E-3</v>
      </c>
      <c r="BL48" s="187">
        <v>6.1558241563717747E-3</v>
      </c>
      <c r="BM48" s="187">
        <v>1.1076405534745164E-3</v>
      </c>
      <c r="BN48" s="187">
        <v>1.8309092667250933E-3</v>
      </c>
      <c r="BO48" s="188">
        <v>1.2764555926412422</v>
      </c>
      <c r="BP48" s="149"/>
      <c r="BQ48" s="149"/>
      <c r="BR48" s="149"/>
      <c r="BS48" s="149"/>
      <c r="BT48" s="151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1"/>
      <c r="CI48" s="149"/>
      <c r="CJ48" s="149"/>
      <c r="CK48" s="149"/>
      <c r="CL48" s="149"/>
      <c r="CM48" s="149"/>
      <c r="CN48" s="149"/>
      <c r="CO48" s="149"/>
      <c r="CP48" s="151"/>
      <c r="CQ48" s="149"/>
      <c r="CR48" s="151"/>
    </row>
    <row r="49" spans="1:96" s="138" customFormat="1" ht="10.9" customHeight="1" x14ac:dyDescent="0.2">
      <c r="A49" s="175" t="s">
        <v>279</v>
      </c>
      <c r="B49" s="186" t="s">
        <v>502</v>
      </c>
      <c r="C49" s="187">
        <v>1.0630137921405962E-3</v>
      </c>
      <c r="D49" s="187">
        <v>1.1907032942716238E-3</v>
      </c>
      <c r="E49" s="187">
        <v>2.1879141138725776E-3</v>
      </c>
      <c r="F49" s="187">
        <v>2.5843944688231819E-3</v>
      </c>
      <c r="G49" s="187">
        <v>5.2041679456592987E-4</v>
      </c>
      <c r="H49" s="187">
        <v>6.7816156835884018E-4</v>
      </c>
      <c r="I49" s="187">
        <v>0</v>
      </c>
      <c r="J49" s="187">
        <v>4.9805446312493531E-3</v>
      </c>
      <c r="K49" s="187">
        <v>4.6445747170128816E-3</v>
      </c>
      <c r="L49" s="187">
        <v>2.4870254290584662E-3</v>
      </c>
      <c r="M49" s="187">
        <v>2.19837433684797E-3</v>
      </c>
      <c r="N49" s="187">
        <v>6.1193144267463785E-3</v>
      </c>
      <c r="O49" s="187">
        <v>4.7646790923973571E-3</v>
      </c>
      <c r="P49" s="187">
        <v>2.7817126180843003E-3</v>
      </c>
      <c r="Q49" s="187">
        <v>4.4360942807628631E-4</v>
      </c>
      <c r="R49" s="187">
        <v>3.7714129818610777E-3</v>
      </c>
      <c r="S49" s="187">
        <v>1.9721294041828322E-3</v>
      </c>
      <c r="T49" s="187">
        <v>1.7299141253617712E-3</v>
      </c>
      <c r="U49" s="187">
        <v>7.8790888986541366E-3</v>
      </c>
      <c r="V49" s="187">
        <v>8.3261453591573287E-4</v>
      </c>
      <c r="W49" s="187">
        <v>1.7612957317869422E-3</v>
      </c>
      <c r="X49" s="187">
        <v>5.2614237069654422E-3</v>
      </c>
      <c r="Y49" s="187">
        <v>3.3945836197435061E-3</v>
      </c>
      <c r="Z49" s="187">
        <v>4.3019494658890697E-3</v>
      </c>
      <c r="AA49" s="187">
        <v>1.1795781997211112E-4</v>
      </c>
      <c r="AB49" s="187">
        <v>6.3974736705904294E-3</v>
      </c>
      <c r="AC49" s="187">
        <v>5.7925193967011909E-4</v>
      </c>
      <c r="AD49" s="187">
        <v>0</v>
      </c>
      <c r="AE49" s="187">
        <v>3.3186813604582474E-3</v>
      </c>
      <c r="AF49" s="187">
        <v>0</v>
      </c>
      <c r="AG49" s="187">
        <v>9.9926784769996578E-5</v>
      </c>
      <c r="AH49" s="187">
        <v>7.2736997629025205E-4</v>
      </c>
      <c r="AI49" s="187">
        <v>2.9551458057852161E-3</v>
      </c>
      <c r="AJ49" s="187">
        <v>2.8744807806346637E-3</v>
      </c>
      <c r="AK49" s="187">
        <v>1.5127236727715452E-3</v>
      </c>
      <c r="AL49" s="187">
        <v>3.2233616948701932E-3</v>
      </c>
      <c r="AM49" s="187">
        <v>2.7130324946015201E-3</v>
      </c>
      <c r="AN49" s="187">
        <v>9.3165603662802386E-3</v>
      </c>
      <c r="AO49" s="187">
        <v>2.3628322008200256E-3</v>
      </c>
      <c r="AP49" s="187">
        <v>3.7524304213032776E-3</v>
      </c>
      <c r="AQ49" s="187">
        <v>2.1945303212234234E-3</v>
      </c>
      <c r="AR49" s="187">
        <v>2.3948010210176761E-3</v>
      </c>
      <c r="AS49" s="187">
        <v>2.5091176119193355E-3</v>
      </c>
      <c r="AT49" s="187">
        <v>1.0484954558460253</v>
      </c>
      <c r="AU49" s="187">
        <v>1.993924393676345E-2</v>
      </c>
      <c r="AV49" s="187">
        <v>9.8629649512936308E-3</v>
      </c>
      <c r="AW49" s="187">
        <v>3.4222181425486299E-3</v>
      </c>
      <c r="AX49" s="187">
        <v>1.5171306734794304E-3</v>
      </c>
      <c r="AY49" s="187">
        <v>3.6399978238830536E-3</v>
      </c>
      <c r="AZ49" s="187">
        <v>1.7065548818825384E-3</v>
      </c>
      <c r="BA49" s="187">
        <v>7.3435478674208788E-3</v>
      </c>
      <c r="BB49" s="187">
        <v>2.2001426364279025E-3</v>
      </c>
      <c r="BC49" s="187">
        <v>5.4772606224596145E-3</v>
      </c>
      <c r="BD49" s="187">
        <v>1.9699772610677384E-2</v>
      </c>
      <c r="BE49" s="187">
        <v>8.0265974796852862E-3</v>
      </c>
      <c r="BF49" s="187">
        <v>1.419743773100713E-2</v>
      </c>
      <c r="BG49" s="187">
        <v>5.3659810653622639E-3</v>
      </c>
      <c r="BH49" s="187">
        <v>2.9881743508294594E-3</v>
      </c>
      <c r="BI49" s="187">
        <v>2.9947908531587287E-2</v>
      </c>
      <c r="BJ49" s="187">
        <v>2.6495403915546143E-2</v>
      </c>
      <c r="BK49" s="187">
        <v>1.3780603532447481E-2</v>
      </c>
      <c r="BL49" s="187">
        <v>2.1829477917848797E-2</v>
      </c>
      <c r="BM49" s="187">
        <v>1.5073661185635307E-3</v>
      </c>
      <c r="BN49" s="187">
        <v>4.5279742621195662E-3</v>
      </c>
      <c r="BO49" s="188">
        <v>1.3665697440227036</v>
      </c>
      <c r="BP49" s="149"/>
      <c r="BQ49" s="149"/>
      <c r="BR49" s="149"/>
      <c r="BS49" s="149"/>
      <c r="BT49" s="151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1"/>
      <c r="CI49" s="149"/>
      <c r="CJ49" s="149"/>
      <c r="CK49" s="149"/>
      <c r="CL49" s="149"/>
      <c r="CM49" s="149"/>
      <c r="CN49" s="149"/>
      <c r="CO49" s="149"/>
      <c r="CP49" s="151"/>
      <c r="CQ49" s="149"/>
      <c r="CR49" s="151"/>
    </row>
    <row r="50" spans="1:96" s="138" customFormat="1" ht="10.9" customHeight="1" x14ac:dyDescent="0.2">
      <c r="A50" s="175" t="s">
        <v>280</v>
      </c>
      <c r="B50" s="186" t="s">
        <v>503</v>
      </c>
      <c r="C50" s="187">
        <v>5.5394699757955654E-4</v>
      </c>
      <c r="D50" s="187">
        <v>5.732618895240674E-4</v>
      </c>
      <c r="E50" s="187">
        <v>2.3263423978624213E-3</v>
      </c>
      <c r="F50" s="187">
        <v>2.525669892986145E-3</v>
      </c>
      <c r="G50" s="187">
        <v>2.6978238689437292E-4</v>
      </c>
      <c r="H50" s="187">
        <v>2.4176426103649491E-4</v>
      </c>
      <c r="I50" s="187">
        <v>0</v>
      </c>
      <c r="J50" s="187">
        <v>2.2318820742968769E-3</v>
      </c>
      <c r="K50" s="187">
        <v>2.8440150230030483E-3</v>
      </c>
      <c r="L50" s="187">
        <v>5.6827496922652273E-4</v>
      </c>
      <c r="M50" s="187">
        <v>5.6731690964201287E-4</v>
      </c>
      <c r="N50" s="187">
        <v>2.3164873252931894E-3</v>
      </c>
      <c r="O50" s="187">
        <v>6.1006153778875641E-4</v>
      </c>
      <c r="P50" s="187">
        <v>1.9810346393075587E-3</v>
      </c>
      <c r="Q50" s="187">
        <v>3.3599567948800076E-4</v>
      </c>
      <c r="R50" s="187">
        <v>3.1169752863840914E-4</v>
      </c>
      <c r="S50" s="187">
        <v>8.3310016123062014E-4</v>
      </c>
      <c r="T50" s="187">
        <v>4.4413146915881044E-4</v>
      </c>
      <c r="U50" s="187">
        <v>1.8396187772794011E-3</v>
      </c>
      <c r="V50" s="187">
        <v>3.5556788825542369E-4</v>
      </c>
      <c r="W50" s="187">
        <v>8.5421628493970289E-4</v>
      </c>
      <c r="X50" s="187">
        <v>4.3122100343649713E-3</v>
      </c>
      <c r="Y50" s="187">
        <v>4.3985397943165196E-3</v>
      </c>
      <c r="Z50" s="187">
        <v>2.0645007490027556E-3</v>
      </c>
      <c r="AA50" s="187">
        <v>1.2532772777460003E-4</v>
      </c>
      <c r="AB50" s="187">
        <v>5.2346831457510145E-4</v>
      </c>
      <c r="AC50" s="187">
        <v>3.9528894507906919E-4</v>
      </c>
      <c r="AD50" s="187">
        <v>0</v>
      </c>
      <c r="AE50" s="187">
        <v>4.9514431885442686E-3</v>
      </c>
      <c r="AF50" s="187">
        <v>0</v>
      </c>
      <c r="AG50" s="187">
        <v>2.0040701314562995E-4</v>
      </c>
      <c r="AH50" s="187">
        <v>4.6345159235204375E-4</v>
      </c>
      <c r="AI50" s="187">
        <v>4.2987693873470145E-4</v>
      </c>
      <c r="AJ50" s="187">
        <v>7.7730882488078021E-4</v>
      </c>
      <c r="AK50" s="187">
        <v>5.1802489539994794E-4</v>
      </c>
      <c r="AL50" s="187">
        <v>6.2664083427289472E-4</v>
      </c>
      <c r="AM50" s="187">
        <v>3.9088335943255682E-4</v>
      </c>
      <c r="AN50" s="187">
        <v>1.4960865220910351E-3</v>
      </c>
      <c r="AO50" s="187">
        <v>9.6607297557510107E-4</v>
      </c>
      <c r="AP50" s="187">
        <v>4.5694728848129395E-4</v>
      </c>
      <c r="AQ50" s="187">
        <v>3.6079859515696085E-3</v>
      </c>
      <c r="AR50" s="187">
        <v>5.8099778411497974E-3</v>
      </c>
      <c r="AS50" s="187">
        <v>2.4381399074292352E-2</v>
      </c>
      <c r="AT50" s="187">
        <v>2.0234460630944532E-3</v>
      </c>
      <c r="AU50" s="187">
        <v>1.0005560500496198</v>
      </c>
      <c r="AV50" s="187">
        <v>1.9327692659024138E-3</v>
      </c>
      <c r="AW50" s="187">
        <v>3.0355752408947863E-3</v>
      </c>
      <c r="AX50" s="187">
        <v>2.7850131088164108E-4</v>
      </c>
      <c r="AY50" s="187">
        <v>4.6231850004879805E-3</v>
      </c>
      <c r="AZ50" s="187">
        <v>1.8611574755462938E-3</v>
      </c>
      <c r="BA50" s="187">
        <v>9.8073832123339501E-3</v>
      </c>
      <c r="BB50" s="187">
        <v>1.1216449430386103E-3</v>
      </c>
      <c r="BC50" s="187">
        <v>1.5645449904236206E-2</v>
      </c>
      <c r="BD50" s="187">
        <v>8.8808912092976835E-3</v>
      </c>
      <c r="BE50" s="187">
        <v>4.165927824785246E-3</v>
      </c>
      <c r="BF50" s="187">
        <v>4.6406359724005947E-3</v>
      </c>
      <c r="BG50" s="187">
        <v>3.8593971407388208E-4</v>
      </c>
      <c r="BH50" s="187">
        <v>7.8022472578582634E-4</v>
      </c>
      <c r="BI50" s="187">
        <v>4.5046464951450108E-2</v>
      </c>
      <c r="BJ50" s="187">
        <v>1.8259225899740168E-2</v>
      </c>
      <c r="BK50" s="187">
        <v>1.514616113707664E-2</v>
      </c>
      <c r="BL50" s="187">
        <v>1.8480856514737843E-2</v>
      </c>
      <c r="BM50" s="187">
        <v>4.3642432901051689E-4</v>
      </c>
      <c r="BN50" s="187">
        <v>2.0229331827280518E-2</v>
      </c>
      <c r="BO50" s="188">
        <v>1.2568172565301419</v>
      </c>
      <c r="BP50" s="149"/>
      <c r="BQ50" s="149"/>
      <c r="BR50" s="149"/>
      <c r="BS50" s="149"/>
      <c r="BT50" s="151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1"/>
      <c r="CI50" s="149"/>
      <c r="CJ50" s="149"/>
      <c r="CK50" s="149"/>
      <c r="CL50" s="149"/>
      <c r="CM50" s="149"/>
      <c r="CN50" s="149"/>
      <c r="CO50" s="149"/>
      <c r="CP50" s="151"/>
      <c r="CQ50" s="149"/>
      <c r="CR50" s="151"/>
    </row>
    <row r="51" spans="1:96" s="138" customFormat="1" ht="10.9" customHeight="1" x14ac:dyDescent="0.2">
      <c r="A51" s="189" t="s">
        <v>281</v>
      </c>
      <c r="B51" s="190" t="s">
        <v>504</v>
      </c>
      <c r="C51" s="191">
        <v>6.3873402340596727E-2</v>
      </c>
      <c r="D51" s="191">
        <v>5.7686820564954659E-2</v>
      </c>
      <c r="E51" s="191">
        <v>3.7468140758676875E-2</v>
      </c>
      <c r="F51" s="191">
        <v>4.0803763381009564E-2</v>
      </c>
      <c r="G51" s="191">
        <v>1.0426901519547289E-2</v>
      </c>
      <c r="H51" s="191">
        <v>3.6496977246573283E-2</v>
      </c>
      <c r="I51" s="191">
        <v>0</v>
      </c>
      <c r="J51" s="191">
        <v>2.2607343355865832E-2</v>
      </c>
      <c r="K51" s="191">
        <v>4.372049679016466E-2</v>
      </c>
      <c r="L51" s="191">
        <v>4.0344738318187752E-2</v>
      </c>
      <c r="M51" s="191">
        <v>5.2697331997547919E-2</v>
      </c>
      <c r="N51" s="191">
        <v>5.9296272982749233E-2</v>
      </c>
      <c r="O51" s="191">
        <v>2.5729694642949948E-2</v>
      </c>
      <c r="P51" s="191">
        <v>6.5118453549064995E-2</v>
      </c>
      <c r="Q51" s="191">
        <v>2.782669314765435E-2</v>
      </c>
      <c r="R51" s="191">
        <v>4.2506826852569346E-2</v>
      </c>
      <c r="S51" s="191">
        <v>3.4467555348722992E-2</v>
      </c>
      <c r="T51" s="191">
        <v>4.4327772293006676E-2</v>
      </c>
      <c r="U51" s="191">
        <v>3.1956175076395192E-2</v>
      </c>
      <c r="V51" s="191">
        <v>4.0228852271906007E-2</v>
      </c>
      <c r="W51" s="191">
        <v>3.3681659176645062E-2</v>
      </c>
      <c r="X51" s="191">
        <v>1.4915740517613811E-2</v>
      </c>
      <c r="Y51" s="191">
        <v>8.6339795704603092E-3</v>
      </c>
      <c r="Z51" s="191">
        <v>2.2544230032360859E-2</v>
      </c>
      <c r="AA51" s="191">
        <v>5.0708051148166998E-3</v>
      </c>
      <c r="AB51" s="191">
        <v>2.617016986310796E-2</v>
      </c>
      <c r="AC51" s="191">
        <v>2.9247654024035237E-2</v>
      </c>
      <c r="AD51" s="191">
        <v>0</v>
      </c>
      <c r="AE51" s="191">
        <v>1.7362737167315147E-2</v>
      </c>
      <c r="AF51" s="191">
        <v>0</v>
      </c>
      <c r="AG51" s="191">
        <v>4.9174912997312905E-3</v>
      </c>
      <c r="AH51" s="191">
        <v>2.5470833324209137E-2</v>
      </c>
      <c r="AI51" s="191">
        <v>2.1482416689126104E-2</v>
      </c>
      <c r="AJ51" s="191">
        <v>2.0634864287546281E-2</v>
      </c>
      <c r="AK51" s="191">
        <v>2.7601154612366487E-2</v>
      </c>
      <c r="AL51" s="191">
        <v>2.0962932339382925E-2</v>
      </c>
      <c r="AM51" s="191">
        <v>4.3826053794031004E-2</v>
      </c>
      <c r="AN51" s="191">
        <v>7.0750221403898987E-3</v>
      </c>
      <c r="AO51" s="191">
        <v>4.2260597404640256E-2</v>
      </c>
      <c r="AP51" s="191">
        <v>4.3694960943742277E-2</v>
      </c>
      <c r="AQ51" s="191">
        <v>2.3514205159876983E-2</v>
      </c>
      <c r="AR51" s="191">
        <v>2.2390608269365651E-2</v>
      </c>
      <c r="AS51" s="191">
        <v>7.098158293599297E-3</v>
      </c>
      <c r="AT51" s="191">
        <v>1.4988679164920284E-2</v>
      </c>
      <c r="AU51" s="191">
        <v>1.3610728652088108E-2</v>
      </c>
      <c r="AV51" s="191">
        <v>1.0094143067953607</v>
      </c>
      <c r="AW51" s="191">
        <v>5.2394790697293907E-3</v>
      </c>
      <c r="AX51" s="191">
        <v>2.272721462571015E-3</v>
      </c>
      <c r="AY51" s="191">
        <v>7.6205454655958512E-3</v>
      </c>
      <c r="AZ51" s="191">
        <v>4.6689618314478959E-3</v>
      </c>
      <c r="BA51" s="191">
        <v>5.3853756095136535E-3</v>
      </c>
      <c r="BB51" s="191">
        <v>1.560466857842163E-2</v>
      </c>
      <c r="BC51" s="191">
        <v>7.6569445284370465E-3</v>
      </c>
      <c r="BD51" s="191">
        <v>1.0390926308964051E-2</v>
      </c>
      <c r="BE51" s="191">
        <v>2.931292471113817E-2</v>
      </c>
      <c r="BF51" s="191">
        <v>1.4315866917805177E-2</v>
      </c>
      <c r="BG51" s="191">
        <v>2.7585340255504989E-2</v>
      </c>
      <c r="BH51" s="191">
        <v>1.5951854315238337E-2</v>
      </c>
      <c r="BI51" s="191">
        <v>3.7139777498643202E-2</v>
      </c>
      <c r="BJ51" s="191">
        <v>6.7920199386694094E-2</v>
      </c>
      <c r="BK51" s="191">
        <v>1.7445673756148576E-2</v>
      </c>
      <c r="BL51" s="191">
        <v>2.0966431518165431E-2</v>
      </c>
      <c r="BM51" s="191">
        <v>0.11584391965528164</v>
      </c>
      <c r="BN51" s="191">
        <v>9.4516759724116196E-3</v>
      </c>
      <c r="BO51" s="192">
        <v>2.698927487916587</v>
      </c>
      <c r="BP51" s="149"/>
      <c r="BQ51" s="149"/>
      <c r="BR51" s="149"/>
      <c r="BS51" s="149"/>
      <c r="BT51" s="151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1"/>
      <c r="CI51" s="149"/>
      <c r="CJ51" s="149"/>
      <c r="CK51" s="149"/>
      <c r="CL51" s="149"/>
      <c r="CM51" s="149"/>
      <c r="CN51" s="149"/>
      <c r="CO51" s="149"/>
      <c r="CP51" s="151"/>
      <c r="CQ51" s="149"/>
      <c r="CR51" s="151"/>
    </row>
    <row r="52" spans="1:96" s="138" customFormat="1" ht="10.9" customHeight="1" x14ac:dyDescent="0.2">
      <c r="A52" s="175" t="s">
        <v>282</v>
      </c>
      <c r="B52" s="186" t="s">
        <v>505</v>
      </c>
      <c r="C52" s="187">
        <v>7.0854002916404769E-3</v>
      </c>
      <c r="D52" s="187">
        <v>6.2738013739932616E-3</v>
      </c>
      <c r="E52" s="187">
        <v>5.9954928224033015E-3</v>
      </c>
      <c r="F52" s="187">
        <v>7.8321456326226196E-3</v>
      </c>
      <c r="G52" s="187">
        <v>1.1483817562796395E-2</v>
      </c>
      <c r="H52" s="187">
        <v>6.3813988441813871E-3</v>
      </c>
      <c r="I52" s="187">
        <v>0</v>
      </c>
      <c r="J52" s="187">
        <v>3.747552259751271E-2</v>
      </c>
      <c r="K52" s="187">
        <v>5.8431653858335188E-3</v>
      </c>
      <c r="L52" s="187">
        <v>4.1403076308341395E-3</v>
      </c>
      <c r="M52" s="187">
        <v>5.3085241441848917E-3</v>
      </c>
      <c r="N52" s="187">
        <v>6.2345594087818545E-3</v>
      </c>
      <c r="O52" s="187">
        <v>6.3066831588123717E-3</v>
      </c>
      <c r="P52" s="187">
        <v>5.7264458828439526E-3</v>
      </c>
      <c r="Q52" s="187">
        <v>1.3096146798991789E-2</v>
      </c>
      <c r="R52" s="187">
        <v>1.2425480635218982E-2</v>
      </c>
      <c r="S52" s="187">
        <v>8.726684407870831E-3</v>
      </c>
      <c r="T52" s="187">
        <v>1.3582179260695364E-2</v>
      </c>
      <c r="U52" s="187">
        <v>7.0725505082611835E-3</v>
      </c>
      <c r="V52" s="187">
        <v>5.2594292991908261E-3</v>
      </c>
      <c r="W52" s="187">
        <v>7.1333267588734664E-3</v>
      </c>
      <c r="X52" s="187">
        <v>5.7664257245821204E-3</v>
      </c>
      <c r="Y52" s="187">
        <v>4.3134709559079706E-3</v>
      </c>
      <c r="Z52" s="187">
        <v>8.6373947224160346E-3</v>
      </c>
      <c r="AA52" s="187">
        <v>2.5335559593121794E-3</v>
      </c>
      <c r="AB52" s="187">
        <v>3.1523751310308513E-3</v>
      </c>
      <c r="AC52" s="187">
        <v>1.0317344238844151E-3</v>
      </c>
      <c r="AD52" s="187">
        <v>0</v>
      </c>
      <c r="AE52" s="187">
        <v>9.7083502932079919E-3</v>
      </c>
      <c r="AF52" s="187">
        <v>0</v>
      </c>
      <c r="AG52" s="187">
        <v>2.8787746820678717E-4</v>
      </c>
      <c r="AH52" s="187">
        <v>8.3790758050737192E-3</v>
      </c>
      <c r="AI52" s="187">
        <v>8.6894360466728739E-3</v>
      </c>
      <c r="AJ52" s="187">
        <v>4.8796019430761353E-3</v>
      </c>
      <c r="AK52" s="187">
        <v>5.0614472956519397E-3</v>
      </c>
      <c r="AL52" s="187">
        <v>3.0197154538360764E-3</v>
      </c>
      <c r="AM52" s="187">
        <v>2.3034950553954322E-2</v>
      </c>
      <c r="AN52" s="187">
        <v>5.3652931632704173E-3</v>
      </c>
      <c r="AO52" s="187">
        <v>1.0808287577859775E-2</v>
      </c>
      <c r="AP52" s="187">
        <v>7.249623469059884E-3</v>
      </c>
      <c r="AQ52" s="187">
        <v>1.4378256118864232E-2</v>
      </c>
      <c r="AR52" s="187">
        <v>1.1992614931692368E-2</v>
      </c>
      <c r="AS52" s="187">
        <v>1.8290399865579884E-2</v>
      </c>
      <c r="AT52" s="187">
        <v>5.8079316383688956E-3</v>
      </c>
      <c r="AU52" s="187">
        <v>6.7721539130364992E-3</v>
      </c>
      <c r="AV52" s="187">
        <v>1.2816197593565103E-2</v>
      </c>
      <c r="AW52" s="187">
        <v>1.0223232517470038</v>
      </c>
      <c r="AX52" s="187">
        <v>5.9536630213052256E-2</v>
      </c>
      <c r="AY52" s="187">
        <v>1.1997079577144045E-2</v>
      </c>
      <c r="AZ52" s="187">
        <v>1.8312121446549218E-3</v>
      </c>
      <c r="BA52" s="187">
        <v>6.1121421403005256E-3</v>
      </c>
      <c r="BB52" s="187">
        <v>4.9945562159559942E-3</v>
      </c>
      <c r="BC52" s="187">
        <v>2.0223426447487446E-2</v>
      </c>
      <c r="BD52" s="187">
        <v>1.3922488415967259E-3</v>
      </c>
      <c r="BE52" s="187">
        <v>5.1657904991325538E-3</v>
      </c>
      <c r="BF52" s="187">
        <v>4.3503489249735678E-3</v>
      </c>
      <c r="BG52" s="187">
        <v>1.5039041035286384E-2</v>
      </c>
      <c r="BH52" s="187">
        <v>7.2125622342768692E-3</v>
      </c>
      <c r="BI52" s="187">
        <v>1.275014873248953E-2</v>
      </c>
      <c r="BJ52" s="187">
        <v>6.3829877955769356E-3</v>
      </c>
      <c r="BK52" s="187">
        <v>7.8617937269451262E-3</v>
      </c>
      <c r="BL52" s="187">
        <v>4.4927998517123591E-3</v>
      </c>
      <c r="BM52" s="187">
        <v>2.9356554514311205E-3</v>
      </c>
      <c r="BN52" s="187">
        <v>7.7431703213203997E-3</v>
      </c>
      <c r="BO52" s="188">
        <v>1.5677040783539942</v>
      </c>
      <c r="BP52" s="149"/>
      <c r="BQ52" s="149"/>
      <c r="BR52" s="149"/>
      <c r="BS52" s="149"/>
      <c r="BT52" s="151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1"/>
      <c r="CI52" s="149"/>
      <c r="CJ52" s="149"/>
      <c r="CK52" s="149"/>
      <c r="CL52" s="149"/>
      <c r="CM52" s="149"/>
      <c r="CN52" s="149"/>
      <c r="CO52" s="149"/>
      <c r="CP52" s="151"/>
      <c r="CQ52" s="149"/>
      <c r="CR52" s="151"/>
    </row>
    <row r="53" spans="1:96" s="138" customFormat="1" ht="10.9" customHeight="1" x14ac:dyDescent="0.2">
      <c r="A53" s="175" t="s">
        <v>283</v>
      </c>
      <c r="B53" s="186" t="s">
        <v>506</v>
      </c>
      <c r="C53" s="187">
        <v>1.267712036254862E-3</v>
      </c>
      <c r="D53" s="187">
        <v>1.3934683993039789E-3</v>
      </c>
      <c r="E53" s="187">
        <v>9.191742516235829E-4</v>
      </c>
      <c r="F53" s="187">
        <v>4.4967825498966338E-3</v>
      </c>
      <c r="G53" s="187">
        <v>7.2866051601681609E-4</v>
      </c>
      <c r="H53" s="187">
        <v>7.9340493914479605E-4</v>
      </c>
      <c r="I53" s="187">
        <v>0</v>
      </c>
      <c r="J53" s="187">
        <v>2.7407443549011894E-3</v>
      </c>
      <c r="K53" s="187">
        <v>1.5579219880545979E-3</v>
      </c>
      <c r="L53" s="187">
        <v>1.1276093314670922E-3</v>
      </c>
      <c r="M53" s="187">
        <v>1.9431782248189599E-3</v>
      </c>
      <c r="N53" s="187">
        <v>2.2509402139656628E-3</v>
      </c>
      <c r="O53" s="187">
        <v>1.2588949525653126E-3</v>
      </c>
      <c r="P53" s="187">
        <v>1.6497699996174543E-3</v>
      </c>
      <c r="Q53" s="187">
        <v>4.9929927301934122E-4</v>
      </c>
      <c r="R53" s="187">
        <v>1.5949410966310999E-3</v>
      </c>
      <c r="S53" s="187">
        <v>1.3219080755739866E-3</v>
      </c>
      <c r="T53" s="187">
        <v>3.03144778864913E-3</v>
      </c>
      <c r="U53" s="187">
        <v>1.3121660847140218E-3</v>
      </c>
      <c r="V53" s="187">
        <v>6.919172248316919E-4</v>
      </c>
      <c r="W53" s="187">
        <v>2.0378923515130772E-3</v>
      </c>
      <c r="X53" s="187">
        <v>7.6811162509205226E-4</v>
      </c>
      <c r="Y53" s="187">
        <v>1.0741534348885117E-3</v>
      </c>
      <c r="Z53" s="187">
        <v>1.5575727464254129E-3</v>
      </c>
      <c r="AA53" s="187">
        <v>1.7349435344091456E-4</v>
      </c>
      <c r="AB53" s="187">
        <v>1.2084359885405618E-3</v>
      </c>
      <c r="AC53" s="187">
        <v>5.2580037751087834E-4</v>
      </c>
      <c r="AD53" s="187">
        <v>0</v>
      </c>
      <c r="AE53" s="187">
        <v>2.046407307866871E-3</v>
      </c>
      <c r="AF53" s="187">
        <v>0</v>
      </c>
      <c r="AG53" s="187">
        <v>1.2363906540057809E-4</v>
      </c>
      <c r="AH53" s="187">
        <v>6.0720926548569153E-4</v>
      </c>
      <c r="AI53" s="187">
        <v>2.1167804144938914E-3</v>
      </c>
      <c r="AJ53" s="187">
        <v>1.0597000971073907E-3</v>
      </c>
      <c r="AK53" s="187">
        <v>1.4247078688896819E-3</v>
      </c>
      <c r="AL53" s="187">
        <v>5.0133130020530207E-4</v>
      </c>
      <c r="AM53" s="187">
        <v>1.5661210033347784E-3</v>
      </c>
      <c r="AN53" s="187">
        <v>2.2166802120377298E-3</v>
      </c>
      <c r="AO53" s="187">
        <v>2.9288002158118802E-3</v>
      </c>
      <c r="AP53" s="187">
        <v>1.6879970730650487E-3</v>
      </c>
      <c r="AQ53" s="187">
        <v>1.4461453873814011E-3</v>
      </c>
      <c r="AR53" s="187">
        <v>1.5918156872486299E-3</v>
      </c>
      <c r="AS53" s="187">
        <v>2.7515302772750791E-3</v>
      </c>
      <c r="AT53" s="187">
        <v>1.6587273691890129E-3</v>
      </c>
      <c r="AU53" s="187">
        <v>1.1843617713147695E-3</v>
      </c>
      <c r="AV53" s="187">
        <v>1.0648864167673713E-2</v>
      </c>
      <c r="AW53" s="187">
        <v>5.6183760288339929E-3</v>
      </c>
      <c r="AX53" s="187">
        <v>1.0126487179052166</v>
      </c>
      <c r="AY53" s="187">
        <v>6.9226565033644917E-3</v>
      </c>
      <c r="AZ53" s="187">
        <v>4.6082493283645153E-3</v>
      </c>
      <c r="BA53" s="187">
        <v>3.5230454672881381E-3</v>
      </c>
      <c r="BB53" s="187">
        <v>1.1058441055651376E-2</v>
      </c>
      <c r="BC53" s="187">
        <v>1.3778696137289566E-3</v>
      </c>
      <c r="BD53" s="187">
        <v>1.2316320542844618E-3</v>
      </c>
      <c r="BE53" s="187">
        <v>5.4492602843323051E-3</v>
      </c>
      <c r="BF53" s="187">
        <v>3.2756360138853835E-3</v>
      </c>
      <c r="BG53" s="187">
        <v>7.5419268624031983E-3</v>
      </c>
      <c r="BH53" s="187">
        <v>3.2596694394078367E-3</v>
      </c>
      <c r="BI53" s="187">
        <v>5.1029826231358596E-3</v>
      </c>
      <c r="BJ53" s="187">
        <v>4.6213524295264157E-3</v>
      </c>
      <c r="BK53" s="187">
        <v>3.4008940761514625E-3</v>
      </c>
      <c r="BL53" s="187">
        <v>8.543017379846498E-3</v>
      </c>
      <c r="BM53" s="187">
        <v>1.5152324733774343E-3</v>
      </c>
      <c r="BN53" s="187">
        <v>1.0894413739742247E-2</v>
      </c>
      <c r="BO53" s="188">
        <v>1.1740795939407842</v>
      </c>
      <c r="BP53" s="149"/>
      <c r="BQ53" s="149"/>
      <c r="BR53" s="149"/>
      <c r="BS53" s="149"/>
      <c r="BT53" s="151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1"/>
      <c r="CI53" s="149"/>
      <c r="CJ53" s="149"/>
      <c r="CK53" s="149"/>
      <c r="CL53" s="149"/>
      <c r="CM53" s="149"/>
      <c r="CN53" s="149"/>
      <c r="CO53" s="149"/>
      <c r="CP53" s="151"/>
      <c r="CQ53" s="149"/>
      <c r="CR53" s="151"/>
    </row>
    <row r="54" spans="1:96" s="138" customFormat="1" ht="10.9" customHeight="1" x14ac:dyDescent="0.2">
      <c r="A54" s="175" t="s">
        <v>284</v>
      </c>
      <c r="B54" s="186" t="s">
        <v>507</v>
      </c>
      <c r="C54" s="187">
        <v>1.6011961923672626E-2</v>
      </c>
      <c r="D54" s="187">
        <v>1.9926802699181297E-2</v>
      </c>
      <c r="E54" s="187">
        <v>4.0720694618770162E-2</v>
      </c>
      <c r="F54" s="187">
        <v>1.3357341993657118E-2</v>
      </c>
      <c r="G54" s="187">
        <v>3.5011487043881739E-2</v>
      </c>
      <c r="H54" s="187">
        <v>1.5679595286854191E-2</v>
      </c>
      <c r="I54" s="187">
        <v>0</v>
      </c>
      <c r="J54" s="187">
        <v>1.9777482387836678E-2</v>
      </c>
      <c r="K54" s="187">
        <v>3.4195718867056413E-2</v>
      </c>
      <c r="L54" s="187">
        <v>2.6130153898816684E-2</v>
      </c>
      <c r="M54" s="187">
        <v>5.0892992827593186E-2</v>
      </c>
      <c r="N54" s="187">
        <v>2.8154002849341827E-2</v>
      </c>
      <c r="O54" s="187">
        <v>1.5506792310767738E-2</v>
      </c>
      <c r="P54" s="187">
        <v>4.9303782556354155E-2</v>
      </c>
      <c r="Q54" s="187">
        <v>1.1710756941379612E-2</v>
      </c>
      <c r="R54" s="187">
        <v>1.330809161113468E-2</v>
      </c>
      <c r="S54" s="187">
        <v>4.2782305315563672E-2</v>
      </c>
      <c r="T54" s="187">
        <v>2.6726181049972854E-2</v>
      </c>
      <c r="U54" s="187">
        <v>2.941994805201608E-2</v>
      </c>
      <c r="V54" s="187">
        <v>2.6538737404265166E-2</v>
      </c>
      <c r="W54" s="187">
        <v>1.5761379315910623E-2</v>
      </c>
      <c r="X54" s="187">
        <v>1.9172400791029189E-2</v>
      </c>
      <c r="Y54" s="187">
        <v>2.2432976949022892E-2</v>
      </c>
      <c r="Z54" s="187">
        <v>1.9539352504534147E-2</v>
      </c>
      <c r="AA54" s="187">
        <v>1.5619509941961388E-2</v>
      </c>
      <c r="AB54" s="187">
        <v>1.3363132718337013E-2</v>
      </c>
      <c r="AC54" s="187">
        <v>1.2792767381446097E-2</v>
      </c>
      <c r="AD54" s="187">
        <v>0</v>
      </c>
      <c r="AE54" s="187">
        <v>4.2556454747882423E-2</v>
      </c>
      <c r="AF54" s="187">
        <v>0</v>
      </c>
      <c r="AG54" s="187">
        <v>5.7973813319064883E-3</v>
      </c>
      <c r="AH54" s="187">
        <v>2.4429186446015733E-2</v>
      </c>
      <c r="AI54" s="187">
        <v>1.5234412897990846E-2</v>
      </c>
      <c r="AJ54" s="187">
        <v>1.1565122080932549E-2</v>
      </c>
      <c r="AK54" s="187">
        <v>1.5445114438607143E-2</v>
      </c>
      <c r="AL54" s="187">
        <v>8.8973817733236163E-3</v>
      </c>
      <c r="AM54" s="187">
        <v>1.9238634342844011E-2</v>
      </c>
      <c r="AN54" s="187">
        <v>0.29756498351931132</v>
      </c>
      <c r="AO54" s="187">
        <v>2.7697006565650526E-2</v>
      </c>
      <c r="AP54" s="187">
        <v>2.5435133261986854E-2</v>
      </c>
      <c r="AQ54" s="187">
        <v>2.5735019806626198E-2</v>
      </c>
      <c r="AR54" s="187">
        <v>3.0381443089287596E-2</v>
      </c>
      <c r="AS54" s="187">
        <v>1.0187843347982296E-2</v>
      </c>
      <c r="AT54" s="187">
        <v>1.8290332039425872E-2</v>
      </c>
      <c r="AU54" s="187">
        <v>2.6023925672212671E-2</v>
      </c>
      <c r="AV54" s="187">
        <v>1.3514849147869039E-2</v>
      </c>
      <c r="AW54" s="187">
        <v>1.5866103680394414E-2</v>
      </c>
      <c r="AX54" s="187">
        <v>2.0766683524532721E-3</v>
      </c>
      <c r="AY54" s="187">
        <v>1.0988089934632663</v>
      </c>
      <c r="AZ54" s="187">
        <v>7.014883097496942E-2</v>
      </c>
      <c r="BA54" s="187">
        <v>9.2646109139682131E-3</v>
      </c>
      <c r="BB54" s="187">
        <v>2.1127707042274135E-2</v>
      </c>
      <c r="BC54" s="187">
        <v>1.5697292366068493E-2</v>
      </c>
      <c r="BD54" s="187">
        <v>1.6087543362584694E-2</v>
      </c>
      <c r="BE54" s="187">
        <v>9.3531724952623779E-3</v>
      </c>
      <c r="BF54" s="187">
        <v>5.600615072975961E-3</v>
      </c>
      <c r="BG54" s="187">
        <v>2.1719975609397736E-2</v>
      </c>
      <c r="BH54" s="187">
        <v>1.0184978289132167E-2</v>
      </c>
      <c r="BI54" s="187">
        <v>3.0706020409297038E-2</v>
      </c>
      <c r="BJ54" s="187">
        <v>2.2486689521215394E-2</v>
      </c>
      <c r="BK54" s="187">
        <v>1.1408633000675015E-2</v>
      </c>
      <c r="BL54" s="187">
        <v>1.4508897300548027E-2</v>
      </c>
      <c r="BM54" s="187">
        <v>3.7873190766570579E-2</v>
      </c>
      <c r="BN54" s="187">
        <v>6.5983104538893916E-2</v>
      </c>
      <c r="BO54" s="188">
        <v>2.7307336009101588</v>
      </c>
      <c r="BP54" s="149"/>
      <c r="BQ54" s="149"/>
      <c r="BR54" s="149"/>
      <c r="BS54" s="149"/>
      <c r="BT54" s="151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1"/>
      <c r="CI54" s="149"/>
      <c r="CJ54" s="149"/>
      <c r="CK54" s="149"/>
      <c r="CL54" s="149"/>
      <c r="CM54" s="149"/>
      <c r="CN54" s="149"/>
      <c r="CO54" s="149"/>
      <c r="CP54" s="151"/>
      <c r="CQ54" s="149"/>
      <c r="CR54" s="151"/>
    </row>
    <row r="55" spans="1:96" s="138" customFormat="1" ht="10.9" customHeight="1" x14ac:dyDescent="0.2">
      <c r="A55" s="193" t="s">
        <v>285</v>
      </c>
      <c r="B55" s="194" t="s">
        <v>508</v>
      </c>
      <c r="C55" s="195">
        <v>6.170979628885445E-5</v>
      </c>
      <c r="D55" s="195">
        <v>7.3998491637268621E-5</v>
      </c>
      <c r="E55" s="195">
        <v>5.2716858684810459E-5</v>
      </c>
      <c r="F55" s="195">
        <v>1.0381784741536206E-4</v>
      </c>
      <c r="G55" s="195">
        <v>5.9244126763469002E-5</v>
      </c>
      <c r="H55" s="195">
        <v>7.5735794525450605E-5</v>
      </c>
      <c r="I55" s="195">
        <v>0</v>
      </c>
      <c r="J55" s="195">
        <v>1.3932688881729965E-4</v>
      </c>
      <c r="K55" s="195">
        <v>5.6728752595533605E-5</v>
      </c>
      <c r="L55" s="195">
        <v>4.6985492913085821E-5</v>
      </c>
      <c r="M55" s="195">
        <v>4.8454182668064337E-5</v>
      </c>
      <c r="N55" s="195">
        <v>6.5923123206519936E-5</v>
      </c>
      <c r="O55" s="195">
        <v>3.0582203209743777E-5</v>
      </c>
      <c r="P55" s="195">
        <v>5.180344580273644E-5</v>
      </c>
      <c r="Q55" s="195">
        <v>3.3707879736899168E-5</v>
      </c>
      <c r="R55" s="195">
        <v>4.0057655037593319E-5</v>
      </c>
      <c r="S55" s="195">
        <v>6.3549526887897093E-5</v>
      </c>
      <c r="T55" s="195">
        <v>4.9341235102411945E-5</v>
      </c>
      <c r="U55" s="195">
        <v>4.3351318515758716E-5</v>
      </c>
      <c r="V55" s="195">
        <v>2.6151865945313083E-5</v>
      </c>
      <c r="W55" s="195">
        <v>7.005782327673915E-5</v>
      </c>
      <c r="X55" s="195">
        <v>2.5592240433236619E-5</v>
      </c>
      <c r="Y55" s="195">
        <v>2.4496167414803921E-5</v>
      </c>
      <c r="Z55" s="195">
        <v>1.1557110075350789E-4</v>
      </c>
      <c r="AA55" s="195">
        <v>8.2481822655894803E-6</v>
      </c>
      <c r="AB55" s="195">
        <v>2.4401772673870106E-5</v>
      </c>
      <c r="AC55" s="195">
        <v>1.8911270572393903E-5</v>
      </c>
      <c r="AD55" s="195">
        <v>0</v>
      </c>
      <c r="AE55" s="195">
        <v>7.8617453781561124E-5</v>
      </c>
      <c r="AF55" s="195">
        <v>0</v>
      </c>
      <c r="AG55" s="195">
        <v>6.6487726177826659E-6</v>
      </c>
      <c r="AH55" s="195">
        <v>3.4355652271146274E-5</v>
      </c>
      <c r="AI55" s="195">
        <v>5.3911661610441962E-5</v>
      </c>
      <c r="AJ55" s="195">
        <v>3.80986048633731E-5</v>
      </c>
      <c r="AK55" s="195">
        <v>4.5231283636545248E-5</v>
      </c>
      <c r="AL55" s="195">
        <v>1.6832942940154378E-5</v>
      </c>
      <c r="AM55" s="195">
        <v>1.0124633962296602E-4</v>
      </c>
      <c r="AN55" s="195">
        <v>2.4841042448767961E-4</v>
      </c>
      <c r="AO55" s="195">
        <v>8.8970599429750083E-5</v>
      </c>
      <c r="AP55" s="195">
        <v>2.6564580570270834E-4</v>
      </c>
      <c r="AQ55" s="195">
        <v>1.4097011490006293E-4</v>
      </c>
      <c r="AR55" s="195">
        <v>1.3501046836800269E-4</v>
      </c>
      <c r="AS55" s="195">
        <v>4.665465125553284E-4</v>
      </c>
      <c r="AT55" s="195">
        <v>2.9944737983820673E-4</v>
      </c>
      <c r="AU55" s="195">
        <v>1.5403694878973165E-4</v>
      </c>
      <c r="AV55" s="195">
        <v>3.0502294186809091E-4</v>
      </c>
      <c r="AW55" s="195">
        <v>1.4296261779312724E-3</v>
      </c>
      <c r="AX55" s="195">
        <v>1.4923550161706099E-4</v>
      </c>
      <c r="AY55" s="195">
        <v>1.6768507013242251E-4</v>
      </c>
      <c r="AZ55" s="195">
        <v>1.0000177088527047</v>
      </c>
      <c r="BA55" s="195">
        <v>1.5210609522778532E-3</v>
      </c>
      <c r="BB55" s="195">
        <v>3.3485578461769027E-4</v>
      </c>
      <c r="BC55" s="195">
        <v>1.0205489035933898E-3</v>
      </c>
      <c r="BD55" s="195">
        <v>3.1816268891523891E-4</v>
      </c>
      <c r="BE55" s="195">
        <v>1.7631569649397029E-4</v>
      </c>
      <c r="BF55" s="195">
        <v>2.4447055694912538E-4</v>
      </c>
      <c r="BG55" s="195">
        <v>7.8660394811479347E-4</v>
      </c>
      <c r="BH55" s="195">
        <v>2.0275277318120447E-4</v>
      </c>
      <c r="BI55" s="195">
        <v>2.6955896432790825E-4</v>
      </c>
      <c r="BJ55" s="195">
        <v>2.5840796566184101E-4</v>
      </c>
      <c r="BK55" s="195">
        <v>1.7791712722994783E-4</v>
      </c>
      <c r="BL55" s="195">
        <v>3.7374196662742711E-4</v>
      </c>
      <c r="BM55" s="195">
        <v>4.4890641820818035E-5</v>
      </c>
      <c r="BN55" s="195">
        <v>3.163571456917066E-4</v>
      </c>
      <c r="BO55" s="196">
        <v>1.0116993696683163</v>
      </c>
      <c r="BP55" s="149"/>
      <c r="BQ55" s="149"/>
      <c r="BR55" s="149"/>
      <c r="BS55" s="149"/>
      <c r="BT55" s="151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1"/>
      <c r="CI55" s="149"/>
      <c r="CJ55" s="149"/>
      <c r="CK55" s="149"/>
      <c r="CL55" s="149"/>
      <c r="CM55" s="149"/>
      <c r="CN55" s="149"/>
      <c r="CO55" s="149"/>
      <c r="CP55" s="151"/>
      <c r="CQ55" s="149"/>
      <c r="CR55" s="151"/>
    </row>
    <row r="56" spans="1:96" s="138" customFormat="1" ht="10.9" customHeight="1" x14ac:dyDescent="0.2">
      <c r="A56" s="175" t="s">
        <v>286</v>
      </c>
      <c r="B56" s="186" t="s">
        <v>509</v>
      </c>
      <c r="C56" s="187">
        <v>2.7133467807069332E-4</v>
      </c>
      <c r="D56" s="187">
        <v>3.3583778664285498E-4</v>
      </c>
      <c r="E56" s="187">
        <v>1.8767669861934224E-4</v>
      </c>
      <c r="F56" s="187">
        <v>4.4005790930504103E-4</v>
      </c>
      <c r="G56" s="187">
        <v>2.1083988989063863E-4</v>
      </c>
      <c r="H56" s="187">
        <v>4.9050513905418344E-4</v>
      </c>
      <c r="I56" s="187">
        <v>0</v>
      </c>
      <c r="J56" s="187">
        <v>3.8344690062809913E-4</v>
      </c>
      <c r="K56" s="187">
        <v>2.506324745866285E-4</v>
      </c>
      <c r="L56" s="187">
        <v>2.6573083926644062E-4</v>
      </c>
      <c r="M56" s="187">
        <v>2.4375983701441144E-4</v>
      </c>
      <c r="N56" s="187">
        <v>2.8112481285859825E-4</v>
      </c>
      <c r="O56" s="187">
        <v>1.5109018386833648E-4</v>
      </c>
      <c r="P56" s="187">
        <v>2.9275245199719295E-4</v>
      </c>
      <c r="Q56" s="187">
        <v>1.1307145215887959E-4</v>
      </c>
      <c r="R56" s="187">
        <v>1.8119113563938832E-4</v>
      </c>
      <c r="S56" s="187">
        <v>2.4196025093174025E-4</v>
      </c>
      <c r="T56" s="187">
        <v>3.0225406679339949E-4</v>
      </c>
      <c r="U56" s="187">
        <v>1.4605926755231855E-4</v>
      </c>
      <c r="V56" s="187">
        <v>1.2487233883477471E-4</v>
      </c>
      <c r="W56" s="187">
        <v>2.7933751104153331E-4</v>
      </c>
      <c r="X56" s="187">
        <v>1.0467730818762767E-4</v>
      </c>
      <c r="Y56" s="187">
        <v>1.2544305664329095E-4</v>
      </c>
      <c r="Z56" s="187">
        <v>7.7733835997628969E-4</v>
      </c>
      <c r="AA56" s="187">
        <v>2.855446153801262E-5</v>
      </c>
      <c r="AB56" s="187">
        <v>1.8883172887951207E-4</v>
      </c>
      <c r="AC56" s="187">
        <v>1.3081819135723786E-4</v>
      </c>
      <c r="AD56" s="187">
        <v>0</v>
      </c>
      <c r="AE56" s="187">
        <v>2.4765457961024628E-4</v>
      </c>
      <c r="AF56" s="187">
        <v>0</v>
      </c>
      <c r="AG56" s="187">
        <v>3.0172077620999934E-5</v>
      </c>
      <c r="AH56" s="187">
        <v>1.3325788780610271E-4</v>
      </c>
      <c r="AI56" s="187">
        <v>2.0612955622689247E-4</v>
      </c>
      <c r="AJ56" s="187">
        <v>2.1019411064209366E-4</v>
      </c>
      <c r="AK56" s="187">
        <v>2.3422739483689188E-4</v>
      </c>
      <c r="AL56" s="187">
        <v>1.5229191654768476E-4</v>
      </c>
      <c r="AM56" s="187">
        <v>3.0259717916861483E-4</v>
      </c>
      <c r="AN56" s="187">
        <v>5.0079730860538548E-4</v>
      </c>
      <c r="AO56" s="187">
        <v>4.0308395305373027E-4</v>
      </c>
      <c r="AP56" s="187">
        <v>1.7283657397452077E-3</v>
      </c>
      <c r="AQ56" s="187">
        <v>8.4704969384354783E-4</v>
      </c>
      <c r="AR56" s="187">
        <v>7.8136976936959762E-4</v>
      </c>
      <c r="AS56" s="187">
        <v>2.8861610148504162E-4</v>
      </c>
      <c r="AT56" s="187">
        <v>5.1265734327776138E-4</v>
      </c>
      <c r="AU56" s="187">
        <v>5.9401527569962788E-4</v>
      </c>
      <c r="AV56" s="187">
        <v>1.689595103911248E-3</v>
      </c>
      <c r="AW56" s="187">
        <v>1.6290021862155873E-3</v>
      </c>
      <c r="AX56" s="187">
        <v>3.8990989530707346E-4</v>
      </c>
      <c r="AY56" s="187">
        <v>7.4154307687561015E-4</v>
      </c>
      <c r="AZ56" s="187">
        <v>4.9929585947447517E-4</v>
      </c>
      <c r="BA56" s="187">
        <v>1.0196111991311854</v>
      </c>
      <c r="BB56" s="187">
        <v>2.0185380391480397E-3</v>
      </c>
      <c r="BC56" s="187">
        <v>1.5091838160558285E-3</v>
      </c>
      <c r="BD56" s="187">
        <v>3.8595881599637783E-4</v>
      </c>
      <c r="BE56" s="187">
        <v>4.8297812153151712E-4</v>
      </c>
      <c r="BF56" s="187">
        <v>3.9790269135013328E-4</v>
      </c>
      <c r="BG56" s="187">
        <v>1.9977661592161873E-3</v>
      </c>
      <c r="BH56" s="187">
        <v>2.6941358986266191E-3</v>
      </c>
      <c r="BI56" s="187">
        <v>1.210572768439912E-3</v>
      </c>
      <c r="BJ56" s="187">
        <v>1.6508196320232369E-3</v>
      </c>
      <c r="BK56" s="187">
        <v>6.8063629677390903E-4</v>
      </c>
      <c r="BL56" s="187">
        <v>1.2802944814749616E-3</v>
      </c>
      <c r="BM56" s="187">
        <v>2.312639621385203E-4</v>
      </c>
      <c r="BN56" s="187">
        <v>6.4468647844448165E-3</v>
      </c>
      <c r="BO56" s="188">
        <v>1.0592691393390652</v>
      </c>
      <c r="BP56" s="149"/>
      <c r="BQ56" s="149"/>
      <c r="BR56" s="149"/>
      <c r="BS56" s="149"/>
      <c r="BT56" s="151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1"/>
      <c r="CI56" s="149"/>
      <c r="CJ56" s="149"/>
      <c r="CK56" s="149"/>
      <c r="CL56" s="149"/>
      <c r="CM56" s="149"/>
      <c r="CN56" s="149"/>
      <c r="CO56" s="149"/>
      <c r="CP56" s="151"/>
      <c r="CQ56" s="149"/>
      <c r="CR56" s="151"/>
    </row>
    <row r="57" spans="1:96" s="138" customFormat="1" ht="10.9" customHeight="1" x14ac:dyDescent="0.2">
      <c r="A57" s="175" t="s">
        <v>288</v>
      </c>
      <c r="B57" s="186" t="s">
        <v>510</v>
      </c>
      <c r="C57" s="187">
        <v>9.4002199955196998E-5</v>
      </c>
      <c r="D57" s="187">
        <v>8.6335392942687848E-5</v>
      </c>
      <c r="E57" s="187">
        <v>7.8735802279513464E-5</v>
      </c>
      <c r="F57" s="187">
        <v>1.717509489815687E-4</v>
      </c>
      <c r="G57" s="187">
        <v>5.5996569877814057E-5</v>
      </c>
      <c r="H57" s="187">
        <v>7.6761817347510548E-5</v>
      </c>
      <c r="I57" s="187">
        <v>0</v>
      </c>
      <c r="J57" s="187">
        <v>1.4082202968765669E-4</v>
      </c>
      <c r="K57" s="187">
        <v>1.1327412379572472E-4</v>
      </c>
      <c r="L57" s="187">
        <v>8.2765777852315611E-5</v>
      </c>
      <c r="M57" s="187">
        <v>8.2261342231265046E-5</v>
      </c>
      <c r="N57" s="187">
        <v>1.3449438715437955E-4</v>
      </c>
      <c r="O57" s="187">
        <v>9.6081011324788347E-5</v>
      </c>
      <c r="P57" s="187">
        <v>1.1542743305845018E-4</v>
      </c>
      <c r="Q57" s="187">
        <v>2.9562842880097613E-5</v>
      </c>
      <c r="R57" s="187">
        <v>1.5165500770618297E-4</v>
      </c>
      <c r="S57" s="187">
        <v>1.0155038907636435E-4</v>
      </c>
      <c r="T57" s="187">
        <v>1.8432491442177732E-4</v>
      </c>
      <c r="U57" s="187">
        <v>1.3211800422598054E-4</v>
      </c>
      <c r="V57" s="187">
        <v>1.3083815295583385E-4</v>
      </c>
      <c r="W57" s="187">
        <v>1.4178664449414E-4</v>
      </c>
      <c r="X57" s="187">
        <v>2.2851980433854537E-4</v>
      </c>
      <c r="Y57" s="187">
        <v>6.806922298010747E-5</v>
      </c>
      <c r="Z57" s="187">
        <v>1.9200010707145048E-4</v>
      </c>
      <c r="AA57" s="187">
        <v>7.3586066423860813E-6</v>
      </c>
      <c r="AB57" s="187">
        <v>9.2444598296495881E-5</v>
      </c>
      <c r="AC57" s="187">
        <v>3.3049223931804188E-4</v>
      </c>
      <c r="AD57" s="187">
        <v>0</v>
      </c>
      <c r="AE57" s="187">
        <v>1.0519688391893882E-4</v>
      </c>
      <c r="AF57" s="187">
        <v>0</v>
      </c>
      <c r="AG57" s="187">
        <v>7.35397708780188E-6</v>
      </c>
      <c r="AH57" s="187">
        <v>1.1162202233856189E-4</v>
      </c>
      <c r="AI57" s="187">
        <v>1.0124055222225974E-4</v>
      </c>
      <c r="AJ57" s="187">
        <v>1.4811299660233161E-4</v>
      </c>
      <c r="AK57" s="187">
        <v>2.5487823243231075E-4</v>
      </c>
      <c r="AL57" s="187">
        <v>7.2779756764463502E-5</v>
      </c>
      <c r="AM57" s="187">
        <v>1.6623016668241151E-4</v>
      </c>
      <c r="AN57" s="187">
        <v>1.4061922489818986E-4</v>
      </c>
      <c r="AO57" s="187">
        <v>1.3502280633634779E-4</v>
      </c>
      <c r="AP57" s="187">
        <v>1.215357451106771E-4</v>
      </c>
      <c r="AQ57" s="187">
        <v>1.5858613730349198E-4</v>
      </c>
      <c r="AR57" s="187">
        <v>1.4725178458419358E-4</v>
      </c>
      <c r="AS57" s="187">
        <v>2.1796716562420018E-4</v>
      </c>
      <c r="AT57" s="187">
        <v>6.7133126562939202E-4</v>
      </c>
      <c r="AU57" s="187">
        <v>1.4127124470289016E-4</v>
      </c>
      <c r="AV57" s="187">
        <v>4.0659020153329653E-4</v>
      </c>
      <c r="AW57" s="187">
        <v>6.2756548942579152E-4</v>
      </c>
      <c r="AX57" s="187">
        <v>8.0738337992480004E-5</v>
      </c>
      <c r="AY57" s="187">
        <v>1.8011964202185328E-4</v>
      </c>
      <c r="AZ57" s="187">
        <v>2.3237684781872602E-4</v>
      </c>
      <c r="BA57" s="187">
        <v>1.1787535561131554E-3</v>
      </c>
      <c r="BB57" s="187">
        <v>1.0010458398152671</v>
      </c>
      <c r="BC57" s="187">
        <v>2.9457579715074064E-4</v>
      </c>
      <c r="BD57" s="187">
        <v>2.3170667949173716E-4</v>
      </c>
      <c r="BE57" s="187">
        <v>2.1168270004841999E-4</v>
      </c>
      <c r="BF57" s="187">
        <v>9.7147303133774386E-5</v>
      </c>
      <c r="BG57" s="187">
        <v>9.5226340237464626E-4</v>
      </c>
      <c r="BH57" s="187">
        <v>5.0040849610307955E-4</v>
      </c>
      <c r="BI57" s="187">
        <v>3.0158165357879068E-4</v>
      </c>
      <c r="BJ57" s="187">
        <v>1.480102483056006E-4</v>
      </c>
      <c r="BK57" s="187">
        <v>4.9154538180182889E-4</v>
      </c>
      <c r="BL57" s="187">
        <v>2.2352645832431089E-4</v>
      </c>
      <c r="BM57" s="187">
        <v>6.2240043066082249E-5</v>
      </c>
      <c r="BN57" s="187">
        <v>5.0361081019100092E-4</v>
      </c>
      <c r="BO57" s="188">
        <v>1.0135907121968768</v>
      </c>
      <c r="BP57" s="149"/>
      <c r="BQ57" s="149"/>
      <c r="BR57" s="149"/>
      <c r="BS57" s="149"/>
      <c r="BT57" s="151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1"/>
      <c r="CI57" s="149"/>
      <c r="CJ57" s="149"/>
      <c r="CK57" s="149"/>
      <c r="CL57" s="149"/>
      <c r="CM57" s="149"/>
      <c r="CN57" s="149"/>
      <c r="CO57" s="149"/>
      <c r="CP57" s="151"/>
      <c r="CQ57" s="149"/>
      <c r="CR57" s="151"/>
    </row>
    <row r="58" spans="1:96" s="138" customFormat="1" ht="10.9" customHeight="1" x14ac:dyDescent="0.2">
      <c r="A58" s="175" t="s">
        <v>289</v>
      </c>
      <c r="B58" s="186" t="s">
        <v>511</v>
      </c>
      <c r="C58" s="187">
        <v>2.1095419705591167E-4</v>
      </c>
      <c r="D58" s="187">
        <v>5.491436250818527E-5</v>
      </c>
      <c r="E58" s="187">
        <v>6.0115046531779362E-5</v>
      </c>
      <c r="F58" s="187">
        <v>3.7655758412206305E-5</v>
      </c>
      <c r="G58" s="187">
        <v>1.7317265622024609E-4</v>
      </c>
      <c r="H58" s="187">
        <v>2.7928021574776289E-4</v>
      </c>
      <c r="I58" s="187">
        <v>0</v>
      </c>
      <c r="J58" s="187">
        <v>7.3612496069281306E-4</v>
      </c>
      <c r="K58" s="187">
        <v>3.7582521323264621E-4</v>
      </c>
      <c r="L58" s="187">
        <v>1.9962580571542595E-4</v>
      </c>
      <c r="M58" s="187">
        <v>3.1489406251713955E-4</v>
      </c>
      <c r="N58" s="187">
        <v>1.063257183660142E-4</v>
      </c>
      <c r="O58" s="187">
        <v>1.626214983337912E-4</v>
      </c>
      <c r="P58" s="187">
        <v>7.1402099676483267E-4</v>
      </c>
      <c r="Q58" s="187">
        <v>1.8257318126804622E-5</v>
      </c>
      <c r="R58" s="187">
        <v>1.1990185922604206E-4</v>
      </c>
      <c r="S58" s="187">
        <v>3.3732232604710054E-4</v>
      </c>
      <c r="T58" s="187">
        <v>1.3822764648802142E-4</v>
      </c>
      <c r="U58" s="187">
        <v>1.7466630480336806E-4</v>
      </c>
      <c r="V58" s="187">
        <v>1.992135654265151E-4</v>
      </c>
      <c r="W58" s="187">
        <v>1.3309514373001344E-4</v>
      </c>
      <c r="X58" s="187">
        <v>2.7922091730750777E-5</v>
      </c>
      <c r="Y58" s="187">
        <v>4.7486118836877566E-5</v>
      </c>
      <c r="Z58" s="187">
        <v>1.9374676251046307E-4</v>
      </c>
      <c r="AA58" s="187">
        <v>7.7467885286722485E-6</v>
      </c>
      <c r="AB58" s="187">
        <v>1.0803976053402191E-4</v>
      </c>
      <c r="AC58" s="187">
        <v>1.8576039367571716E-5</v>
      </c>
      <c r="AD58" s="187">
        <v>0</v>
      </c>
      <c r="AE58" s="187">
        <v>2.6435276385700058E-4</v>
      </c>
      <c r="AF58" s="187">
        <v>0</v>
      </c>
      <c r="AG58" s="187">
        <v>5.6509188448149657E-6</v>
      </c>
      <c r="AH58" s="187">
        <v>1.7827781218250879E-4</v>
      </c>
      <c r="AI58" s="187">
        <v>1.2210809241936833E-4</v>
      </c>
      <c r="AJ58" s="187">
        <v>9.8785655832267003E-5</v>
      </c>
      <c r="AK58" s="187">
        <v>7.0817537452802406E-5</v>
      </c>
      <c r="AL58" s="187">
        <v>7.1589578681088137E-5</v>
      </c>
      <c r="AM58" s="187">
        <v>1.8555327519931839E-4</v>
      </c>
      <c r="AN58" s="187">
        <v>1.7077879084759266E-4</v>
      </c>
      <c r="AO58" s="187">
        <v>7.7353339876785323E-4</v>
      </c>
      <c r="AP58" s="187">
        <v>1.528353798628799E-4</v>
      </c>
      <c r="AQ58" s="187">
        <v>2.3812671537717107E-4</v>
      </c>
      <c r="AR58" s="187">
        <v>3.9692108744799525E-4</v>
      </c>
      <c r="AS58" s="187">
        <v>2.5914695454544266E-4</v>
      </c>
      <c r="AT58" s="187">
        <v>3.1802611090083887E-4</v>
      </c>
      <c r="AU58" s="187">
        <v>7.6585296552277883E-4</v>
      </c>
      <c r="AV58" s="187">
        <v>2.7408970781933687E-4</v>
      </c>
      <c r="AW58" s="187">
        <v>2.020002077065344E-4</v>
      </c>
      <c r="AX58" s="187">
        <v>5.8578542793089495E-5</v>
      </c>
      <c r="AY58" s="187">
        <v>3.7218967055045493E-4</v>
      </c>
      <c r="AZ58" s="187">
        <v>6.9054415770552257E-5</v>
      </c>
      <c r="BA58" s="187">
        <v>1.3939393614042757E-4</v>
      </c>
      <c r="BB58" s="187">
        <v>6.5678063253661657E-5</v>
      </c>
      <c r="BC58" s="187">
        <v>1.0000555574967742</v>
      </c>
      <c r="BD58" s="187">
        <v>3.1051222178565422E-4</v>
      </c>
      <c r="BE58" s="187">
        <v>1.0951699951578707E-4</v>
      </c>
      <c r="BF58" s="187">
        <v>1.2061010279708619E-4</v>
      </c>
      <c r="BG58" s="187">
        <v>1.395854551961195E-4</v>
      </c>
      <c r="BH58" s="187">
        <v>1.1979846127828366E-4</v>
      </c>
      <c r="BI58" s="187">
        <v>1.2804228853085533E-4</v>
      </c>
      <c r="BJ58" s="187">
        <v>1.3431004526167088E-4</v>
      </c>
      <c r="BK58" s="187">
        <v>1.0242838031576647E-4</v>
      </c>
      <c r="BL58" s="187">
        <v>2.01447271118795E-4</v>
      </c>
      <c r="BM58" s="187">
        <v>7.6726968067613034E-5</v>
      </c>
      <c r="BN58" s="187">
        <v>0.13473287951691476</v>
      </c>
      <c r="BO58" s="188">
        <v>1.1464344890067872</v>
      </c>
      <c r="BP58" s="149"/>
      <c r="BQ58" s="149"/>
      <c r="BR58" s="149"/>
      <c r="BS58" s="149"/>
      <c r="BT58" s="151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1"/>
      <c r="CI58" s="149"/>
      <c r="CJ58" s="149"/>
      <c r="CK58" s="149"/>
      <c r="CL58" s="149"/>
      <c r="CM58" s="149"/>
      <c r="CN58" s="149"/>
      <c r="CO58" s="149"/>
      <c r="CP58" s="151"/>
      <c r="CQ58" s="149"/>
      <c r="CR58" s="151"/>
    </row>
    <row r="59" spans="1:96" s="138" customFormat="1" ht="10.9" customHeight="1" x14ac:dyDescent="0.2">
      <c r="A59" s="175" t="s">
        <v>291</v>
      </c>
      <c r="B59" s="186" t="s">
        <v>512</v>
      </c>
      <c r="C59" s="187">
        <v>4.6867452040518966E-5</v>
      </c>
      <c r="D59" s="187">
        <v>5.2864143113146714E-5</v>
      </c>
      <c r="E59" s="187">
        <v>4.0780732161261407E-5</v>
      </c>
      <c r="F59" s="187">
        <v>1.7210483331004132E-4</v>
      </c>
      <c r="G59" s="187">
        <v>1.4456645284986804E-4</v>
      </c>
      <c r="H59" s="187">
        <v>2.3046122696614441E-5</v>
      </c>
      <c r="I59" s="187">
        <v>0</v>
      </c>
      <c r="J59" s="187">
        <v>3.757567157668347E-5</v>
      </c>
      <c r="K59" s="187">
        <v>7.3844370675035947E-5</v>
      </c>
      <c r="L59" s="187">
        <v>2.7802879716226121E-4</v>
      </c>
      <c r="M59" s="187">
        <v>8.4606100994388494E-5</v>
      </c>
      <c r="N59" s="187">
        <v>2.3290512752175159E-4</v>
      </c>
      <c r="O59" s="187">
        <v>3.3792294883763876E-5</v>
      </c>
      <c r="P59" s="187">
        <v>6.3660642015270994E-5</v>
      </c>
      <c r="Q59" s="187">
        <v>2.2123546803330494E-5</v>
      </c>
      <c r="R59" s="187">
        <v>2.9241870937915679E-5</v>
      </c>
      <c r="S59" s="187">
        <v>1.4225315445296039E-4</v>
      </c>
      <c r="T59" s="187">
        <v>4.9922792962152301E-5</v>
      </c>
      <c r="U59" s="187">
        <v>4.1866489681250202E-5</v>
      </c>
      <c r="V59" s="187">
        <v>2.5356468994541298E-5</v>
      </c>
      <c r="W59" s="187">
        <v>2.4816410111702561E-5</v>
      </c>
      <c r="X59" s="187">
        <v>2.9840808830967276E-5</v>
      </c>
      <c r="Y59" s="187">
        <v>2.29254767549095E-4</v>
      </c>
      <c r="Z59" s="187">
        <v>2.4938860487357616E-4</v>
      </c>
      <c r="AA59" s="187">
        <v>8.8119740466486711E-6</v>
      </c>
      <c r="AB59" s="187">
        <v>3.3269305545366646E-5</v>
      </c>
      <c r="AC59" s="187">
        <v>3.2940113044849489E-5</v>
      </c>
      <c r="AD59" s="187">
        <v>0</v>
      </c>
      <c r="AE59" s="187">
        <v>2.2880338363109247E-4</v>
      </c>
      <c r="AF59" s="187">
        <v>0</v>
      </c>
      <c r="AG59" s="187">
        <v>7.3113898850622345E-6</v>
      </c>
      <c r="AH59" s="187">
        <v>2.8593767338094685E-5</v>
      </c>
      <c r="AI59" s="187">
        <v>4.3671803775377819E-4</v>
      </c>
      <c r="AJ59" s="187">
        <v>6.1530450217751203E-4</v>
      </c>
      <c r="AK59" s="187">
        <v>1.3488816541715096E-3</v>
      </c>
      <c r="AL59" s="187">
        <v>2.0985867365796929E-5</v>
      </c>
      <c r="AM59" s="187">
        <v>4.0024166837224478E-5</v>
      </c>
      <c r="AN59" s="187">
        <v>1.4457345662699874E-4</v>
      </c>
      <c r="AO59" s="187">
        <v>1.9182132047251745E-4</v>
      </c>
      <c r="AP59" s="187">
        <v>9.9926655343764707E-5</v>
      </c>
      <c r="AQ59" s="187">
        <v>1.4641782924791912E-4</v>
      </c>
      <c r="AR59" s="187">
        <v>1.3862617013974868E-4</v>
      </c>
      <c r="AS59" s="187">
        <v>2.8165967137955424E-4</v>
      </c>
      <c r="AT59" s="187">
        <v>1.5226142713805816E-4</v>
      </c>
      <c r="AU59" s="187">
        <v>1.5885732800985367E-4</v>
      </c>
      <c r="AV59" s="187">
        <v>2.3219278520255664E-4</v>
      </c>
      <c r="AW59" s="187">
        <v>2.2969444146729221E-4</v>
      </c>
      <c r="AX59" s="187">
        <v>2.570731150501112E-5</v>
      </c>
      <c r="AY59" s="187">
        <v>4.1861911038368495E-4</v>
      </c>
      <c r="AZ59" s="187">
        <v>2.0270621561682513E-4</v>
      </c>
      <c r="BA59" s="187">
        <v>3.1890710207921726E-3</v>
      </c>
      <c r="BB59" s="187">
        <v>2.7770142394536604E-3</v>
      </c>
      <c r="BC59" s="187">
        <v>1.6309967369507368E-4</v>
      </c>
      <c r="BD59" s="187">
        <v>1.0000316402721467</v>
      </c>
      <c r="BE59" s="187">
        <v>1.1223385043151192E-4</v>
      </c>
      <c r="BF59" s="187">
        <v>2.7354300339361267E-5</v>
      </c>
      <c r="BG59" s="187">
        <v>4.4954439826279838E-5</v>
      </c>
      <c r="BH59" s="187">
        <v>3.5920962698121541E-4</v>
      </c>
      <c r="BI59" s="187">
        <v>2.3152460868036478E-4</v>
      </c>
      <c r="BJ59" s="187">
        <v>3.9814175721318015E-4</v>
      </c>
      <c r="BK59" s="187">
        <v>2.0265141314129123E-4</v>
      </c>
      <c r="BL59" s="187">
        <v>4.8941660814384009E-4</v>
      </c>
      <c r="BM59" s="187">
        <v>4.6464344851923548E-5</v>
      </c>
      <c r="BN59" s="187">
        <v>2.4570992276019236E-4</v>
      </c>
      <c r="BO59" s="188">
        <v>1.0156719016189855</v>
      </c>
      <c r="BP59" s="149"/>
      <c r="BQ59" s="149"/>
      <c r="BR59" s="149"/>
      <c r="BS59" s="149"/>
      <c r="BT59" s="151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1"/>
      <c r="CI59" s="149"/>
      <c r="CJ59" s="149"/>
      <c r="CK59" s="149"/>
      <c r="CL59" s="149"/>
      <c r="CM59" s="149"/>
      <c r="CN59" s="149"/>
      <c r="CO59" s="149"/>
      <c r="CP59" s="151"/>
      <c r="CQ59" s="149"/>
      <c r="CR59" s="151"/>
    </row>
    <row r="60" spans="1:96" s="138" customFormat="1" ht="10.9" customHeight="1" x14ac:dyDescent="0.2">
      <c r="A60" s="175" t="s">
        <v>292</v>
      </c>
      <c r="B60" s="186" t="s">
        <v>513</v>
      </c>
      <c r="C60" s="187">
        <v>1.9599179693726611E-4</v>
      </c>
      <c r="D60" s="187">
        <v>1.1664540520652532E-4</v>
      </c>
      <c r="E60" s="187">
        <v>1.0582999151926672E-4</v>
      </c>
      <c r="F60" s="187">
        <v>1.9142047127725765E-3</v>
      </c>
      <c r="G60" s="187">
        <v>3.8178324476329675E-5</v>
      </c>
      <c r="H60" s="187">
        <v>2.1005262521689018E-5</v>
      </c>
      <c r="I60" s="187">
        <v>0</v>
      </c>
      <c r="J60" s="187">
        <v>3.5039099034749735E-5</v>
      </c>
      <c r="K60" s="187">
        <v>6.7011128561318979E-5</v>
      </c>
      <c r="L60" s="187">
        <v>2.9788476834342692E-5</v>
      </c>
      <c r="M60" s="187">
        <v>1.4464046031367135E-4</v>
      </c>
      <c r="N60" s="187">
        <v>5.4275326543788393E-5</v>
      </c>
      <c r="O60" s="187">
        <v>2.4625718438082591E-5</v>
      </c>
      <c r="P60" s="187">
        <v>9.9185921288609129E-5</v>
      </c>
      <c r="Q60" s="187">
        <v>1.4468016875453405E-5</v>
      </c>
      <c r="R60" s="187">
        <v>1.8361912915213835E-5</v>
      </c>
      <c r="S60" s="187">
        <v>4.7896909741593537E-5</v>
      </c>
      <c r="T60" s="187">
        <v>3.0634224570203415E-5</v>
      </c>
      <c r="U60" s="187">
        <v>3.3156518422622145E-5</v>
      </c>
      <c r="V60" s="187">
        <v>2.9604680264570609E-5</v>
      </c>
      <c r="W60" s="187">
        <v>1.9323958615917783E-5</v>
      </c>
      <c r="X60" s="187">
        <v>2.0773861943413992E-5</v>
      </c>
      <c r="Y60" s="187">
        <v>2.3452044878815513E-5</v>
      </c>
      <c r="Z60" s="187">
        <v>2.4906375027740889E-5</v>
      </c>
      <c r="AA60" s="187">
        <v>1.5171886734256029E-5</v>
      </c>
      <c r="AB60" s="187">
        <v>1.6792310946113975E-5</v>
      </c>
      <c r="AC60" s="187">
        <v>1.5868553941850494E-5</v>
      </c>
      <c r="AD60" s="187">
        <v>0</v>
      </c>
      <c r="AE60" s="187">
        <v>4.6803877370915942E-5</v>
      </c>
      <c r="AF60" s="187">
        <v>0</v>
      </c>
      <c r="AG60" s="187">
        <v>5.9499116721212701E-6</v>
      </c>
      <c r="AH60" s="187">
        <v>2.7584278392938082E-5</v>
      </c>
      <c r="AI60" s="187">
        <v>1.8525154512715312E-5</v>
      </c>
      <c r="AJ60" s="187">
        <v>1.4718892781062479E-5</v>
      </c>
      <c r="AK60" s="187">
        <v>1.8195512197685342E-5</v>
      </c>
      <c r="AL60" s="187">
        <v>1.1274143132935337E-5</v>
      </c>
      <c r="AM60" s="187">
        <v>2.5418387078019447E-5</v>
      </c>
      <c r="AN60" s="187">
        <v>2.8592501061892335E-4</v>
      </c>
      <c r="AO60" s="187">
        <v>4.2567239565871278E-5</v>
      </c>
      <c r="AP60" s="187">
        <v>3.1280265824365306E-5</v>
      </c>
      <c r="AQ60" s="187">
        <v>3.584961106079125E-5</v>
      </c>
      <c r="AR60" s="187">
        <v>4.0257912302539249E-5</v>
      </c>
      <c r="AS60" s="187">
        <v>1.8674770764353578E-5</v>
      </c>
      <c r="AT60" s="187">
        <v>1.5747711922383732E-4</v>
      </c>
      <c r="AU60" s="187">
        <v>4.1525859412647397E-5</v>
      </c>
      <c r="AV60" s="187">
        <v>4.1707995334052746E-5</v>
      </c>
      <c r="AW60" s="187">
        <v>1.1142364858637648E-4</v>
      </c>
      <c r="AX60" s="187">
        <v>1.8530538332859597E-5</v>
      </c>
      <c r="AY60" s="187">
        <v>1.0340533731375205E-3</v>
      </c>
      <c r="AZ60" s="187">
        <v>6.7815919259784247E-5</v>
      </c>
      <c r="BA60" s="187">
        <v>7.8498352103874628E-4</v>
      </c>
      <c r="BB60" s="187">
        <v>1.181388806040897E-4</v>
      </c>
      <c r="BC60" s="187">
        <v>3.9849156086041381E-5</v>
      </c>
      <c r="BD60" s="187">
        <v>4.1576069028858201E-5</v>
      </c>
      <c r="BE60" s="187">
        <v>1.0165844167828364</v>
      </c>
      <c r="BF60" s="187">
        <v>1.5980663081544271E-3</v>
      </c>
      <c r="BG60" s="187">
        <v>2.9046129398409051E-5</v>
      </c>
      <c r="BH60" s="187">
        <v>5.8047546591749254E-5</v>
      </c>
      <c r="BI60" s="187">
        <v>4.5322745446656176E-5</v>
      </c>
      <c r="BJ60" s="187">
        <v>1.3081409671143285E-4</v>
      </c>
      <c r="BK60" s="187">
        <v>9.094682677406717E-5</v>
      </c>
      <c r="BL60" s="187">
        <v>8.1458325714017056E-5</v>
      </c>
      <c r="BM60" s="187">
        <v>3.9655896994504246E-5</v>
      </c>
      <c r="BN60" s="187">
        <v>2.0341770853576349E-3</v>
      </c>
      <c r="BO60" s="188">
        <v>1.026928891670625</v>
      </c>
      <c r="BP60" s="149"/>
      <c r="BQ60" s="149"/>
      <c r="BR60" s="149"/>
      <c r="BS60" s="149"/>
      <c r="BT60" s="151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1"/>
      <c r="CI60" s="149"/>
      <c r="CJ60" s="149"/>
      <c r="CK60" s="149"/>
      <c r="CL60" s="149"/>
      <c r="CM60" s="149"/>
      <c r="CN60" s="149"/>
      <c r="CO60" s="149"/>
      <c r="CP60" s="151"/>
      <c r="CQ60" s="149"/>
      <c r="CR60" s="151"/>
    </row>
    <row r="61" spans="1:96" s="138" customFormat="1" ht="10.9" customHeight="1" x14ac:dyDescent="0.2">
      <c r="A61" s="189" t="s">
        <v>293</v>
      </c>
      <c r="B61" s="190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1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1</v>
      </c>
      <c r="BP61" s="149"/>
      <c r="BQ61" s="149"/>
      <c r="BR61" s="149"/>
      <c r="BS61" s="149"/>
      <c r="BT61" s="151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51"/>
      <c r="CI61" s="149"/>
      <c r="CJ61" s="149"/>
      <c r="CK61" s="149"/>
      <c r="CL61" s="149"/>
      <c r="CM61" s="149"/>
      <c r="CN61" s="149"/>
      <c r="CO61" s="149"/>
      <c r="CP61" s="151"/>
      <c r="CQ61" s="149"/>
      <c r="CR61" s="151"/>
    </row>
    <row r="62" spans="1:96" s="138" customFormat="1" ht="10.9" customHeight="1" x14ac:dyDescent="0.2">
      <c r="A62" s="175" t="s">
        <v>295</v>
      </c>
      <c r="B62" s="342" t="s">
        <v>515</v>
      </c>
      <c r="C62" s="187">
        <v>4.1482100803240266E-4</v>
      </c>
      <c r="D62" s="187">
        <v>6.1908896528868184E-4</v>
      </c>
      <c r="E62" s="187">
        <v>4.9411827659674777E-4</v>
      </c>
      <c r="F62" s="187">
        <v>1.0611199835977613E-3</v>
      </c>
      <c r="G62" s="187">
        <v>3.8745233040076327E-4</v>
      </c>
      <c r="H62" s="187">
        <v>1.1425877413884063E-2</v>
      </c>
      <c r="I62" s="187">
        <v>0</v>
      </c>
      <c r="J62" s="187">
        <v>4.6797611093620968E-3</v>
      </c>
      <c r="K62" s="187">
        <v>2.2630925295855421E-3</v>
      </c>
      <c r="L62" s="187">
        <v>3.4879072676501891E-3</v>
      </c>
      <c r="M62" s="187">
        <v>1.3943144835801434E-3</v>
      </c>
      <c r="N62" s="187">
        <v>2.1536199154259671E-3</v>
      </c>
      <c r="O62" s="187">
        <v>4.0037189707816147E-3</v>
      </c>
      <c r="P62" s="187">
        <v>5.7956665131829177E-3</v>
      </c>
      <c r="Q62" s="187">
        <v>2.6506915408186521E-4</v>
      </c>
      <c r="R62" s="187">
        <v>3.5237736966957405E-4</v>
      </c>
      <c r="S62" s="187">
        <v>1.8730304233057029E-3</v>
      </c>
      <c r="T62" s="187">
        <v>5.3024533642362943E-3</v>
      </c>
      <c r="U62" s="187">
        <v>2.4793362906034904E-3</v>
      </c>
      <c r="V62" s="187">
        <v>3.0807311883396471E-4</v>
      </c>
      <c r="W62" s="187">
        <v>1.3704051444748963E-3</v>
      </c>
      <c r="X62" s="187">
        <v>1.5651845775799035E-3</v>
      </c>
      <c r="Y62" s="187">
        <v>3.6718678652492695E-3</v>
      </c>
      <c r="Z62" s="187">
        <v>6.5989052972835558E-3</v>
      </c>
      <c r="AA62" s="187">
        <v>7.4159846025111071E-5</v>
      </c>
      <c r="AB62" s="187">
        <v>1.8359055048521367E-3</v>
      </c>
      <c r="AC62" s="187">
        <v>3.596399998817903E-4</v>
      </c>
      <c r="AD62" s="187">
        <v>0</v>
      </c>
      <c r="AE62" s="187">
        <v>4.0981004430014787E-3</v>
      </c>
      <c r="AF62" s="187">
        <v>0</v>
      </c>
      <c r="AG62" s="187">
        <v>6.9938639040669347E-5</v>
      </c>
      <c r="AH62" s="187">
        <v>4.7250624301249433E-4</v>
      </c>
      <c r="AI62" s="187">
        <v>1.473399794521293E-3</v>
      </c>
      <c r="AJ62" s="187">
        <v>1.8817685632741008E-3</v>
      </c>
      <c r="AK62" s="187">
        <v>1.3471263856683993E-3</v>
      </c>
      <c r="AL62" s="187">
        <v>6.5117602184499126E-4</v>
      </c>
      <c r="AM62" s="187">
        <v>1.6967539963768572E-3</v>
      </c>
      <c r="AN62" s="187">
        <v>4.1167197292759847E-3</v>
      </c>
      <c r="AO62" s="187">
        <v>1.6658894143506493E-3</v>
      </c>
      <c r="AP62" s="187">
        <v>6.2333160304570241E-3</v>
      </c>
      <c r="AQ62" s="187">
        <v>2.9959284231954918E-3</v>
      </c>
      <c r="AR62" s="187">
        <v>2.2058300015066292E-3</v>
      </c>
      <c r="AS62" s="187">
        <v>3.498892080748738E-3</v>
      </c>
      <c r="AT62" s="187">
        <v>8.5623329250731194E-3</v>
      </c>
      <c r="AU62" s="187">
        <v>4.4911599765244262E-3</v>
      </c>
      <c r="AV62" s="187">
        <v>1.5793620288326686E-3</v>
      </c>
      <c r="AW62" s="187">
        <v>5.0475247607158977E-3</v>
      </c>
      <c r="AX62" s="187">
        <v>1.0831704065038812E-3</v>
      </c>
      <c r="AY62" s="187">
        <v>2.8342058243093593E-3</v>
      </c>
      <c r="AZ62" s="187">
        <v>4.7995590662552504E-4</v>
      </c>
      <c r="BA62" s="187">
        <v>2.7429111940168163E-3</v>
      </c>
      <c r="BB62" s="187">
        <v>4.2070611701665369E-3</v>
      </c>
      <c r="BC62" s="187">
        <v>5.2502785221377195E-4</v>
      </c>
      <c r="BD62" s="187">
        <v>1.9922636638138604E-3</v>
      </c>
      <c r="BE62" s="187">
        <v>1.8410449102924267E-3</v>
      </c>
      <c r="BF62" s="187">
        <v>8.8981701388632232E-4</v>
      </c>
      <c r="BG62" s="187">
        <v>1.00047056148145</v>
      </c>
      <c r="BH62" s="187">
        <v>4.022180907636703E-3</v>
      </c>
      <c r="BI62" s="187">
        <v>4.0098017310714138E-3</v>
      </c>
      <c r="BJ62" s="187">
        <v>3.0037491078014436E-3</v>
      </c>
      <c r="BK62" s="187">
        <v>1.796077563305486E-2</v>
      </c>
      <c r="BL62" s="187">
        <v>4.228530770238108E-3</v>
      </c>
      <c r="BM62" s="187">
        <v>4.0950898048564493E-4</v>
      </c>
      <c r="BN62" s="187">
        <v>8.9185723994843775E-3</v>
      </c>
      <c r="BO62" s="188">
        <v>1.1759438311339185</v>
      </c>
      <c r="BP62" s="149"/>
      <c r="BQ62" s="149"/>
      <c r="BR62" s="149"/>
      <c r="BS62" s="149"/>
      <c r="BT62" s="151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51"/>
      <c r="CI62" s="149"/>
      <c r="CJ62" s="149"/>
      <c r="CK62" s="149"/>
      <c r="CL62" s="149"/>
      <c r="CM62" s="149"/>
      <c r="CN62" s="149"/>
      <c r="CO62" s="149"/>
      <c r="CP62" s="151"/>
      <c r="CQ62" s="149"/>
      <c r="CR62" s="151"/>
    </row>
    <row r="63" spans="1:96" s="138" customFormat="1" ht="10.9" customHeight="1" x14ac:dyDescent="0.2">
      <c r="A63" s="175" t="s">
        <v>296</v>
      </c>
      <c r="B63" s="186" t="s">
        <v>516</v>
      </c>
      <c r="C63" s="187">
        <v>3.5688331372085866E-2</v>
      </c>
      <c r="D63" s="187">
        <v>6.8635137898986759E-2</v>
      </c>
      <c r="E63" s="187">
        <v>2.5256131833791169E-2</v>
      </c>
      <c r="F63" s="187">
        <v>3.6314480421922285E-2</v>
      </c>
      <c r="G63" s="187">
        <v>2.91697883213273E-2</v>
      </c>
      <c r="H63" s="187">
        <v>1.2438854516899245E-2</v>
      </c>
      <c r="I63" s="187">
        <v>0</v>
      </c>
      <c r="J63" s="187">
        <v>3.1819386904670434E-2</v>
      </c>
      <c r="K63" s="187">
        <v>2.9237544426080207E-2</v>
      </c>
      <c r="L63" s="187">
        <v>1.4519268858323187E-2</v>
      </c>
      <c r="M63" s="187">
        <v>2.7652728705764792E-2</v>
      </c>
      <c r="N63" s="187">
        <v>3.3982387198592666E-2</v>
      </c>
      <c r="O63" s="187">
        <v>3.1092204044942194E-2</v>
      </c>
      <c r="P63" s="187">
        <v>2.4835625506694815E-2</v>
      </c>
      <c r="Q63" s="187">
        <v>1.7492236846929549E-2</v>
      </c>
      <c r="R63" s="187">
        <v>3.3439132499228051E-2</v>
      </c>
      <c r="S63" s="187">
        <v>2.7400220114195288E-2</v>
      </c>
      <c r="T63" s="187">
        <v>3.0704141620112774E-2</v>
      </c>
      <c r="U63" s="187">
        <v>2.102219768165987E-2</v>
      </c>
      <c r="V63" s="187">
        <v>1.4190137035189274E-2</v>
      </c>
      <c r="W63" s="187">
        <v>2.4853278057074709E-2</v>
      </c>
      <c r="X63" s="187">
        <v>2.2411336234295417E-2</v>
      </c>
      <c r="Y63" s="187">
        <v>2.0125781059696864E-2</v>
      </c>
      <c r="Z63" s="187">
        <v>3.140206547352651E-2</v>
      </c>
      <c r="AA63" s="187">
        <v>4.1424834052992236E-3</v>
      </c>
      <c r="AB63" s="187">
        <v>2.658825476858586E-2</v>
      </c>
      <c r="AC63" s="187">
        <v>3.0824630626294935E-2</v>
      </c>
      <c r="AD63" s="187">
        <v>0</v>
      </c>
      <c r="AE63" s="187">
        <v>3.8460699405303903E-2</v>
      </c>
      <c r="AF63" s="187">
        <v>0</v>
      </c>
      <c r="AG63" s="187">
        <v>7.9887592749323492E-3</v>
      </c>
      <c r="AH63" s="187">
        <v>2.0980573154406098E-2</v>
      </c>
      <c r="AI63" s="187">
        <v>2.1397499248406254E-2</v>
      </c>
      <c r="AJ63" s="187">
        <v>2.8885563897211447E-2</v>
      </c>
      <c r="AK63" s="187">
        <v>3.5313032022578725E-2</v>
      </c>
      <c r="AL63" s="187">
        <v>1.9291051349121562E-2</v>
      </c>
      <c r="AM63" s="187">
        <v>2.4235007286262131E-2</v>
      </c>
      <c r="AN63" s="187">
        <v>0.1072983162835898</v>
      </c>
      <c r="AO63" s="187">
        <v>7.8296232075713804E-2</v>
      </c>
      <c r="AP63" s="187">
        <v>5.3443015016650601E-2</v>
      </c>
      <c r="AQ63" s="187">
        <v>0.14151654801233646</v>
      </c>
      <c r="AR63" s="187">
        <v>9.4557653480987866E-2</v>
      </c>
      <c r="AS63" s="187">
        <v>7.8720693950036891E-2</v>
      </c>
      <c r="AT63" s="187">
        <v>9.8995114258298253E-2</v>
      </c>
      <c r="AU63" s="187">
        <v>5.9038825974386089E-2</v>
      </c>
      <c r="AV63" s="187">
        <v>5.869256985687886E-2</v>
      </c>
      <c r="AW63" s="187">
        <v>8.2190759891880211E-2</v>
      </c>
      <c r="AX63" s="187">
        <v>3.4205538034161639E-2</v>
      </c>
      <c r="AY63" s="187">
        <v>8.5531893865761571E-2</v>
      </c>
      <c r="AZ63" s="187">
        <v>1.4738443148548098E-2</v>
      </c>
      <c r="BA63" s="187">
        <v>0.10257864988771037</v>
      </c>
      <c r="BB63" s="187">
        <v>0.11213800387830486</v>
      </c>
      <c r="BC63" s="187">
        <v>6.8309756285618015E-2</v>
      </c>
      <c r="BD63" s="187">
        <v>4.899267547766966E-2</v>
      </c>
      <c r="BE63" s="187">
        <v>4.6181292956920854E-2</v>
      </c>
      <c r="BF63" s="187">
        <v>3.5296412132875446E-2</v>
      </c>
      <c r="BG63" s="187">
        <v>5.7048636519596976E-2</v>
      </c>
      <c r="BH63" s="187">
        <v>1.0997689942833173</v>
      </c>
      <c r="BI63" s="187">
        <v>7.5647674665441395E-2</v>
      </c>
      <c r="BJ63" s="187">
        <v>3.7626153313567931E-2</v>
      </c>
      <c r="BK63" s="187">
        <v>4.3297084169817826E-2</v>
      </c>
      <c r="BL63" s="187">
        <v>4.8358263877086541E-2</v>
      </c>
      <c r="BM63" s="187">
        <v>1.1041336472627242E-2</v>
      </c>
      <c r="BN63" s="187">
        <v>7.7024825222044555E-2</v>
      </c>
      <c r="BO63" s="188">
        <v>3.752325314062221</v>
      </c>
      <c r="BP63" s="149"/>
      <c r="BQ63" s="149"/>
      <c r="BR63" s="149"/>
      <c r="BS63" s="149"/>
      <c r="BT63" s="151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51"/>
      <c r="CI63" s="149"/>
      <c r="CJ63" s="149"/>
      <c r="CK63" s="149"/>
      <c r="CL63" s="149"/>
      <c r="CM63" s="149"/>
      <c r="CN63" s="149"/>
      <c r="CO63" s="149"/>
      <c r="CP63" s="151"/>
      <c r="CQ63" s="149"/>
      <c r="CR63" s="151"/>
    </row>
    <row r="64" spans="1:96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1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1</v>
      </c>
      <c r="BP64" s="149"/>
      <c r="BQ64" s="149"/>
      <c r="BR64" s="149"/>
      <c r="BS64" s="149"/>
      <c r="BT64" s="151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51"/>
      <c r="CI64" s="149"/>
      <c r="CJ64" s="149"/>
      <c r="CK64" s="149"/>
      <c r="CL64" s="149"/>
      <c r="CM64" s="149"/>
      <c r="CN64" s="149"/>
      <c r="CO64" s="149"/>
      <c r="CP64" s="151"/>
      <c r="CQ64" s="149"/>
      <c r="CR64" s="151"/>
    </row>
    <row r="65" spans="1:97" s="138" customFormat="1" ht="10.9" customHeight="1" x14ac:dyDescent="0.2">
      <c r="A65" s="193" t="s">
        <v>298</v>
      </c>
      <c r="B65" s="186" t="s">
        <v>518</v>
      </c>
      <c r="C65" s="195">
        <v>3.1056054056806005E-7</v>
      </c>
      <c r="D65" s="195">
        <v>2.1797818963833427E-7</v>
      </c>
      <c r="E65" s="195">
        <v>1.882338632067349E-7</v>
      </c>
      <c r="F65" s="195">
        <v>2.6540082768360138E-6</v>
      </c>
      <c r="G65" s="195">
        <v>2.4027733597586618E-7</v>
      </c>
      <c r="H65" s="195">
        <v>5.7208340892013415E-8</v>
      </c>
      <c r="I65" s="195">
        <v>0</v>
      </c>
      <c r="J65" s="195">
        <v>9.4277889549519096E-8</v>
      </c>
      <c r="K65" s="195">
        <v>1.8293449194892997E-7</v>
      </c>
      <c r="L65" s="195">
        <v>4.068067710104335E-7</v>
      </c>
      <c r="M65" s="195">
        <v>2.9558655067113543E-7</v>
      </c>
      <c r="N65" s="195">
        <v>3.7793684940874148E-7</v>
      </c>
      <c r="O65" s="195">
        <v>7.6060618443791768E-8</v>
      </c>
      <c r="P65" s="195">
        <v>2.1018617300780236E-7</v>
      </c>
      <c r="Q65" s="195">
        <v>4.7700132607376727E-8</v>
      </c>
      <c r="R65" s="195">
        <v>6.2083219768921396E-8</v>
      </c>
      <c r="S65" s="195">
        <v>2.4952136439850555E-7</v>
      </c>
      <c r="T65" s="195">
        <v>1.0508613265991775E-7</v>
      </c>
      <c r="U65" s="195">
        <v>9.7588123298041072E-8</v>
      </c>
      <c r="V65" s="195">
        <v>7.1171749837185223E-8</v>
      </c>
      <c r="W65" s="195">
        <v>5.7427818009147074E-8</v>
      </c>
      <c r="X65" s="195">
        <v>6.5934523007088638E-8</v>
      </c>
      <c r="Y65" s="195">
        <v>3.3403407702519187E-7</v>
      </c>
      <c r="Z65" s="195">
        <v>3.626029518968389E-7</v>
      </c>
      <c r="AA65" s="195">
        <v>3.092199105118598E-8</v>
      </c>
      <c r="AB65" s="195">
        <v>6.5440418915250761E-8</v>
      </c>
      <c r="AC65" s="195">
        <v>6.3832918949731173E-8</v>
      </c>
      <c r="AD65" s="195">
        <v>0</v>
      </c>
      <c r="AE65" s="195">
        <v>3.63024791524962E-7</v>
      </c>
      <c r="AF65" s="195">
        <v>0</v>
      </c>
      <c r="AG65" s="195">
        <v>1.7244612737374737E-8</v>
      </c>
      <c r="AH65" s="195">
        <v>7.2908883175444075E-8</v>
      </c>
      <c r="AI65" s="195">
        <v>6.0318179903393684E-7</v>
      </c>
      <c r="AJ65" s="195">
        <v>8.3541787769921789E-7</v>
      </c>
      <c r="AK65" s="195">
        <v>1.8135876924044725E-6</v>
      </c>
      <c r="AL65" s="195">
        <v>4.2142890409264754E-8</v>
      </c>
      <c r="AM65" s="195">
        <v>8.5337342605855524E-8</v>
      </c>
      <c r="AN65" s="195">
        <v>5.5421476894895263E-7</v>
      </c>
      <c r="AO65" s="195">
        <v>3.0856570106148251E-7</v>
      </c>
      <c r="AP65" s="195">
        <v>1.7228084547759558E-7</v>
      </c>
      <c r="AQ65" s="195">
        <v>2.3978409786896801E-7</v>
      </c>
      <c r="AR65" s="195">
        <v>2.3502720551525314E-7</v>
      </c>
      <c r="AS65" s="195">
        <v>3.9754391380089374E-7</v>
      </c>
      <c r="AT65" s="195">
        <v>4.0165929779106975E-7</v>
      </c>
      <c r="AU65" s="195">
        <v>2.6348909335776748E-7</v>
      </c>
      <c r="AV65" s="195">
        <v>3.61066785548098E-7</v>
      </c>
      <c r="AW65" s="195">
        <v>4.4608947850690772E-7</v>
      </c>
      <c r="AX65" s="195">
        <v>5.7605048264053522E-8</v>
      </c>
      <c r="AY65" s="195">
        <v>1.8659668024842859E-6</v>
      </c>
      <c r="AZ65" s="195">
        <v>3.5500796995524632E-7</v>
      </c>
      <c r="BA65" s="195">
        <v>5.227913389322361E-6</v>
      </c>
      <c r="BB65" s="195">
        <v>3.8359600513633342E-6</v>
      </c>
      <c r="BC65" s="195">
        <v>2.6699585789516258E-7</v>
      </c>
      <c r="BD65" s="195">
        <v>1.3275139878367497E-3</v>
      </c>
      <c r="BE65" s="195">
        <v>1.2882971945434309E-3</v>
      </c>
      <c r="BF65" s="195">
        <v>4.0814704649025455E-3</v>
      </c>
      <c r="BG65" s="195">
        <v>9.6478716130165752E-8</v>
      </c>
      <c r="BH65" s="195">
        <v>5.5037578691437429E-7</v>
      </c>
      <c r="BI65" s="195">
        <v>1.1058567949150435E-2</v>
      </c>
      <c r="BJ65" s="195">
        <v>1.005388631387292</v>
      </c>
      <c r="BK65" s="195">
        <v>3.8424517286820943E-7</v>
      </c>
      <c r="BL65" s="195">
        <v>7.5287963089914489E-7</v>
      </c>
      <c r="BM65" s="195">
        <v>1.1192698560851262E-7</v>
      </c>
      <c r="BN65" s="195">
        <v>2.9037341110161E-6</v>
      </c>
      <c r="BO65" s="196">
        <v>1.0231750280416378</v>
      </c>
      <c r="BP65" s="149"/>
      <c r="BQ65" s="149"/>
      <c r="BR65" s="149"/>
      <c r="BS65" s="149"/>
      <c r="BT65" s="151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51"/>
      <c r="CI65" s="149"/>
      <c r="CJ65" s="149"/>
      <c r="CK65" s="149"/>
      <c r="CL65" s="149"/>
      <c r="CM65" s="149"/>
      <c r="CN65" s="149"/>
      <c r="CO65" s="149"/>
      <c r="CP65" s="151"/>
      <c r="CQ65" s="149"/>
      <c r="CR65" s="151"/>
    </row>
    <row r="66" spans="1:97" s="138" customFormat="1" ht="10.9" customHeight="1" x14ac:dyDescent="0.2">
      <c r="A66" s="175" t="s">
        <v>299</v>
      </c>
      <c r="B66" s="190" t="s">
        <v>519</v>
      </c>
      <c r="C66" s="187">
        <v>6.1116696315720707E-6</v>
      </c>
      <c r="D66" s="187">
        <v>8.760483130496068E-6</v>
      </c>
      <c r="E66" s="187">
        <v>4.0627365112931226E-6</v>
      </c>
      <c r="F66" s="187">
        <v>6.8504528798075406E-6</v>
      </c>
      <c r="G66" s="187">
        <v>4.2140111455735488E-6</v>
      </c>
      <c r="H66" s="187">
        <v>4.7594850328255469E-6</v>
      </c>
      <c r="I66" s="187">
        <v>0</v>
      </c>
      <c r="J66" s="187">
        <v>7.0224317592001331E-6</v>
      </c>
      <c r="K66" s="187">
        <v>5.734793869589497E-6</v>
      </c>
      <c r="L66" s="187">
        <v>3.8401209731425036E-6</v>
      </c>
      <c r="M66" s="187">
        <v>5.2944566596087214E-6</v>
      </c>
      <c r="N66" s="187">
        <v>5.9818894022164031E-6</v>
      </c>
      <c r="O66" s="187">
        <v>4.7017406139871136E-6</v>
      </c>
      <c r="P66" s="187">
        <v>6.4484432693562825E-6</v>
      </c>
      <c r="Q66" s="187">
        <v>2.5733671546086926E-6</v>
      </c>
      <c r="R66" s="187">
        <v>5.4067826194719915E-6</v>
      </c>
      <c r="S66" s="187">
        <v>5.1480806487259547E-6</v>
      </c>
      <c r="T66" s="187">
        <v>5.8166094505075334E-6</v>
      </c>
      <c r="U66" s="187">
        <v>4.0319837257820908E-6</v>
      </c>
      <c r="V66" s="187">
        <v>3.5208136680098818E-6</v>
      </c>
      <c r="W66" s="187">
        <v>4.8682020103231292E-6</v>
      </c>
      <c r="X66" s="187">
        <v>4.0206013265444711E-6</v>
      </c>
      <c r="Y66" s="187">
        <v>2.8607598169967661E-6</v>
      </c>
      <c r="Z66" s="187">
        <v>7.1927647887345653E-6</v>
      </c>
      <c r="AA66" s="187">
        <v>6.0349016123265191E-7</v>
      </c>
      <c r="AB66" s="187">
        <v>4.1796157231500224E-6</v>
      </c>
      <c r="AC66" s="187">
        <v>5.6712939035811474E-6</v>
      </c>
      <c r="AD66" s="187">
        <v>0</v>
      </c>
      <c r="AE66" s="187">
        <v>5.7722512012068532E-6</v>
      </c>
      <c r="AF66" s="187">
        <v>0</v>
      </c>
      <c r="AG66" s="187">
        <v>9.4437840769562457E-7</v>
      </c>
      <c r="AH66" s="187">
        <v>3.7681534887709139E-6</v>
      </c>
      <c r="AI66" s="187">
        <v>3.7924730018878539E-6</v>
      </c>
      <c r="AJ66" s="187">
        <v>4.7642771087199931E-6</v>
      </c>
      <c r="AK66" s="187">
        <v>6.1118500730543968E-6</v>
      </c>
      <c r="AL66" s="187">
        <v>3.129291476395449E-6</v>
      </c>
      <c r="AM66" s="187">
        <v>5.2186412057288411E-6</v>
      </c>
      <c r="AN66" s="187">
        <v>1.2572237085568752E-5</v>
      </c>
      <c r="AO66" s="187">
        <v>1.1528467225078712E-5</v>
      </c>
      <c r="AP66" s="187">
        <v>1.1981815737446893E-5</v>
      </c>
      <c r="AQ66" s="187">
        <v>1.729739274497599E-5</v>
      </c>
      <c r="AR66" s="187">
        <v>1.3161891976708393E-5</v>
      </c>
      <c r="AS66" s="187">
        <v>1.0021854616112481E-5</v>
      </c>
      <c r="AT66" s="187">
        <v>1.5575037433122312E-5</v>
      </c>
      <c r="AU66" s="187">
        <v>9.9324850757250733E-6</v>
      </c>
      <c r="AV66" s="187">
        <v>2.9206589625007169E-5</v>
      </c>
      <c r="AW66" s="187">
        <v>1.6859485495270853E-5</v>
      </c>
      <c r="AX66" s="187">
        <v>5.2115548352909507E-6</v>
      </c>
      <c r="AY66" s="187">
        <v>1.2212264690586253E-5</v>
      </c>
      <c r="AZ66" s="187">
        <v>4.6753411503112545E-6</v>
      </c>
      <c r="BA66" s="187">
        <v>3.1917963415761543E-3</v>
      </c>
      <c r="BB66" s="187">
        <v>6.0905122561077923E-3</v>
      </c>
      <c r="BC66" s="187">
        <v>1.3043859452939075E-5</v>
      </c>
      <c r="BD66" s="187">
        <v>3.7569053155465841E-5</v>
      </c>
      <c r="BE66" s="187">
        <v>1.1440258937753916E-5</v>
      </c>
      <c r="BF66" s="187">
        <v>9.08370227461049E-6</v>
      </c>
      <c r="BG66" s="187">
        <v>1.8747775601596113E-5</v>
      </c>
      <c r="BH66" s="187">
        <v>1.1047223797287774E-4</v>
      </c>
      <c r="BI66" s="187">
        <v>8.2481062055141932E-4</v>
      </c>
      <c r="BJ66" s="187">
        <v>1.8138278892912787E-4</v>
      </c>
      <c r="BK66" s="187">
        <v>1.0065473817999275</v>
      </c>
      <c r="BL66" s="187">
        <v>4.3234575627884271E-4</v>
      </c>
      <c r="BM66" s="187">
        <v>4.0561355769362775E-6</v>
      </c>
      <c r="BN66" s="187">
        <v>3.2650939370816709E-4</v>
      </c>
      <c r="BO66" s="188">
        <v>1.0181325667935823</v>
      </c>
      <c r="BP66" s="149"/>
      <c r="BQ66" s="149"/>
      <c r="BR66" s="149"/>
      <c r="BS66" s="149"/>
      <c r="BT66" s="151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51"/>
      <c r="CI66" s="149"/>
      <c r="CJ66" s="149"/>
      <c r="CK66" s="149"/>
      <c r="CL66" s="149"/>
      <c r="CM66" s="149"/>
      <c r="CN66" s="149"/>
      <c r="CO66" s="149"/>
      <c r="CP66" s="151"/>
      <c r="CQ66" s="149"/>
      <c r="CR66" s="151"/>
    </row>
    <row r="67" spans="1:97" s="138" customFormat="1" ht="10.9" customHeight="1" x14ac:dyDescent="0.2">
      <c r="A67" s="175" t="s">
        <v>300</v>
      </c>
      <c r="B67" s="186" t="s">
        <v>520</v>
      </c>
      <c r="C67" s="187">
        <v>1.9167099802433173E-4</v>
      </c>
      <c r="D67" s="187">
        <v>1.7191344027577273E-4</v>
      </c>
      <c r="E67" s="187">
        <v>1.1143569485657373E-4</v>
      </c>
      <c r="F67" s="187">
        <v>1.1827588713910614E-3</v>
      </c>
      <c r="G67" s="187">
        <v>1.756771740354045E-4</v>
      </c>
      <c r="H67" s="187">
        <v>1.1768022236894858E-3</v>
      </c>
      <c r="I67" s="187">
        <v>0</v>
      </c>
      <c r="J67" s="187">
        <v>4.2147740446375206E-4</v>
      </c>
      <c r="K67" s="187">
        <v>4.0536505109993915E-4</v>
      </c>
      <c r="L67" s="187">
        <v>3.7762372280275732E-4</v>
      </c>
      <c r="M67" s="187">
        <v>1.8400142531534684E-4</v>
      </c>
      <c r="N67" s="187">
        <v>2.8783262797859829E-4</v>
      </c>
      <c r="O67" s="187">
        <v>3.0425464613918865E-4</v>
      </c>
      <c r="P67" s="187">
        <v>1.5354347991284849E-4</v>
      </c>
      <c r="Q67" s="187">
        <v>4.5316428918064638E-5</v>
      </c>
      <c r="R67" s="187">
        <v>7.4364671686318349E-5</v>
      </c>
      <c r="S67" s="187">
        <v>1.6056798432878211E-4</v>
      </c>
      <c r="T67" s="187">
        <v>9.8906223354476737E-5</v>
      </c>
      <c r="U67" s="187">
        <v>7.4643462920273983E-5</v>
      </c>
      <c r="V67" s="187">
        <v>5.8171495558058025E-5</v>
      </c>
      <c r="W67" s="187">
        <v>2.8250766946872176E-4</v>
      </c>
      <c r="X67" s="187">
        <v>5.0019053050706355E-5</v>
      </c>
      <c r="Y67" s="187">
        <v>4.7985847410901042E-5</v>
      </c>
      <c r="Z67" s="187">
        <v>7.647325709573466E-5</v>
      </c>
      <c r="AA67" s="187">
        <v>1.500587523835637E-5</v>
      </c>
      <c r="AB67" s="187">
        <v>5.7618896774587873E-5</v>
      </c>
      <c r="AC67" s="187">
        <v>5.7933064292746876E-5</v>
      </c>
      <c r="AD67" s="187">
        <v>0</v>
      </c>
      <c r="AE67" s="187">
        <v>1.9601021859967169E-4</v>
      </c>
      <c r="AF67" s="187">
        <v>0</v>
      </c>
      <c r="AG67" s="187">
        <v>1.4393796844837038E-5</v>
      </c>
      <c r="AH67" s="187">
        <v>6.2344310267306935E-5</v>
      </c>
      <c r="AI67" s="187">
        <v>5.0388128572764258E-5</v>
      </c>
      <c r="AJ67" s="187">
        <v>2.0817710146855292E-4</v>
      </c>
      <c r="AK67" s="187">
        <v>1.7423107336816802E-4</v>
      </c>
      <c r="AL67" s="187">
        <v>4.0935609210214414E-5</v>
      </c>
      <c r="AM67" s="187">
        <v>7.9161463633026363E-5</v>
      </c>
      <c r="AN67" s="187">
        <v>2.4450454898089844E-4</v>
      </c>
      <c r="AO67" s="187">
        <v>2.997752924266665E-4</v>
      </c>
      <c r="AP67" s="187">
        <v>2.2733225895533584E-4</v>
      </c>
      <c r="AQ67" s="187">
        <v>4.5711936629068298E-4</v>
      </c>
      <c r="AR67" s="187">
        <v>4.4579551944611001E-4</v>
      </c>
      <c r="AS67" s="187">
        <v>2.2509535113530977E-4</v>
      </c>
      <c r="AT67" s="187">
        <v>3.4913986306857423E-4</v>
      </c>
      <c r="AU67" s="187">
        <v>1.5985074937073973E-4</v>
      </c>
      <c r="AV67" s="187">
        <v>7.8806861547348072E-4</v>
      </c>
      <c r="AW67" s="187">
        <v>2.8550691774204088E-4</v>
      </c>
      <c r="AX67" s="187">
        <v>7.0331586665290627E-4</v>
      </c>
      <c r="AY67" s="187">
        <v>5.6590117793444187E-4</v>
      </c>
      <c r="AZ67" s="187">
        <v>4.0359837964566161E-4</v>
      </c>
      <c r="BA67" s="187">
        <v>9.1982633144938844E-4</v>
      </c>
      <c r="BB67" s="187">
        <v>2.6201596701384655E-3</v>
      </c>
      <c r="BC67" s="187">
        <v>5.3220623040077172E-4</v>
      </c>
      <c r="BD67" s="187">
        <v>7.1439994125642372E-4</v>
      </c>
      <c r="BE67" s="187">
        <v>8.7192856548722313E-3</v>
      </c>
      <c r="BF67" s="187">
        <v>7.0576213758738694E-3</v>
      </c>
      <c r="BG67" s="187">
        <v>2.2491238454652126E-3</v>
      </c>
      <c r="BH67" s="187">
        <v>1.0275721278482218E-3</v>
      </c>
      <c r="BI67" s="187">
        <v>1.0531935794297146E-2</v>
      </c>
      <c r="BJ67" s="187">
        <v>2.7534545036309015E-3</v>
      </c>
      <c r="BK67" s="187">
        <v>3.2621846198704466E-3</v>
      </c>
      <c r="BL67" s="187">
        <v>1.0142180348193675</v>
      </c>
      <c r="BM67" s="187">
        <v>1.1296820716007495E-4</v>
      </c>
      <c r="BN67" s="187">
        <v>1.1648403938110741E-3</v>
      </c>
      <c r="BO67" s="188">
        <v>1.068108129814612</v>
      </c>
      <c r="BP67" s="149"/>
      <c r="BQ67" s="149"/>
      <c r="BR67" s="149"/>
      <c r="BS67" s="149"/>
      <c r="BT67" s="151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51"/>
      <c r="CI67" s="149"/>
      <c r="CJ67" s="149"/>
      <c r="CK67" s="149"/>
      <c r="CL67" s="149"/>
      <c r="CM67" s="149"/>
      <c r="CN67" s="149"/>
      <c r="CO67" s="149"/>
      <c r="CP67" s="151"/>
      <c r="CQ67" s="149"/>
      <c r="CR67" s="151"/>
    </row>
    <row r="68" spans="1:97" s="138" customFormat="1" ht="10.9" customHeight="1" x14ac:dyDescent="0.2">
      <c r="A68" s="175" t="s">
        <v>301</v>
      </c>
      <c r="B68" s="186" t="s">
        <v>521</v>
      </c>
      <c r="C68" s="187">
        <v>6.8300103622878888E-4</v>
      </c>
      <c r="D68" s="187">
        <v>5.9442093794061885E-4</v>
      </c>
      <c r="E68" s="187">
        <v>9.5210842083060312E-4</v>
      </c>
      <c r="F68" s="187">
        <v>2.8273834499384191E-3</v>
      </c>
      <c r="G68" s="187">
        <v>3.1447949791698908E-3</v>
      </c>
      <c r="H68" s="187">
        <v>1.7878580740193419E-3</v>
      </c>
      <c r="I68" s="187">
        <v>0</v>
      </c>
      <c r="J68" s="187">
        <v>1.1564276523764747E-3</v>
      </c>
      <c r="K68" s="187">
        <v>1.3187581776509471E-3</v>
      </c>
      <c r="L68" s="187">
        <v>9.4995482346928054E-4</v>
      </c>
      <c r="M68" s="187">
        <v>6.4913189429444541E-4</v>
      </c>
      <c r="N68" s="187">
        <v>1.403444677033057E-3</v>
      </c>
      <c r="O68" s="187">
        <v>5.2202781926728172E-4</v>
      </c>
      <c r="P68" s="187">
        <v>5.3802772546732158E-4</v>
      </c>
      <c r="Q68" s="187">
        <v>1.6586667394174958E-4</v>
      </c>
      <c r="R68" s="187">
        <v>3.2325732062114245E-3</v>
      </c>
      <c r="S68" s="187">
        <v>1.4908637570879416E-3</v>
      </c>
      <c r="T68" s="187">
        <v>2.0090062032111214E-3</v>
      </c>
      <c r="U68" s="187">
        <v>1.2725326978802319E-3</v>
      </c>
      <c r="V68" s="187">
        <v>2.2559534042391495E-4</v>
      </c>
      <c r="W68" s="187">
        <v>1.0116302991503504E-3</v>
      </c>
      <c r="X68" s="187">
        <v>7.2823410926503161E-4</v>
      </c>
      <c r="Y68" s="187">
        <v>4.1753681005457754E-4</v>
      </c>
      <c r="Z68" s="187">
        <v>7.8360182068810404E-4</v>
      </c>
      <c r="AA68" s="187">
        <v>5.7117353170159454E-5</v>
      </c>
      <c r="AB68" s="187">
        <v>1.7402850938209801E-4</v>
      </c>
      <c r="AC68" s="187">
        <v>1.6442908762061517E-4</v>
      </c>
      <c r="AD68" s="187">
        <v>0</v>
      </c>
      <c r="AE68" s="187">
        <v>1.0284859984782497E-3</v>
      </c>
      <c r="AF68" s="187">
        <v>0</v>
      </c>
      <c r="AG68" s="187">
        <v>3.7298347201050368E-5</v>
      </c>
      <c r="AH68" s="187">
        <v>2.0238178193343127E-4</v>
      </c>
      <c r="AI68" s="187">
        <v>5.115021264891456E-4</v>
      </c>
      <c r="AJ68" s="187">
        <v>1.0052186878154944E-3</v>
      </c>
      <c r="AK68" s="187">
        <v>9.7599358558588239E-4</v>
      </c>
      <c r="AL68" s="187">
        <v>5.8031599087350985E-4</v>
      </c>
      <c r="AM68" s="187">
        <v>1.8515770512754931E-3</v>
      </c>
      <c r="AN68" s="187">
        <v>8.2794331807085214E-4</v>
      </c>
      <c r="AO68" s="187">
        <v>9.9661230522751451E-4</v>
      </c>
      <c r="AP68" s="187">
        <v>4.1538815306034542E-4</v>
      </c>
      <c r="AQ68" s="187">
        <v>2.8202550552501983E-3</v>
      </c>
      <c r="AR68" s="187">
        <v>8.1870350806576096E-4</v>
      </c>
      <c r="AS68" s="187">
        <v>3.395209097901351E-4</v>
      </c>
      <c r="AT68" s="187">
        <v>1.4230471392060755E-3</v>
      </c>
      <c r="AU68" s="187">
        <v>3.2121833805307878E-3</v>
      </c>
      <c r="AV68" s="187">
        <v>2.2557376445969542E-3</v>
      </c>
      <c r="AW68" s="187">
        <v>3.7777393157358463E-3</v>
      </c>
      <c r="AX68" s="187">
        <v>5.7873970323623497E-4</v>
      </c>
      <c r="AY68" s="187">
        <v>2.3285880982735502E-3</v>
      </c>
      <c r="AZ68" s="187">
        <v>4.0478265117227632E-3</v>
      </c>
      <c r="BA68" s="187">
        <v>2.992589833027982E-3</v>
      </c>
      <c r="BB68" s="187">
        <v>1.8787643700202245E-3</v>
      </c>
      <c r="BC68" s="187">
        <v>2.4217174042306649E-3</v>
      </c>
      <c r="BD68" s="187">
        <v>3.4925847747877313E-3</v>
      </c>
      <c r="BE68" s="187">
        <v>1.893980917627951E-3</v>
      </c>
      <c r="BF68" s="187">
        <v>5.2524489952891591E-3</v>
      </c>
      <c r="BG68" s="187">
        <v>6.079545577820299E-3</v>
      </c>
      <c r="BH68" s="187">
        <v>2.0487241557285638E-3</v>
      </c>
      <c r="BI68" s="187">
        <v>2.8760331636811676E-3</v>
      </c>
      <c r="BJ68" s="187">
        <v>1.4876722851537526E-3</v>
      </c>
      <c r="BK68" s="187">
        <v>2.7818749668718197E-3</v>
      </c>
      <c r="BL68" s="187">
        <v>3.7886750526781852E-3</v>
      </c>
      <c r="BM68" s="187">
        <v>1.00043142584756</v>
      </c>
      <c r="BN68" s="187">
        <v>1.031854583716149E-3</v>
      </c>
      <c r="BO68" s="188">
        <v>1.0967533060763868</v>
      </c>
      <c r="BP68" s="149"/>
      <c r="BQ68" s="149"/>
      <c r="BR68" s="149"/>
      <c r="BS68" s="149"/>
      <c r="BT68" s="151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51"/>
      <c r="CI68" s="149"/>
      <c r="CJ68" s="149"/>
      <c r="CK68" s="149"/>
      <c r="CL68" s="149"/>
      <c r="CM68" s="149"/>
      <c r="CN68" s="149"/>
      <c r="CO68" s="149"/>
      <c r="CP68" s="151"/>
      <c r="CQ68" s="149"/>
      <c r="CR68" s="151"/>
    </row>
    <row r="69" spans="1:97" s="138" customFormat="1" ht="10.9" customHeight="1" x14ac:dyDescent="0.2">
      <c r="A69" s="193" t="s">
        <v>459</v>
      </c>
      <c r="B69" s="186" t="s">
        <v>522</v>
      </c>
      <c r="C69" s="187">
        <v>1.5663764395568874E-3</v>
      </c>
      <c r="D69" s="187">
        <v>4.0774995153715517E-4</v>
      </c>
      <c r="E69" s="187">
        <v>4.4636605416903884E-4</v>
      </c>
      <c r="F69" s="187">
        <v>2.7960141876150034E-4</v>
      </c>
      <c r="G69" s="187">
        <v>1.2858410615408822E-3</v>
      </c>
      <c r="H69" s="187">
        <v>2.073710578347562E-3</v>
      </c>
      <c r="I69" s="187">
        <v>0</v>
      </c>
      <c r="J69" s="187">
        <v>5.4658727396324621E-3</v>
      </c>
      <c r="K69" s="187">
        <v>2.7905761895935855E-3</v>
      </c>
      <c r="L69" s="187">
        <v>1.4822609038554855E-3</v>
      </c>
      <c r="M69" s="187">
        <v>2.3381504012099413E-3</v>
      </c>
      <c r="N69" s="187">
        <v>7.8948938912717622E-4</v>
      </c>
      <c r="O69" s="187">
        <v>1.2074966372343707E-3</v>
      </c>
      <c r="P69" s="187">
        <v>5.3017464562932059E-3</v>
      </c>
      <c r="Q69" s="187">
        <v>1.3556418105178548E-4</v>
      </c>
      <c r="R69" s="187">
        <v>8.9029490748155629E-4</v>
      </c>
      <c r="S69" s="187">
        <v>2.5046846729324078E-3</v>
      </c>
      <c r="T69" s="187">
        <v>1.0263674853401904E-3</v>
      </c>
      <c r="U69" s="187">
        <v>1.2969316962958746E-3</v>
      </c>
      <c r="V69" s="187">
        <v>1.4791999385606594E-3</v>
      </c>
      <c r="W69" s="187">
        <v>9.882576420267926E-4</v>
      </c>
      <c r="X69" s="187">
        <v>2.0732702757557465E-4</v>
      </c>
      <c r="Y69" s="187">
        <v>3.5259378002500428E-4</v>
      </c>
      <c r="Z69" s="187">
        <v>1.4386078507666667E-3</v>
      </c>
      <c r="AA69" s="187">
        <v>5.7521429783763232E-5</v>
      </c>
      <c r="AB69" s="187">
        <v>8.0221648963450906E-4</v>
      </c>
      <c r="AC69" s="187">
        <v>1.3793074900488289E-4</v>
      </c>
      <c r="AD69" s="187">
        <v>0</v>
      </c>
      <c r="AE69" s="187">
        <v>1.9628713095838704E-3</v>
      </c>
      <c r="AF69" s="187">
        <v>0</v>
      </c>
      <c r="AG69" s="187">
        <v>4.195918480835049E-5</v>
      </c>
      <c r="AH69" s="187">
        <v>1.3237478495126439E-3</v>
      </c>
      <c r="AI69" s="187">
        <v>9.0667662323987651E-4</v>
      </c>
      <c r="AJ69" s="187">
        <v>7.3350294054982501E-4</v>
      </c>
      <c r="AK69" s="187">
        <v>5.2583415604718633E-4</v>
      </c>
      <c r="AL69" s="187">
        <v>5.3156671414382765E-4</v>
      </c>
      <c r="AM69" s="187">
        <v>1.3777695945902143E-3</v>
      </c>
      <c r="AN69" s="187">
        <v>1.2680661399155895E-3</v>
      </c>
      <c r="AO69" s="187">
        <v>5.743637756205398E-3</v>
      </c>
      <c r="AP69" s="187">
        <v>1.1348327811865806E-3</v>
      </c>
      <c r="AQ69" s="187">
        <v>1.7681377370131676E-3</v>
      </c>
      <c r="AR69" s="187">
        <v>2.9472172083736966E-3</v>
      </c>
      <c r="AS69" s="187">
        <v>1.9242171506799403E-3</v>
      </c>
      <c r="AT69" s="187">
        <v>2.3614064770038664E-3</v>
      </c>
      <c r="AU69" s="187">
        <v>5.6866090274644123E-3</v>
      </c>
      <c r="AV69" s="187">
        <v>2.0351700352254699E-3</v>
      </c>
      <c r="AW69" s="187">
        <v>1.4998913060414326E-3</v>
      </c>
      <c r="AX69" s="187">
        <v>4.3495721144790072E-4</v>
      </c>
      <c r="AY69" s="187">
        <v>2.763581569520307E-3</v>
      </c>
      <c r="AZ69" s="187">
        <v>5.1274263048528166E-4</v>
      </c>
      <c r="BA69" s="187">
        <v>1.0350274155938833E-3</v>
      </c>
      <c r="BB69" s="187">
        <v>4.8767254841104675E-4</v>
      </c>
      <c r="BC69" s="187">
        <v>4.125253500632926E-4</v>
      </c>
      <c r="BD69" s="187">
        <v>2.3056143712115898E-3</v>
      </c>
      <c r="BE69" s="187">
        <v>8.1318527986919055E-4</v>
      </c>
      <c r="BF69" s="187">
        <v>8.9555375541458483E-4</v>
      </c>
      <c r="BG69" s="187">
        <v>1.0364494822829974E-3</v>
      </c>
      <c r="BH69" s="187">
        <v>8.8952715736552348E-4</v>
      </c>
      <c r="BI69" s="187">
        <v>9.5073919751650839E-4</v>
      </c>
      <c r="BJ69" s="187">
        <v>9.9727852505319394E-4</v>
      </c>
      <c r="BK69" s="187">
        <v>7.6055088691155725E-4</v>
      </c>
      <c r="BL69" s="187">
        <v>1.4957856430316825E-3</v>
      </c>
      <c r="BM69" s="187">
        <v>5.6971284163589834E-4</v>
      </c>
      <c r="BN69" s="187">
        <v>1.0004181526334694</v>
      </c>
      <c r="BO69" s="188">
        <v>1.0873049065622082</v>
      </c>
      <c r="BP69" s="149"/>
      <c r="BQ69" s="149"/>
      <c r="BR69" s="149"/>
      <c r="BS69" s="149"/>
      <c r="BT69" s="151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51"/>
      <c r="CI69" s="149"/>
      <c r="CJ69" s="149"/>
      <c r="CK69" s="149"/>
      <c r="CL69" s="149"/>
      <c r="CM69" s="149"/>
      <c r="CN69" s="149"/>
      <c r="CO69" s="149"/>
      <c r="CP69" s="151"/>
      <c r="CQ69" s="149"/>
      <c r="CR69" s="151"/>
    </row>
    <row r="70" spans="1:97" s="138" customFormat="1" ht="10.9" customHeight="1" x14ac:dyDescent="0.2">
      <c r="A70" s="199"/>
      <c r="B70" s="200" t="s">
        <v>329</v>
      </c>
      <c r="C70" s="201">
        <v>1.292652786363315</v>
      </c>
      <c r="D70" s="201">
        <v>1.3261306015766061</v>
      </c>
      <c r="E70" s="201">
        <v>1.3800773802644239</v>
      </c>
      <c r="F70" s="201">
        <v>1.1790817446550637</v>
      </c>
      <c r="G70" s="201">
        <v>1.286145170001965</v>
      </c>
      <c r="H70" s="201">
        <v>1.1275869504151155</v>
      </c>
      <c r="I70" s="201">
        <v>1</v>
      </c>
      <c r="J70" s="201">
        <v>1.1614657963266191</v>
      </c>
      <c r="K70" s="201">
        <v>1.7197884766180145</v>
      </c>
      <c r="L70" s="201">
        <v>1.3838603851279723</v>
      </c>
      <c r="M70" s="201">
        <v>1.7579562249562197</v>
      </c>
      <c r="N70" s="201">
        <v>1.4904037536105845</v>
      </c>
      <c r="O70" s="201">
        <v>1.2001143451489231</v>
      </c>
      <c r="P70" s="201">
        <v>1.5912654082604998</v>
      </c>
      <c r="Q70" s="201">
        <v>1.1029621343579841</v>
      </c>
      <c r="R70" s="201">
        <v>1.1422306266431488</v>
      </c>
      <c r="S70" s="201">
        <v>1.496351490268645</v>
      </c>
      <c r="T70" s="201">
        <v>1.3141335566097245</v>
      </c>
      <c r="U70" s="201">
        <v>1.2837075952679091</v>
      </c>
      <c r="V70" s="201">
        <v>1.14791790490847</v>
      </c>
      <c r="W70" s="201">
        <v>1.1358739024129405</v>
      </c>
      <c r="X70" s="201">
        <v>1.1803476565085587</v>
      </c>
      <c r="Y70" s="201">
        <v>1.1904137468654004</v>
      </c>
      <c r="Z70" s="201">
        <v>1.1792455174779777</v>
      </c>
      <c r="AA70" s="201">
        <v>1.030480591786362</v>
      </c>
      <c r="AB70" s="201">
        <v>1.1684922772098343</v>
      </c>
      <c r="AC70" s="201">
        <v>1.1570872232451517</v>
      </c>
      <c r="AD70" s="201">
        <v>1</v>
      </c>
      <c r="AE70" s="201">
        <v>1.2575914852281331</v>
      </c>
      <c r="AF70" s="201">
        <v>1</v>
      </c>
      <c r="AG70" s="201">
        <v>1.0271738766783538</v>
      </c>
      <c r="AH70" s="201">
        <v>1.1609180575843987</v>
      </c>
      <c r="AI70" s="201">
        <v>1.1042787579181841</v>
      </c>
      <c r="AJ70" s="201">
        <v>1.1317960194198398</v>
      </c>
      <c r="AK70" s="201">
        <v>1.1472504024562291</v>
      </c>
      <c r="AL70" s="201">
        <v>1.0845551181130737</v>
      </c>
      <c r="AM70" s="201">
        <v>1.2206637868218531</v>
      </c>
      <c r="AN70" s="201">
        <v>1.4508469828775585</v>
      </c>
      <c r="AO70" s="201">
        <v>1.2901850943003015</v>
      </c>
      <c r="AP70" s="201">
        <v>1.2462324100272684</v>
      </c>
      <c r="AQ70" s="201">
        <v>1.290974853996611</v>
      </c>
      <c r="AR70" s="201">
        <v>1.2451496021232025</v>
      </c>
      <c r="AS70" s="201">
        <v>1.1882049622934954</v>
      </c>
      <c r="AT70" s="201">
        <v>1.2571449116129405</v>
      </c>
      <c r="AU70" s="201">
        <v>1.1604409169975234</v>
      </c>
      <c r="AV70" s="201">
        <v>1.1403473480575017</v>
      </c>
      <c r="AW70" s="201">
        <v>1.1642413710989343</v>
      </c>
      <c r="AX70" s="201">
        <v>1.1291791438371841</v>
      </c>
      <c r="AY70" s="201">
        <v>1.2417110339806026</v>
      </c>
      <c r="AZ70" s="201">
        <v>1.1130906003549041</v>
      </c>
      <c r="BA70" s="201">
        <v>1.1932929476677634</v>
      </c>
      <c r="BB70" s="201">
        <v>1.2141290276540624</v>
      </c>
      <c r="BC70" s="201">
        <v>1.1534272746586016</v>
      </c>
      <c r="BD70" s="201">
        <v>1.1456744677955619</v>
      </c>
      <c r="BE70" s="201">
        <v>1.1618405050638392</v>
      </c>
      <c r="BF70" s="201">
        <v>1.1375863894154121</v>
      </c>
      <c r="BG70" s="201">
        <v>1.1762289114210738</v>
      </c>
      <c r="BH70" s="201">
        <v>1.1662808999973411</v>
      </c>
      <c r="BI70" s="201">
        <v>1.3631754602018196</v>
      </c>
      <c r="BJ70" s="201">
        <v>1.3921224257538849</v>
      </c>
      <c r="BK70" s="201">
        <v>1.1701700623696356</v>
      </c>
      <c r="BL70" s="201">
        <v>1.1868826513769068</v>
      </c>
      <c r="BM70" s="201">
        <v>1.2568941026734988</v>
      </c>
      <c r="BN70" s="201">
        <v>1.3646007036510728</v>
      </c>
      <c r="BO70" s="202">
        <v>1.2275008720682183</v>
      </c>
      <c r="BP70" s="149"/>
      <c r="BQ70" s="149"/>
      <c r="BR70" s="149"/>
      <c r="BS70" s="149"/>
      <c r="BT70" s="151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51"/>
      <c r="CI70" s="149"/>
      <c r="CJ70" s="149"/>
      <c r="CK70" s="149"/>
      <c r="CL70" s="149"/>
      <c r="CM70" s="149"/>
      <c r="CN70" s="149"/>
      <c r="CO70" s="149"/>
      <c r="CP70" s="151"/>
      <c r="CQ70" s="149"/>
      <c r="CR70" s="151"/>
    </row>
    <row r="71" spans="1:97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5"/>
      <c r="CQ71" s="145"/>
      <c r="CR71" s="145"/>
    </row>
    <row r="72" spans="1:97" s="138" customFormat="1" ht="10.9" customHeight="1" x14ac:dyDescent="0.2">
      <c r="A72" s="13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3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5"/>
    </row>
    <row r="73" spans="1:97" s="138" customFormat="1" ht="10.9" customHeight="1" x14ac:dyDescent="0.2">
      <c r="A73" s="136"/>
      <c r="BP73" s="139"/>
      <c r="CS73" s="139"/>
    </row>
    <row r="74" spans="1:97" s="138" customFormat="1" ht="10.9" customHeight="1" x14ac:dyDescent="0.2">
      <c r="A74" s="136"/>
      <c r="BP74" s="139"/>
      <c r="CS74" s="139"/>
    </row>
    <row r="75" spans="1:97" s="138" customFormat="1" ht="10.9" customHeight="1" x14ac:dyDescent="0.2">
      <c r="A75" s="136"/>
      <c r="BP75" s="139"/>
      <c r="CS75" s="139"/>
    </row>
    <row r="76" spans="1:97" s="138" customFormat="1" ht="10.9" customHeight="1" x14ac:dyDescent="0.2">
      <c r="A76" s="136"/>
      <c r="BP76" s="139"/>
      <c r="CS76" s="139"/>
    </row>
    <row r="77" spans="1:97" s="138" customFormat="1" ht="10.9" customHeight="1" x14ac:dyDescent="0.2">
      <c r="A77" s="136"/>
      <c r="BP77" s="139"/>
      <c r="CS77" s="139"/>
    </row>
    <row r="78" spans="1:97" s="138" customFormat="1" ht="10.9" customHeight="1" x14ac:dyDescent="0.2">
      <c r="A78" s="136"/>
      <c r="BP78" s="139"/>
      <c r="CS78" s="139"/>
    </row>
    <row r="79" spans="1:97" s="138" customFormat="1" ht="10.9" customHeight="1" x14ac:dyDescent="0.2">
      <c r="A79" s="136"/>
      <c r="BP79" s="139"/>
      <c r="CS79" s="139"/>
    </row>
    <row r="80" spans="1:97" s="138" customFormat="1" ht="10.9" customHeight="1" x14ac:dyDescent="0.2">
      <c r="A80" s="136"/>
      <c r="BP80" s="139"/>
      <c r="CS80" s="139"/>
    </row>
    <row r="81" spans="1:97" s="138" customFormat="1" ht="6.75" customHeight="1" x14ac:dyDescent="0.2">
      <c r="A81" s="136"/>
      <c r="BP81" s="139"/>
      <c r="CS81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115" zoomScaleNormal="100" zoomScaleSheetLayoutView="115" workbookViewId="0">
      <selection activeCell="B31" sqref="B31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46</v>
      </c>
      <c r="E1" s="160"/>
      <c r="F1" s="160"/>
      <c r="G1" s="160"/>
      <c r="H1" s="621">
        <f>IF(H2&gt;H3,H3,H2)</f>
        <v>25</v>
      </c>
      <c r="I1" s="152" t="s">
        <v>334</v>
      </c>
      <c r="J1" s="153"/>
      <c r="K1" s="154"/>
    </row>
    <row r="2" spans="1:13" ht="23" thickBot="1" x14ac:dyDescent="0.8">
      <c r="A2" s="155" t="s">
        <v>336</v>
      </c>
      <c r="B2" s="156" t="s">
        <v>416</v>
      </c>
      <c r="C2" s="157" t="s">
        <v>338</v>
      </c>
      <c r="D2" s="158">
        <f ca="1">OFFSET(D6,H1,0)</f>
        <v>0.65816824510667427</v>
      </c>
      <c r="E2" s="618" t="str">
        <f ca="1">IF(H2&gt;H3,"← "&amp;OFFSET(A6,H3,0)&amp;"値を適用","")</f>
        <v/>
      </c>
      <c r="F2" s="624"/>
      <c r="G2" s="624"/>
      <c r="H2" s="622">
        <f>MATCH(B2,M7:M31,0)</f>
        <v>25</v>
      </c>
      <c r="I2" s="159" t="s">
        <v>339</v>
      </c>
      <c r="J2" s="160"/>
      <c r="K2" s="161"/>
    </row>
    <row r="3" spans="1:13" ht="31.5" x14ac:dyDescent="0.2">
      <c r="A3" s="134"/>
      <c r="E3" s="160"/>
      <c r="F3" s="160"/>
      <c r="G3" s="160"/>
      <c r="H3" s="623">
        <f>COUNT(C:C)</f>
        <v>25</v>
      </c>
      <c r="I3" s="162" t="s">
        <v>340</v>
      </c>
      <c r="J3" s="163"/>
      <c r="K3" s="164"/>
    </row>
    <row r="4" spans="1:13" ht="26" thickBot="1" x14ac:dyDescent="0.25">
      <c r="A4" s="1"/>
      <c r="D4" s="10" t="s">
        <v>47</v>
      </c>
    </row>
    <row r="5" spans="1:13" ht="18.5" thickTop="1" thickBot="1" x14ac:dyDescent="0.25">
      <c r="A5" s="3"/>
      <c r="B5" s="4" t="s">
        <v>41</v>
      </c>
      <c r="C5" s="4" t="s">
        <v>42</v>
      </c>
      <c r="D5" s="4" t="s">
        <v>40</v>
      </c>
    </row>
    <row r="6" spans="1:13" ht="18.5" thickTop="1" thickBot="1" x14ac:dyDescent="0.25">
      <c r="A6" s="3"/>
      <c r="B6" s="4" t="s">
        <v>406</v>
      </c>
      <c r="C6" s="4" t="s">
        <v>407</v>
      </c>
      <c r="D6" s="4" t="s">
        <v>341</v>
      </c>
      <c r="M6" s="2" t="s">
        <v>335</v>
      </c>
    </row>
    <row r="7" spans="1:13" ht="18.5" hidden="1" thickTop="1" thickBot="1" x14ac:dyDescent="0.25">
      <c r="A7" s="5" t="s">
        <v>395</v>
      </c>
      <c r="B7" s="6">
        <v>329216</v>
      </c>
      <c r="C7" s="6">
        <v>460967</v>
      </c>
      <c r="D7" s="7">
        <f>B7/C7</f>
        <v>0.71418561415459236</v>
      </c>
      <c r="M7" s="2" t="s">
        <v>395</v>
      </c>
    </row>
    <row r="8" spans="1:13" ht="18.5" hidden="1" thickTop="1" thickBot="1" x14ac:dyDescent="0.25">
      <c r="A8" s="3" t="s">
        <v>396</v>
      </c>
      <c r="B8" s="8">
        <v>319159</v>
      </c>
      <c r="C8" s="8">
        <v>448136</v>
      </c>
      <c r="D8" s="9">
        <f t="shared" ref="D8:D31" si="0">B8/C8</f>
        <v>0.71219228091472231</v>
      </c>
      <c r="M8" s="2" t="s">
        <v>396</v>
      </c>
    </row>
    <row r="9" spans="1:13" ht="18.5" hidden="1" thickTop="1" thickBot="1" x14ac:dyDescent="0.25">
      <c r="A9" s="5" t="s">
        <v>397</v>
      </c>
      <c r="B9" s="6">
        <v>317178</v>
      </c>
      <c r="C9" s="6">
        <v>447722</v>
      </c>
      <c r="D9" s="7">
        <f t="shared" si="0"/>
        <v>0.70842621090766145</v>
      </c>
      <c r="M9" s="2" t="s">
        <v>397</v>
      </c>
    </row>
    <row r="10" spans="1:13" ht="18.5" hidden="1" thickTop="1" thickBot="1" x14ac:dyDescent="0.25">
      <c r="A10" s="3" t="s">
        <v>398</v>
      </c>
      <c r="B10" s="8">
        <v>307928</v>
      </c>
      <c r="C10" s="8">
        <v>434063</v>
      </c>
      <c r="D10" s="9">
        <f t="shared" si="0"/>
        <v>0.70940854207799331</v>
      </c>
      <c r="M10" s="2" t="s">
        <v>398</v>
      </c>
    </row>
    <row r="11" spans="1:13" ht="18.5" hidden="1" thickTop="1" thickBot="1" x14ac:dyDescent="0.25">
      <c r="A11" s="5" t="s">
        <v>399</v>
      </c>
      <c r="B11" s="6">
        <v>298655</v>
      </c>
      <c r="C11" s="6">
        <v>393015</v>
      </c>
      <c r="D11" s="7">
        <f t="shared" si="0"/>
        <v>0.75990738266987268</v>
      </c>
      <c r="M11" s="2" t="s">
        <v>399</v>
      </c>
    </row>
    <row r="12" spans="1:13" ht="18.5" hidden="1" thickTop="1" thickBot="1" x14ac:dyDescent="0.25">
      <c r="A12" s="3" t="s">
        <v>400</v>
      </c>
      <c r="B12" s="8">
        <v>302306</v>
      </c>
      <c r="C12" s="8">
        <v>406096</v>
      </c>
      <c r="D12" s="9">
        <f t="shared" si="0"/>
        <v>0.74442003861155981</v>
      </c>
      <c r="M12" s="2" t="s">
        <v>400</v>
      </c>
    </row>
    <row r="13" spans="1:13" ht="18.5" hidden="1" thickTop="1" thickBot="1" x14ac:dyDescent="0.25">
      <c r="A13" s="5" t="s">
        <v>401</v>
      </c>
      <c r="B13" s="6">
        <v>287905</v>
      </c>
      <c r="C13" s="6">
        <v>371479</v>
      </c>
      <c r="D13" s="7">
        <f t="shared" si="0"/>
        <v>0.77502362179288731</v>
      </c>
      <c r="M13" s="2" t="s">
        <v>401</v>
      </c>
    </row>
    <row r="14" spans="1:13" ht="18.5" thickTop="1" thickBot="1" x14ac:dyDescent="0.25">
      <c r="A14" s="3" t="s">
        <v>402</v>
      </c>
      <c r="B14" s="8">
        <v>284704</v>
      </c>
      <c r="C14" s="8">
        <v>378860</v>
      </c>
      <c r="D14" s="9">
        <f t="shared" si="0"/>
        <v>0.75147547906878531</v>
      </c>
      <c r="M14" s="2" t="s">
        <v>402</v>
      </c>
    </row>
    <row r="15" spans="1:13" ht="18.5" thickTop="1" thickBot="1" x14ac:dyDescent="0.25">
      <c r="A15" s="5" t="s">
        <v>403</v>
      </c>
      <c r="B15" s="6">
        <v>277349</v>
      </c>
      <c r="C15" s="6">
        <v>362790</v>
      </c>
      <c r="D15" s="7">
        <f t="shared" si="0"/>
        <v>0.76448909837647128</v>
      </c>
      <c r="M15" s="2" t="s">
        <v>403</v>
      </c>
    </row>
    <row r="16" spans="1:13" ht="18.5" thickTop="1" thickBot="1" x14ac:dyDescent="0.25">
      <c r="A16" s="3" t="s">
        <v>43</v>
      </c>
      <c r="B16" s="8">
        <v>288915</v>
      </c>
      <c r="C16" s="8">
        <v>398654</v>
      </c>
      <c r="D16" s="9">
        <f t="shared" si="0"/>
        <v>0.72472620367536766</v>
      </c>
      <c r="M16" s="2" t="s">
        <v>43</v>
      </c>
    </row>
    <row r="17" spans="1:13" ht="18.5" thickTop="1" thickBot="1" x14ac:dyDescent="0.25">
      <c r="A17" s="5" t="s">
        <v>44</v>
      </c>
      <c r="B17" s="6">
        <v>290969</v>
      </c>
      <c r="C17" s="6">
        <v>389713</v>
      </c>
      <c r="D17" s="7">
        <f t="shared" si="0"/>
        <v>0.7466237975125285</v>
      </c>
      <c r="M17" s="2" t="s">
        <v>44</v>
      </c>
    </row>
    <row r="18" spans="1:13" ht="18.5" thickTop="1" thickBot="1" x14ac:dyDescent="0.25">
      <c r="A18" s="3" t="s">
        <v>45</v>
      </c>
      <c r="B18" s="8">
        <v>301475</v>
      </c>
      <c r="C18" s="8">
        <v>393643</v>
      </c>
      <c r="D18" s="9">
        <f t="shared" si="0"/>
        <v>0.76585891277121654</v>
      </c>
      <c r="M18" s="2" t="s">
        <v>45</v>
      </c>
    </row>
    <row r="19" spans="1:13" ht="18.5" thickTop="1" thickBot="1" x14ac:dyDescent="0.25">
      <c r="A19" s="5" t="s">
        <v>331</v>
      </c>
      <c r="B19" s="6">
        <v>274329</v>
      </c>
      <c r="C19" s="6">
        <v>398141</v>
      </c>
      <c r="D19" s="7">
        <f t="shared" si="0"/>
        <v>0.68902474249072565</v>
      </c>
      <c r="M19" s="2" t="s">
        <v>331</v>
      </c>
    </row>
    <row r="20" spans="1:13" ht="18.5" thickTop="1" thickBot="1" x14ac:dyDescent="0.25">
      <c r="A20" s="3" t="s">
        <v>332</v>
      </c>
      <c r="B20" s="8">
        <v>319103</v>
      </c>
      <c r="C20" s="8">
        <v>421273</v>
      </c>
      <c r="D20" s="9">
        <f t="shared" si="0"/>
        <v>0.75747318247312312</v>
      </c>
      <c r="M20" s="2" t="s">
        <v>332</v>
      </c>
    </row>
    <row r="21" spans="1:13" ht="18.5" thickTop="1" thickBot="1" x14ac:dyDescent="0.25">
      <c r="A21" s="168" t="s">
        <v>337</v>
      </c>
      <c r="B21" s="169">
        <v>298650</v>
      </c>
      <c r="C21" s="169">
        <v>403812</v>
      </c>
      <c r="D21" s="170">
        <f t="shared" si="0"/>
        <v>0.73957683278357256</v>
      </c>
      <c r="M21" s="2" t="s">
        <v>337</v>
      </c>
    </row>
    <row r="22" spans="1:13" ht="18.5" thickTop="1" thickBot="1" x14ac:dyDescent="0.25">
      <c r="A22" s="3" t="s">
        <v>342</v>
      </c>
      <c r="B22" s="8">
        <v>297648</v>
      </c>
      <c r="C22" s="8">
        <v>405459</v>
      </c>
      <c r="D22" s="9">
        <f t="shared" si="0"/>
        <v>0.73410135180129188</v>
      </c>
      <c r="M22" s="2" t="s">
        <v>342</v>
      </c>
    </row>
    <row r="23" spans="1:13" ht="18.5" thickTop="1" thickBot="1" x14ac:dyDescent="0.25">
      <c r="A23" s="168" t="s">
        <v>343</v>
      </c>
      <c r="B23" s="169">
        <v>291773</v>
      </c>
      <c r="C23" s="169">
        <v>425560</v>
      </c>
      <c r="D23" s="170">
        <f t="shared" si="0"/>
        <v>0.68562129899426638</v>
      </c>
      <c r="M23" s="2" t="s">
        <v>343</v>
      </c>
    </row>
    <row r="24" spans="1:13" ht="18.5" thickTop="1" thickBot="1" x14ac:dyDescent="0.25">
      <c r="A24" s="3" t="s">
        <v>344</v>
      </c>
      <c r="B24" s="8">
        <v>282386</v>
      </c>
      <c r="C24" s="8">
        <v>387683</v>
      </c>
      <c r="D24" s="9">
        <f t="shared" si="0"/>
        <v>0.7283940745402816</v>
      </c>
      <c r="M24" s="2" t="s">
        <v>404</v>
      </c>
    </row>
    <row r="25" spans="1:13" ht="18.5" thickTop="1" thickBot="1" x14ac:dyDescent="0.25">
      <c r="A25" s="168" t="s">
        <v>394</v>
      </c>
      <c r="B25" s="169">
        <v>301276</v>
      </c>
      <c r="C25" s="169">
        <v>401120</v>
      </c>
      <c r="D25" s="170">
        <f t="shared" si="0"/>
        <v>0.75108695652173918</v>
      </c>
      <c r="M25" s="2" t="s">
        <v>405</v>
      </c>
    </row>
    <row r="26" spans="1:13" ht="18.5" thickTop="1" thickBot="1" x14ac:dyDescent="0.25">
      <c r="A26" s="3" t="s">
        <v>432</v>
      </c>
      <c r="B26" s="8">
        <v>295437</v>
      </c>
      <c r="C26" s="8">
        <v>408316</v>
      </c>
      <c r="D26" s="9">
        <f t="shared" si="0"/>
        <v>0.72354989762830746</v>
      </c>
      <c r="M26" s="2" t="s">
        <v>432</v>
      </c>
    </row>
    <row r="27" spans="1:13" ht="18.5" thickTop="1" thickBot="1" x14ac:dyDescent="0.25">
      <c r="A27" s="168" t="s">
        <v>584</v>
      </c>
      <c r="B27" s="166">
        <v>305062</v>
      </c>
      <c r="C27" s="166">
        <v>461647</v>
      </c>
      <c r="D27" s="170">
        <f t="shared" si="0"/>
        <v>0.66081226564886153</v>
      </c>
      <c r="M27" s="2" t="s">
        <v>584</v>
      </c>
    </row>
    <row r="28" spans="1:13" ht="18.5" thickTop="1" thickBot="1" x14ac:dyDescent="0.25">
      <c r="A28" s="3" t="s">
        <v>597</v>
      </c>
      <c r="B28" s="345">
        <v>296321</v>
      </c>
      <c r="C28" s="345">
        <v>474267</v>
      </c>
      <c r="D28" s="9">
        <f t="shared" si="0"/>
        <v>0.62479784593910181</v>
      </c>
      <c r="M28" s="2" t="s">
        <v>598</v>
      </c>
    </row>
    <row r="29" spans="1:13" ht="18.5" thickTop="1" thickBot="1" x14ac:dyDescent="0.25">
      <c r="A29" s="168" t="s">
        <v>599</v>
      </c>
      <c r="B29" s="166">
        <v>277611</v>
      </c>
      <c r="C29" s="166">
        <v>450485</v>
      </c>
      <c r="D29" s="170">
        <f t="shared" si="0"/>
        <v>0.61624915368991195</v>
      </c>
      <c r="M29" s="2" t="s">
        <v>600</v>
      </c>
    </row>
    <row r="30" spans="1:13" ht="18.5" thickTop="1" thickBot="1" x14ac:dyDescent="0.25">
      <c r="A30" s="3" t="s">
        <v>601</v>
      </c>
      <c r="B30" s="345">
        <v>317849</v>
      </c>
      <c r="C30" s="345">
        <v>472608</v>
      </c>
      <c r="D30" s="9">
        <f t="shared" si="0"/>
        <v>0.67254257227977521</v>
      </c>
      <c r="M30" s="2" t="s">
        <v>602</v>
      </c>
    </row>
    <row r="31" spans="1:13" ht="18.5" thickTop="1" thickBot="1" x14ac:dyDescent="0.25">
      <c r="A31" s="165" t="s">
        <v>415</v>
      </c>
      <c r="B31" s="166">
        <f>SUM(B26:B30)</f>
        <v>1492280</v>
      </c>
      <c r="C31" s="166">
        <f>SUM(C26:C30)</f>
        <v>2267323</v>
      </c>
      <c r="D31" s="170">
        <f t="shared" si="0"/>
        <v>0.65816824510667427</v>
      </c>
      <c r="M31" s="2" t="s">
        <v>416</v>
      </c>
    </row>
    <row r="32" spans="1:13" ht="18" thickTop="1" x14ac:dyDescent="0.2">
      <c r="A32" s="165"/>
      <c r="B32" s="166"/>
      <c r="C32" s="166"/>
      <c r="D32" s="167"/>
    </row>
    <row r="33" spans="1:1" x14ac:dyDescent="0.2">
      <c r="A33" s="2" t="s">
        <v>48</v>
      </c>
    </row>
    <row r="34" spans="1:1" x14ac:dyDescent="0.2">
      <c r="A34" s="2" t="s">
        <v>49</v>
      </c>
    </row>
  </sheetData>
  <mergeCells count="1">
    <mergeCell ref="E2:G2"/>
  </mergeCells>
  <phoneticPr fontId="4"/>
  <dataValidations disablePrompts="1" count="1">
    <dataValidation type="list" allowBlank="1" showInputMessage="1" showErrorMessage="1" sqref="B2">
      <formula1>$M$7:$M$31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I6" sqref="I6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100</v>
      </c>
      <c r="B1" s="57"/>
      <c r="D1" s="15" t="str">
        <f>'10波及計算'!A1</f>
        <v>《 オホーツク圏 》</v>
      </c>
    </row>
    <row r="3" spans="1:4" ht="16.5" customHeight="1" x14ac:dyDescent="0.2">
      <c r="A3" s="619" t="s">
        <v>0</v>
      </c>
      <c r="B3" s="301" t="s">
        <v>101</v>
      </c>
      <c r="C3" s="301" t="s">
        <v>101</v>
      </c>
      <c r="D3" s="619" t="s">
        <v>85</v>
      </c>
    </row>
    <row r="4" spans="1:4" ht="16.5" customHeight="1" x14ac:dyDescent="0.2">
      <c r="A4" s="620"/>
      <c r="B4" s="303" t="s">
        <v>581</v>
      </c>
      <c r="C4" s="303" t="s">
        <v>589</v>
      </c>
      <c r="D4" s="620"/>
    </row>
    <row r="5" spans="1:4" ht="16.5" customHeight="1" x14ac:dyDescent="0.2">
      <c r="A5" s="299" t="s">
        <v>460</v>
      </c>
      <c r="B5" s="59">
        <v>4737</v>
      </c>
      <c r="C5" s="60">
        <f>'11取引基本表'!CS6</f>
        <v>88291</v>
      </c>
      <c r="D5" s="61">
        <f t="shared" ref="D5:D69" si="0">IF(ISERROR(B5/C5),"0",(B5/C5))</f>
        <v>5.3652127623427075E-2</v>
      </c>
    </row>
    <row r="6" spans="1:4" ht="16.5" customHeight="1" x14ac:dyDescent="0.2">
      <c r="A6" s="299" t="s">
        <v>461</v>
      </c>
      <c r="B6" s="59">
        <v>771</v>
      </c>
      <c r="C6" s="62">
        <f>'11取引基本表'!CS7</f>
        <v>16529</v>
      </c>
      <c r="D6" s="61">
        <f t="shared" si="0"/>
        <v>4.6645290096194565E-2</v>
      </c>
    </row>
    <row r="7" spans="1:4" ht="16.5" customHeight="1" x14ac:dyDescent="0.2">
      <c r="A7" s="299" t="s">
        <v>462</v>
      </c>
      <c r="B7" s="59">
        <v>6106</v>
      </c>
      <c r="C7" s="62">
        <f>'11取引基本表'!CS8</f>
        <v>85658</v>
      </c>
      <c r="D7" s="61">
        <f t="shared" si="0"/>
        <v>7.1283476149338068E-2</v>
      </c>
    </row>
    <row r="8" spans="1:4" ht="16.5" customHeight="1" x14ac:dyDescent="0.2">
      <c r="A8" s="299" t="s">
        <v>463</v>
      </c>
      <c r="B8" s="59">
        <v>2821</v>
      </c>
      <c r="C8" s="62">
        <f>'11取引基本表'!CS9</f>
        <v>11267</v>
      </c>
      <c r="D8" s="61">
        <f t="shared" si="0"/>
        <v>0.2503772077749179</v>
      </c>
    </row>
    <row r="9" spans="1:4" ht="16.5" customHeight="1" x14ac:dyDescent="0.2">
      <c r="A9" s="299" t="s">
        <v>464</v>
      </c>
      <c r="B9" s="59">
        <v>1318</v>
      </c>
      <c r="C9" s="62">
        <f>'11取引基本表'!CS10</f>
        <v>23892</v>
      </c>
      <c r="D9" s="61">
        <f t="shared" si="0"/>
        <v>5.5164908756068977E-2</v>
      </c>
    </row>
    <row r="10" spans="1:4" ht="16.5" customHeight="1" x14ac:dyDescent="0.2">
      <c r="A10" s="299" t="s">
        <v>465</v>
      </c>
      <c r="B10" s="59">
        <v>4000</v>
      </c>
      <c r="C10" s="62">
        <f>'11取引基本表'!CS11</f>
        <v>64732</v>
      </c>
      <c r="D10" s="61">
        <f t="shared" si="0"/>
        <v>6.1793239819563743E-2</v>
      </c>
    </row>
    <row r="11" spans="1:4" ht="16.5" customHeight="1" x14ac:dyDescent="0.2">
      <c r="A11" s="299" t="s">
        <v>466</v>
      </c>
      <c r="B11" s="59">
        <v>0</v>
      </c>
      <c r="C11" s="62">
        <f>'11取引基本表'!CS12</f>
        <v>0</v>
      </c>
      <c r="D11" s="327" t="str">
        <f t="shared" si="0"/>
        <v>0</v>
      </c>
    </row>
    <row r="12" spans="1:4" ht="16.5" customHeight="1" x14ac:dyDescent="0.2">
      <c r="A12" s="299" t="s">
        <v>467</v>
      </c>
      <c r="B12" s="59">
        <v>161</v>
      </c>
      <c r="C12" s="62">
        <f>'11取引基本表'!CS13</f>
        <v>2399</v>
      </c>
      <c r="D12" s="61">
        <f t="shared" si="0"/>
        <v>6.7111296373488949E-2</v>
      </c>
    </row>
    <row r="13" spans="1:4" ht="16.5" customHeight="1" x14ac:dyDescent="0.2">
      <c r="A13" s="299" t="s">
        <v>468</v>
      </c>
      <c r="B13" s="59">
        <v>905</v>
      </c>
      <c r="C13" s="62">
        <f>'11取引基本表'!CS14</f>
        <v>73899</v>
      </c>
      <c r="D13" s="61">
        <f t="shared" si="0"/>
        <v>1.2246444471508411E-2</v>
      </c>
    </row>
    <row r="14" spans="1:4" ht="16.5" customHeight="1" x14ac:dyDescent="0.2">
      <c r="A14" s="299" t="s">
        <v>469</v>
      </c>
      <c r="B14" s="59">
        <v>3046</v>
      </c>
      <c r="C14" s="62">
        <f>'11取引基本表'!CS15</f>
        <v>96681</v>
      </c>
      <c r="D14" s="61">
        <f t="shared" si="0"/>
        <v>3.1505673296718072E-2</v>
      </c>
    </row>
    <row r="15" spans="1:4" ht="16.5" customHeight="1" x14ac:dyDescent="0.2">
      <c r="A15" s="299" t="s">
        <v>470</v>
      </c>
      <c r="B15" s="59">
        <v>72</v>
      </c>
      <c r="C15" s="62">
        <f>'11取引基本表'!CS16</f>
        <v>21372</v>
      </c>
      <c r="D15" s="61">
        <f t="shared" si="0"/>
        <v>3.368893879842785E-3</v>
      </c>
    </row>
    <row r="16" spans="1:4" ht="16.5" customHeight="1" x14ac:dyDescent="0.2">
      <c r="A16" s="299" t="s">
        <v>471</v>
      </c>
      <c r="B16" s="59">
        <v>2215</v>
      </c>
      <c r="C16" s="63">
        <f>'11取引基本表'!CS17</f>
        <v>85310</v>
      </c>
      <c r="D16" s="61">
        <f t="shared" si="0"/>
        <v>2.596413081702028E-2</v>
      </c>
    </row>
    <row r="17" spans="1:4" ht="16.5" customHeight="1" x14ac:dyDescent="0.2">
      <c r="A17" s="299" t="s">
        <v>472</v>
      </c>
      <c r="B17" s="59">
        <v>79</v>
      </c>
      <c r="C17" s="262">
        <f>'11取引基本表'!CS18</f>
        <v>3605</v>
      </c>
      <c r="D17" s="61">
        <f t="shared" si="0"/>
        <v>2.1914008321775313E-2</v>
      </c>
    </row>
    <row r="18" spans="1:4" ht="16.5" customHeight="1" x14ac:dyDescent="0.2">
      <c r="A18" s="299" t="s">
        <v>346</v>
      </c>
      <c r="B18" s="59">
        <v>101</v>
      </c>
      <c r="C18" s="262">
        <f>'11取引基本表'!CS19</f>
        <v>3296</v>
      </c>
      <c r="D18" s="61">
        <f t="shared" si="0"/>
        <v>3.0643203883495146E-2</v>
      </c>
    </row>
    <row r="19" spans="1:4" ht="16.5" customHeight="1" x14ac:dyDescent="0.2">
      <c r="A19" s="299" t="s">
        <v>473</v>
      </c>
      <c r="B19" s="59">
        <v>6</v>
      </c>
      <c r="C19" s="262">
        <f>'11取引基本表'!CS20</f>
        <v>61</v>
      </c>
      <c r="D19" s="61">
        <f t="shared" si="0"/>
        <v>9.8360655737704916E-2</v>
      </c>
    </row>
    <row r="20" spans="1:4" ht="16.5" customHeight="1" x14ac:dyDescent="0.2">
      <c r="A20" s="299" t="s">
        <v>474</v>
      </c>
      <c r="B20" s="59">
        <v>30</v>
      </c>
      <c r="C20" s="262">
        <f>'11取引基本表'!CS21</f>
        <v>334</v>
      </c>
      <c r="D20" s="61">
        <f t="shared" si="0"/>
        <v>8.9820359281437126E-2</v>
      </c>
    </row>
    <row r="21" spans="1:4" ht="16.5" customHeight="1" x14ac:dyDescent="0.2">
      <c r="A21" s="299" t="s">
        <v>475</v>
      </c>
      <c r="B21" s="59">
        <v>1690</v>
      </c>
      <c r="C21" s="262">
        <f>'11取引基本表'!CS22</f>
        <v>32063</v>
      </c>
      <c r="D21" s="61">
        <f t="shared" si="0"/>
        <v>5.2708729688425909E-2</v>
      </c>
    </row>
    <row r="22" spans="1:4" ht="16.5" customHeight="1" x14ac:dyDescent="0.2">
      <c r="A22" s="299" t="s">
        <v>476</v>
      </c>
      <c r="B22" s="59">
        <v>176</v>
      </c>
      <c r="C22" s="262">
        <f>'11取引基本表'!CS23</f>
        <v>1272</v>
      </c>
      <c r="D22" s="61">
        <f t="shared" si="0"/>
        <v>0.13836477987421383</v>
      </c>
    </row>
    <row r="23" spans="1:4" ht="16.5" customHeight="1" x14ac:dyDescent="0.2">
      <c r="A23" s="299" t="s">
        <v>477</v>
      </c>
      <c r="B23" s="59">
        <v>4</v>
      </c>
      <c r="C23" s="262">
        <f>'11取引基本表'!CS24</f>
        <v>1067</v>
      </c>
      <c r="D23" s="61">
        <f t="shared" si="0"/>
        <v>3.7488284910965324E-3</v>
      </c>
    </row>
    <row r="24" spans="1:4" ht="16.5" customHeight="1" x14ac:dyDescent="0.2">
      <c r="A24" s="299" t="s">
        <v>478</v>
      </c>
      <c r="B24" s="59">
        <v>39</v>
      </c>
      <c r="C24" s="262">
        <f>'11取引基本表'!CS25</f>
        <v>184</v>
      </c>
      <c r="D24" s="61">
        <f t="shared" si="0"/>
        <v>0.21195652173913043</v>
      </c>
    </row>
    <row r="25" spans="1:4" ht="16.5" customHeight="1" x14ac:dyDescent="0.2">
      <c r="A25" s="299" t="s">
        <v>479</v>
      </c>
      <c r="B25" s="59">
        <v>349</v>
      </c>
      <c r="C25" s="262">
        <f>'11取引基本表'!CS26</f>
        <v>3751</v>
      </c>
      <c r="D25" s="61">
        <f t="shared" si="0"/>
        <v>9.3041855505198612E-2</v>
      </c>
    </row>
    <row r="26" spans="1:4" ht="16.5" customHeight="1" x14ac:dyDescent="0.2">
      <c r="A26" s="299" t="s">
        <v>480</v>
      </c>
      <c r="B26" s="59">
        <v>15</v>
      </c>
      <c r="C26" s="262">
        <f>'11取引基本表'!CS27</f>
        <v>1861</v>
      </c>
      <c r="D26" s="61">
        <f t="shared" si="0"/>
        <v>8.0601826974744765E-3</v>
      </c>
    </row>
    <row r="27" spans="1:4" ht="16.5" customHeight="1" x14ac:dyDescent="0.2">
      <c r="A27" s="299" t="s">
        <v>481</v>
      </c>
      <c r="B27" s="59">
        <v>28</v>
      </c>
      <c r="C27" s="262">
        <f>'11取引基本表'!CS28</f>
        <v>4182</v>
      </c>
      <c r="D27" s="61">
        <f t="shared" si="0"/>
        <v>6.6953610712577718E-3</v>
      </c>
    </row>
    <row r="28" spans="1:4" ht="16.5" customHeight="1" x14ac:dyDescent="0.2">
      <c r="A28" s="299" t="s">
        <v>482</v>
      </c>
      <c r="B28" s="59">
        <v>25</v>
      </c>
      <c r="C28" s="262">
        <f>'11取引基本表'!CS29</f>
        <v>3761</v>
      </c>
      <c r="D28" s="61">
        <f t="shared" si="0"/>
        <v>6.6471683063015156E-3</v>
      </c>
    </row>
    <row r="29" spans="1:4" ht="16.5" customHeight="1" x14ac:dyDescent="0.2">
      <c r="A29" s="299" t="s">
        <v>483</v>
      </c>
      <c r="B29" s="59">
        <v>13</v>
      </c>
      <c r="C29" s="262">
        <f>'11取引基本表'!CS30</f>
        <v>333</v>
      </c>
      <c r="D29" s="61">
        <f t="shared" si="0"/>
        <v>3.903903903903904E-2</v>
      </c>
    </row>
    <row r="30" spans="1:4" ht="16.5" customHeight="1" x14ac:dyDescent="0.2">
      <c r="A30" s="299" t="s">
        <v>484</v>
      </c>
      <c r="B30" s="59">
        <v>164</v>
      </c>
      <c r="C30" s="262">
        <f>'11取引基本表'!CS31</f>
        <v>2194</v>
      </c>
      <c r="D30" s="61">
        <f t="shared" si="0"/>
        <v>7.4749316317228809E-2</v>
      </c>
    </row>
    <row r="31" spans="1:4" ht="16.5" customHeight="1" x14ac:dyDescent="0.2">
      <c r="A31" s="299" t="s">
        <v>485</v>
      </c>
      <c r="B31" s="59">
        <v>6</v>
      </c>
      <c r="C31" s="262">
        <f>'11取引基本表'!CS32</f>
        <v>60</v>
      </c>
      <c r="D31" s="327">
        <f t="shared" si="0"/>
        <v>0.1</v>
      </c>
    </row>
    <row r="32" spans="1:4" ht="16.5" customHeight="1" x14ac:dyDescent="0.2">
      <c r="A32" s="299" t="s">
        <v>486</v>
      </c>
      <c r="B32" s="59">
        <v>0</v>
      </c>
      <c r="C32" s="262">
        <f>'11取引基本表'!CS33</f>
        <v>0</v>
      </c>
      <c r="D32" s="327" t="str">
        <f t="shared" si="0"/>
        <v>0</v>
      </c>
    </row>
    <row r="33" spans="1:4" ht="16.5" customHeight="1" x14ac:dyDescent="0.2">
      <c r="A33" s="299" t="s">
        <v>487</v>
      </c>
      <c r="B33" s="59">
        <v>287</v>
      </c>
      <c r="C33" s="262">
        <f>'11取引基本表'!CS34</f>
        <v>8816</v>
      </c>
      <c r="D33" s="61">
        <f t="shared" si="0"/>
        <v>3.255444646098004E-2</v>
      </c>
    </row>
    <row r="34" spans="1:4" ht="16.5" customHeight="1" x14ac:dyDescent="0.2">
      <c r="A34" s="299" t="s">
        <v>488</v>
      </c>
      <c r="B34" s="59">
        <v>0</v>
      </c>
      <c r="C34" s="262">
        <f>'11取引基本表'!CS35</f>
        <v>0</v>
      </c>
      <c r="D34" s="327" t="str">
        <f t="shared" si="0"/>
        <v>0</v>
      </c>
    </row>
    <row r="35" spans="1:4" ht="16.5" customHeight="1" x14ac:dyDescent="0.2">
      <c r="A35" s="299" t="s">
        <v>489</v>
      </c>
      <c r="B35" s="59">
        <v>15</v>
      </c>
      <c r="C35" s="262">
        <f>'11取引基本表'!CS36</f>
        <v>115</v>
      </c>
      <c r="D35" s="61">
        <f t="shared" si="0"/>
        <v>0.13043478260869565</v>
      </c>
    </row>
    <row r="36" spans="1:4" ht="16.5" customHeight="1" x14ac:dyDescent="0.2">
      <c r="A36" s="299" t="s">
        <v>490</v>
      </c>
      <c r="B36" s="59">
        <v>11</v>
      </c>
      <c r="C36" s="262">
        <f>'11取引基本表'!CS37</f>
        <v>228</v>
      </c>
      <c r="D36" s="61">
        <f t="shared" si="0"/>
        <v>4.8245614035087717E-2</v>
      </c>
    </row>
    <row r="37" spans="1:4" ht="16.5" customHeight="1" x14ac:dyDescent="0.2">
      <c r="A37" s="299" t="s">
        <v>491</v>
      </c>
      <c r="B37" s="59">
        <v>364</v>
      </c>
      <c r="C37" s="262">
        <f>'11取引基本表'!CS38</f>
        <v>5777</v>
      </c>
      <c r="D37" s="61">
        <f t="shared" si="0"/>
        <v>6.3008481911026482E-2</v>
      </c>
    </row>
    <row r="38" spans="1:4" ht="16.5" customHeight="1" x14ac:dyDescent="0.2">
      <c r="A38" s="299" t="s">
        <v>492</v>
      </c>
      <c r="B38" s="59">
        <v>600</v>
      </c>
      <c r="C38" s="262">
        <f>'11取引基本表'!CS39</f>
        <v>10979</v>
      </c>
      <c r="D38" s="61">
        <f t="shared" si="0"/>
        <v>5.4649785955005012E-2</v>
      </c>
    </row>
    <row r="39" spans="1:4" ht="16.5" customHeight="1" x14ac:dyDescent="0.2">
      <c r="A39" s="299" t="s">
        <v>493</v>
      </c>
      <c r="B39" s="59">
        <v>300</v>
      </c>
      <c r="C39" s="262">
        <f>'11取引基本表'!CS40</f>
        <v>7915</v>
      </c>
      <c r="D39" s="61">
        <f t="shared" si="0"/>
        <v>3.7902716361339232E-2</v>
      </c>
    </row>
    <row r="40" spans="1:4" ht="16.5" customHeight="1" x14ac:dyDescent="0.2">
      <c r="A40" s="299" t="s">
        <v>494</v>
      </c>
      <c r="B40" s="59">
        <v>131</v>
      </c>
      <c r="C40" s="262">
        <f>'11取引基本表'!CS41</f>
        <v>2198</v>
      </c>
      <c r="D40" s="61">
        <f t="shared" si="0"/>
        <v>5.9599636032757052E-2</v>
      </c>
    </row>
    <row r="41" spans="1:4" ht="16.5" customHeight="1" x14ac:dyDescent="0.2">
      <c r="A41" s="299" t="s">
        <v>495</v>
      </c>
      <c r="B41" s="59">
        <v>242</v>
      </c>
      <c r="C41" s="262">
        <f>'11取引基本表'!CS42</f>
        <v>3312</v>
      </c>
      <c r="D41" s="61">
        <f t="shared" si="0"/>
        <v>7.3067632850241551E-2</v>
      </c>
    </row>
    <row r="42" spans="1:4" ht="16.5" customHeight="1" x14ac:dyDescent="0.2">
      <c r="A42" s="299" t="s">
        <v>496</v>
      </c>
      <c r="B42" s="59">
        <v>241</v>
      </c>
      <c r="C42" s="262">
        <f>'11取引基本表'!CS43</f>
        <v>1695</v>
      </c>
      <c r="D42" s="61">
        <f t="shared" si="0"/>
        <v>0.14218289085545724</v>
      </c>
    </row>
    <row r="43" spans="1:4" ht="16.5" customHeight="1" x14ac:dyDescent="0.2">
      <c r="A43" s="299" t="s">
        <v>497</v>
      </c>
      <c r="B43" s="59">
        <v>4743</v>
      </c>
      <c r="C43" s="262">
        <f>'11取引基本表'!CS44</f>
        <v>69198</v>
      </c>
      <c r="D43" s="61">
        <f t="shared" si="0"/>
        <v>6.8542443423220328E-2</v>
      </c>
    </row>
    <row r="44" spans="1:4" ht="16.5" customHeight="1" x14ac:dyDescent="0.2">
      <c r="A44" s="299" t="s">
        <v>498</v>
      </c>
      <c r="B44" s="59">
        <v>1541</v>
      </c>
      <c r="C44" s="262">
        <f>'11取引基本表'!CS45</f>
        <v>21775</v>
      </c>
      <c r="D44" s="61">
        <f t="shared" si="0"/>
        <v>7.0769230769230765E-2</v>
      </c>
    </row>
    <row r="45" spans="1:4" ht="16.5" customHeight="1" x14ac:dyDescent="0.2">
      <c r="A45" s="299" t="s">
        <v>499</v>
      </c>
      <c r="B45" s="59">
        <v>4747</v>
      </c>
      <c r="C45" s="262">
        <f>'11取引基本表'!CS46</f>
        <v>76327</v>
      </c>
      <c r="D45" s="61">
        <f t="shared" si="0"/>
        <v>6.2192933038112332E-2</v>
      </c>
    </row>
    <row r="46" spans="1:4" ht="16.5" customHeight="1" x14ac:dyDescent="0.2">
      <c r="A46" s="299" t="s">
        <v>500</v>
      </c>
      <c r="B46" s="59">
        <v>1877</v>
      </c>
      <c r="C46" s="262">
        <f>'11取引基本表'!CS47</f>
        <v>21064</v>
      </c>
      <c r="D46" s="61">
        <f t="shared" si="0"/>
        <v>8.9109380934295476E-2</v>
      </c>
    </row>
    <row r="47" spans="1:4" ht="16.5" customHeight="1" x14ac:dyDescent="0.2">
      <c r="A47" s="299" t="s">
        <v>501</v>
      </c>
      <c r="B47" s="59">
        <v>262</v>
      </c>
      <c r="C47" s="262">
        <f>'11取引基本表'!CS48</f>
        <v>6641</v>
      </c>
      <c r="D47" s="61">
        <f t="shared" si="0"/>
        <v>3.9451889775636198E-2</v>
      </c>
    </row>
    <row r="48" spans="1:4" ht="16.5" customHeight="1" x14ac:dyDescent="0.2">
      <c r="A48" s="299" t="s">
        <v>502</v>
      </c>
      <c r="B48" s="59">
        <v>393</v>
      </c>
      <c r="C48" s="262">
        <f>'11取引基本表'!CS49</f>
        <v>16317</v>
      </c>
      <c r="D48" s="61">
        <f t="shared" si="0"/>
        <v>2.4085309799595514E-2</v>
      </c>
    </row>
    <row r="49" spans="1:4" ht="16.5" customHeight="1" x14ac:dyDescent="0.2">
      <c r="A49" s="299" t="s">
        <v>503</v>
      </c>
      <c r="B49" s="59">
        <v>855</v>
      </c>
      <c r="C49" s="262">
        <f>'11取引基本表'!CS50</f>
        <v>13224</v>
      </c>
      <c r="D49" s="61">
        <f t="shared" si="0"/>
        <v>6.4655172413793108E-2</v>
      </c>
    </row>
    <row r="50" spans="1:4" ht="16.5" customHeight="1" x14ac:dyDescent="0.2">
      <c r="A50" s="299" t="s">
        <v>504</v>
      </c>
      <c r="B50" s="59">
        <v>20963</v>
      </c>
      <c r="C50" s="262">
        <f>'11取引基本表'!CS51</f>
        <v>161844</v>
      </c>
      <c r="D50" s="61">
        <f t="shared" si="0"/>
        <v>0.12952596327327551</v>
      </c>
    </row>
    <row r="51" spans="1:4" ht="16.5" customHeight="1" x14ac:dyDescent="0.2">
      <c r="A51" s="299" t="s">
        <v>505</v>
      </c>
      <c r="B51" s="59">
        <v>2279</v>
      </c>
      <c r="C51" s="262">
        <f>'11取引基本表'!CS52</f>
        <v>46923</v>
      </c>
      <c r="D51" s="61">
        <f t="shared" si="0"/>
        <v>4.8568932080216523E-2</v>
      </c>
    </row>
    <row r="52" spans="1:4" ht="16.5" customHeight="1" x14ac:dyDescent="0.2">
      <c r="A52" s="299" t="s">
        <v>506</v>
      </c>
      <c r="B52" s="59">
        <v>1179</v>
      </c>
      <c r="C52" s="262">
        <f>'11取引基本表'!CS53</f>
        <v>118844</v>
      </c>
      <c r="D52" s="61">
        <f t="shared" si="0"/>
        <v>9.9205681397462227E-3</v>
      </c>
    </row>
    <row r="53" spans="1:4" ht="16.5" customHeight="1" x14ac:dyDescent="0.2">
      <c r="A53" s="299" t="s">
        <v>507</v>
      </c>
      <c r="B53" s="59">
        <v>6031</v>
      </c>
      <c r="C53" s="262">
        <f>'11取引基本表'!CS54</f>
        <v>90633</v>
      </c>
      <c r="D53" s="61">
        <f t="shared" si="0"/>
        <v>6.6543091368486088E-2</v>
      </c>
    </row>
    <row r="54" spans="1:4" ht="16.5" customHeight="1" x14ac:dyDescent="0.2">
      <c r="A54" s="299" t="s">
        <v>508</v>
      </c>
      <c r="B54" s="59">
        <v>767</v>
      </c>
      <c r="C54" s="262">
        <f>'11取引基本表'!CS55</f>
        <v>4669</v>
      </c>
      <c r="D54" s="61">
        <f t="shared" si="0"/>
        <v>0.16427500535446563</v>
      </c>
    </row>
    <row r="55" spans="1:4" x14ac:dyDescent="0.2">
      <c r="A55" s="299" t="s">
        <v>509</v>
      </c>
      <c r="B55" s="59">
        <v>428</v>
      </c>
      <c r="C55" s="262">
        <f>'11取引基本表'!CS56</f>
        <v>35077</v>
      </c>
      <c r="D55" s="61">
        <f t="shared" si="0"/>
        <v>1.2201727627790289E-2</v>
      </c>
    </row>
    <row r="56" spans="1:4" x14ac:dyDescent="0.2">
      <c r="A56" s="299" t="s">
        <v>510</v>
      </c>
      <c r="B56" s="59">
        <v>1058</v>
      </c>
      <c r="C56" s="262">
        <f>'11取引基本表'!CS57</f>
        <v>11328</v>
      </c>
      <c r="D56" s="61">
        <f t="shared" si="0"/>
        <v>9.3396892655367228E-2</v>
      </c>
    </row>
    <row r="57" spans="1:4" x14ac:dyDescent="0.2">
      <c r="A57" s="299" t="s">
        <v>511</v>
      </c>
      <c r="B57" s="59">
        <v>7564</v>
      </c>
      <c r="C57" s="262">
        <f>'11取引基本表'!CS58</f>
        <v>170145</v>
      </c>
      <c r="D57" s="61">
        <f t="shared" si="0"/>
        <v>4.4456199124276355E-2</v>
      </c>
    </row>
    <row r="58" spans="1:4" x14ac:dyDescent="0.2">
      <c r="A58" s="299" t="s">
        <v>512</v>
      </c>
      <c r="B58" s="59">
        <v>5112</v>
      </c>
      <c r="C58" s="262">
        <f>'11取引基本表'!CS59</f>
        <v>62973</v>
      </c>
      <c r="D58" s="61">
        <f t="shared" si="0"/>
        <v>8.117764756324139E-2</v>
      </c>
    </row>
    <row r="59" spans="1:4" x14ac:dyDescent="0.2">
      <c r="A59" s="299" t="s">
        <v>513</v>
      </c>
      <c r="B59" s="59">
        <v>11224</v>
      </c>
      <c r="C59" s="262">
        <f>'11取引基本表'!CS60</f>
        <v>125219</v>
      </c>
      <c r="D59" s="61">
        <f t="shared" si="0"/>
        <v>8.963495955086688E-2</v>
      </c>
    </row>
    <row r="60" spans="1:4" x14ac:dyDescent="0.2">
      <c r="A60" s="131" t="s">
        <v>514</v>
      </c>
      <c r="B60" s="59">
        <v>5533</v>
      </c>
      <c r="C60" s="262">
        <f>'11取引基本表'!CS61</f>
        <v>26942</v>
      </c>
      <c r="D60" s="61">
        <f t="shared" si="0"/>
        <v>0.20536708484893476</v>
      </c>
    </row>
    <row r="61" spans="1:4" x14ac:dyDescent="0.2">
      <c r="A61" s="131" t="s">
        <v>515</v>
      </c>
      <c r="B61" s="59">
        <v>2180</v>
      </c>
      <c r="C61" s="262">
        <f>'11取引基本表'!CS62</f>
        <v>17475</v>
      </c>
      <c r="D61" s="61">
        <f t="shared" si="0"/>
        <v>0.12474964234620887</v>
      </c>
    </row>
    <row r="62" spans="1:4" x14ac:dyDescent="0.2">
      <c r="A62" s="131" t="s">
        <v>516</v>
      </c>
      <c r="B62" s="59">
        <v>7544</v>
      </c>
      <c r="C62" s="262">
        <f>'11取引基本表'!CS63</f>
        <v>103172</v>
      </c>
      <c r="D62" s="61">
        <f t="shared" si="0"/>
        <v>7.3120614120110103E-2</v>
      </c>
    </row>
    <row r="63" spans="1:4" x14ac:dyDescent="0.2">
      <c r="A63" s="131" t="s">
        <v>517</v>
      </c>
      <c r="B63" s="59">
        <v>2588</v>
      </c>
      <c r="C63" s="262">
        <f>'11取引基本表'!CS64</f>
        <v>19808</v>
      </c>
      <c r="D63" s="61">
        <f t="shared" si="0"/>
        <v>0.13065428109854604</v>
      </c>
    </row>
    <row r="64" spans="1:4" x14ac:dyDescent="0.2">
      <c r="A64" s="131" t="s">
        <v>518</v>
      </c>
      <c r="B64" s="59">
        <v>6068</v>
      </c>
      <c r="C64" s="262">
        <f>'11取引基本表'!CS65</f>
        <v>32753</v>
      </c>
      <c r="D64" s="61">
        <f t="shared" si="0"/>
        <v>0.18526547186517264</v>
      </c>
    </row>
    <row r="65" spans="1:4" x14ac:dyDescent="0.2">
      <c r="A65" s="131" t="s">
        <v>519</v>
      </c>
      <c r="B65" s="59">
        <v>1453</v>
      </c>
      <c r="C65" s="262">
        <f>'11取引基本表'!CS66</f>
        <v>14080</v>
      </c>
      <c r="D65" s="61">
        <f t="shared" si="0"/>
        <v>0.10319602272727273</v>
      </c>
    </row>
    <row r="66" spans="1:4" x14ac:dyDescent="0.2">
      <c r="A66" s="131" t="s">
        <v>520</v>
      </c>
      <c r="B66" s="59">
        <v>3680</v>
      </c>
      <c r="C66" s="262">
        <f>'11取引基本表'!CS67</f>
        <v>17699</v>
      </c>
      <c r="D66" s="61">
        <f t="shared" si="0"/>
        <v>0.20792135148878468</v>
      </c>
    </row>
    <row r="67" spans="1:4" x14ac:dyDescent="0.2">
      <c r="A67" s="131" t="s">
        <v>521</v>
      </c>
      <c r="B67" s="59">
        <v>0</v>
      </c>
      <c r="C67" s="262">
        <f>'11取引基本表'!CS68</f>
        <v>2950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131137</v>
      </c>
      <c r="C68" s="304">
        <f>SUM(C5:C67)</f>
        <v>1956169</v>
      </c>
      <c r="D68" s="61">
        <f t="shared" si="0"/>
        <v>6.7037663923720292E-2</v>
      </c>
    </row>
    <row r="69" spans="1:4" x14ac:dyDescent="0.2">
      <c r="A69" s="132" t="s">
        <v>422</v>
      </c>
      <c r="B69" s="302">
        <v>24</v>
      </c>
      <c r="C69" s="305">
        <f>'11取引基本表'!CS69</f>
        <v>10373</v>
      </c>
      <c r="D69" s="61">
        <f t="shared" si="0"/>
        <v>2.3136990263183262E-3</v>
      </c>
    </row>
    <row r="70" spans="1:4" x14ac:dyDescent="0.2">
      <c r="A70" s="132" t="s">
        <v>423</v>
      </c>
      <c r="B70" s="302">
        <f>B68+B69</f>
        <v>131161</v>
      </c>
      <c r="C70" s="302">
        <f>C68+C69</f>
        <v>1966542</v>
      </c>
      <c r="D70" s="306">
        <f t="shared" ref="D70" si="1">IF(ISERROR(B70/C70),"0",(B70/C70))</f>
        <v>6.6696261763033796E-2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H9" sqref="H9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419</v>
      </c>
      <c r="B1" s="57"/>
      <c r="D1" s="15" t="str">
        <f>'10波及計算'!A1</f>
        <v>《 オホーツク圏 》</v>
      </c>
    </row>
    <row r="3" spans="1:4" ht="16.5" customHeight="1" x14ac:dyDescent="0.2">
      <c r="A3" s="619" t="s">
        <v>0</v>
      </c>
      <c r="B3" s="301" t="s">
        <v>101</v>
      </c>
      <c r="C3" s="301" t="s">
        <v>101</v>
      </c>
      <c r="D3" s="619" t="s">
        <v>420</v>
      </c>
    </row>
    <row r="4" spans="1:4" ht="16.5" customHeight="1" x14ac:dyDescent="0.2">
      <c r="A4" s="620"/>
      <c r="B4" s="303" t="s">
        <v>582</v>
      </c>
      <c r="C4" s="303" t="s">
        <v>589</v>
      </c>
      <c r="D4" s="620"/>
    </row>
    <row r="5" spans="1:4" ht="16.5" customHeight="1" x14ac:dyDescent="0.2">
      <c r="A5" s="299" t="s">
        <v>460</v>
      </c>
      <c r="B5" s="59">
        <v>1288</v>
      </c>
      <c r="C5" s="60">
        <f>'20就業誘発係数'!C5</f>
        <v>88291</v>
      </c>
      <c r="D5" s="61">
        <f t="shared" ref="D5:D69" si="0">IF(ISERROR(B5/C5),"0",(B5/C5))</f>
        <v>1.4588123364782367E-2</v>
      </c>
    </row>
    <row r="6" spans="1:4" ht="16.5" customHeight="1" x14ac:dyDescent="0.2">
      <c r="A6" s="299" t="s">
        <v>461</v>
      </c>
      <c r="B6" s="59">
        <v>234</v>
      </c>
      <c r="C6" s="62">
        <f>'20就業誘発係数'!C6</f>
        <v>16529</v>
      </c>
      <c r="D6" s="61">
        <f t="shared" si="0"/>
        <v>1.4156936293786677E-2</v>
      </c>
    </row>
    <row r="7" spans="1:4" ht="16.5" customHeight="1" x14ac:dyDescent="0.2">
      <c r="A7" s="299" t="s">
        <v>462</v>
      </c>
      <c r="B7" s="59">
        <v>1758</v>
      </c>
      <c r="C7" s="62">
        <f>'20就業誘発係数'!C7</f>
        <v>85658</v>
      </c>
      <c r="D7" s="61">
        <f t="shared" si="0"/>
        <v>2.052347708328469E-2</v>
      </c>
    </row>
    <row r="8" spans="1:4" ht="16.5" customHeight="1" x14ac:dyDescent="0.2">
      <c r="A8" s="299" t="s">
        <v>463</v>
      </c>
      <c r="B8" s="59">
        <v>2355</v>
      </c>
      <c r="C8" s="62">
        <f>'20就業誘発係数'!C8</f>
        <v>11267</v>
      </c>
      <c r="D8" s="61">
        <f t="shared" si="0"/>
        <v>0.20901748468980208</v>
      </c>
    </row>
    <row r="9" spans="1:4" ht="16.5" customHeight="1" x14ac:dyDescent="0.2">
      <c r="A9" s="299" t="s">
        <v>464</v>
      </c>
      <c r="B9" s="59">
        <v>1284</v>
      </c>
      <c r="C9" s="62">
        <f>'20就業誘発係数'!C9</f>
        <v>23892</v>
      </c>
      <c r="D9" s="61">
        <f t="shared" si="0"/>
        <v>5.3741838272225013E-2</v>
      </c>
    </row>
    <row r="10" spans="1:4" ht="16.5" customHeight="1" x14ac:dyDescent="0.2">
      <c r="A10" s="299" t="s">
        <v>465</v>
      </c>
      <c r="B10" s="59">
        <v>1186</v>
      </c>
      <c r="C10" s="62">
        <f>'20就業誘発係数'!C10</f>
        <v>64732</v>
      </c>
      <c r="D10" s="61">
        <f t="shared" si="0"/>
        <v>1.8321695606500647E-2</v>
      </c>
    </row>
    <row r="11" spans="1:4" ht="16.5" customHeight="1" x14ac:dyDescent="0.2">
      <c r="A11" s="299" t="s">
        <v>466</v>
      </c>
      <c r="B11" s="59">
        <v>0</v>
      </c>
      <c r="C11" s="62">
        <f>'20就業誘発係数'!C11</f>
        <v>0</v>
      </c>
      <c r="D11" s="327" t="str">
        <f t="shared" si="0"/>
        <v>0</v>
      </c>
    </row>
    <row r="12" spans="1:4" ht="16.5" customHeight="1" x14ac:dyDescent="0.2">
      <c r="A12" s="299" t="s">
        <v>467</v>
      </c>
      <c r="B12" s="59">
        <v>161</v>
      </c>
      <c r="C12" s="62">
        <f>'20就業誘発係数'!C12</f>
        <v>2399</v>
      </c>
      <c r="D12" s="61">
        <f t="shared" si="0"/>
        <v>6.7111296373488949E-2</v>
      </c>
    </row>
    <row r="13" spans="1:4" ht="16.5" customHeight="1" x14ac:dyDescent="0.2">
      <c r="A13" s="299" t="s">
        <v>468</v>
      </c>
      <c r="B13" s="59">
        <v>897</v>
      </c>
      <c r="C13" s="62">
        <f>'20就業誘発係数'!C13</f>
        <v>73899</v>
      </c>
      <c r="D13" s="61">
        <f t="shared" si="0"/>
        <v>1.2138188608776844E-2</v>
      </c>
    </row>
    <row r="14" spans="1:4" ht="16.5" customHeight="1" x14ac:dyDescent="0.2">
      <c r="A14" s="299" t="s">
        <v>469</v>
      </c>
      <c r="B14" s="59">
        <v>2939</v>
      </c>
      <c r="C14" s="62">
        <f>'20就業誘発係数'!C14</f>
        <v>96681</v>
      </c>
      <c r="D14" s="61">
        <f t="shared" si="0"/>
        <v>3.0398940846702041E-2</v>
      </c>
    </row>
    <row r="15" spans="1:4" ht="16.5" customHeight="1" x14ac:dyDescent="0.2">
      <c r="A15" s="299" t="s">
        <v>470</v>
      </c>
      <c r="B15" s="59">
        <v>70</v>
      </c>
      <c r="C15" s="62">
        <f>'20就業誘発係数'!C15</f>
        <v>21372</v>
      </c>
      <c r="D15" s="61">
        <f t="shared" si="0"/>
        <v>3.2753134942915966E-3</v>
      </c>
    </row>
    <row r="16" spans="1:4" ht="16.5" customHeight="1" x14ac:dyDescent="0.2">
      <c r="A16" s="299" t="s">
        <v>471</v>
      </c>
      <c r="B16" s="59">
        <v>2118</v>
      </c>
      <c r="C16" s="63">
        <f>'20就業誘発係数'!C16</f>
        <v>85310</v>
      </c>
      <c r="D16" s="61">
        <f t="shared" si="0"/>
        <v>2.4827101160473566E-2</v>
      </c>
    </row>
    <row r="17" spans="1:4" ht="16.5" customHeight="1" x14ac:dyDescent="0.2">
      <c r="A17" s="299" t="s">
        <v>472</v>
      </c>
      <c r="B17" s="59">
        <v>73</v>
      </c>
      <c r="C17" s="262">
        <f>'20就業誘発係数'!C17</f>
        <v>3605</v>
      </c>
      <c r="D17" s="61">
        <f t="shared" si="0"/>
        <v>2.0249653259361997E-2</v>
      </c>
    </row>
    <row r="18" spans="1:4" ht="16.5" customHeight="1" x14ac:dyDescent="0.2">
      <c r="A18" s="299" t="s">
        <v>346</v>
      </c>
      <c r="B18" s="59">
        <v>99</v>
      </c>
      <c r="C18" s="262">
        <f>'20就業誘発係数'!C18</f>
        <v>3296</v>
      </c>
      <c r="D18" s="61">
        <f t="shared" si="0"/>
        <v>3.0036407766990292E-2</v>
      </c>
    </row>
    <row r="19" spans="1:4" ht="16.5" customHeight="1" x14ac:dyDescent="0.2">
      <c r="A19" s="299" t="s">
        <v>473</v>
      </c>
      <c r="B19" s="59">
        <v>3</v>
      </c>
      <c r="C19" s="262">
        <f>'20就業誘発係数'!C19</f>
        <v>61</v>
      </c>
      <c r="D19" s="61">
        <f t="shared" si="0"/>
        <v>4.9180327868852458E-2</v>
      </c>
    </row>
    <row r="20" spans="1:4" ht="16.5" customHeight="1" x14ac:dyDescent="0.2">
      <c r="A20" s="299" t="s">
        <v>474</v>
      </c>
      <c r="B20" s="59">
        <v>16</v>
      </c>
      <c r="C20" s="262">
        <f>'20就業誘発係数'!C20</f>
        <v>334</v>
      </c>
      <c r="D20" s="61">
        <f t="shared" si="0"/>
        <v>4.790419161676647E-2</v>
      </c>
    </row>
    <row r="21" spans="1:4" ht="16.5" customHeight="1" x14ac:dyDescent="0.2">
      <c r="A21" s="299" t="s">
        <v>475</v>
      </c>
      <c r="B21" s="59">
        <v>1599</v>
      </c>
      <c r="C21" s="262">
        <f>'20就業誘発係数'!C21</f>
        <v>32063</v>
      </c>
      <c r="D21" s="61">
        <f t="shared" si="0"/>
        <v>4.9870567320587596E-2</v>
      </c>
    </row>
    <row r="22" spans="1:4" ht="16.5" customHeight="1" x14ac:dyDescent="0.2">
      <c r="A22" s="299" t="s">
        <v>476</v>
      </c>
      <c r="B22" s="59">
        <v>121</v>
      </c>
      <c r="C22" s="262">
        <f>'20就業誘発係数'!C22</f>
        <v>1272</v>
      </c>
      <c r="D22" s="61">
        <f t="shared" si="0"/>
        <v>9.5125786163522019E-2</v>
      </c>
    </row>
    <row r="23" spans="1:4" ht="16.5" customHeight="1" x14ac:dyDescent="0.2">
      <c r="A23" s="299" t="s">
        <v>477</v>
      </c>
      <c r="B23" s="59">
        <v>4</v>
      </c>
      <c r="C23" s="262">
        <f>'20就業誘発係数'!C23</f>
        <v>1067</v>
      </c>
      <c r="D23" s="61">
        <f t="shared" si="0"/>
        <v>3.7488284910965324E-3</v>
      </c>
    </row>
    <row r="24" spans="1:4" ht="16.5" customHeight="1" x14ac:dyDescent="0.2">
      <c r="A24" s="299" t="s">
        <v>478</v>
      </c>
      <c r="B24" s="59">
        <v>29</v>
      </c>
      <c r="C24" s="262">
        <f>'20就業誘発係数'!C24</f>
        <v>184</v>
      </c>
      <c r="D24" s="61">
        <f t="shared" si="0"/>
        <v>0.15760869565217392</v>
      </c>
    </row>
    <row r="25" spans="1:4" ht="16.5" customHeight="1" x14ac:dyDescent="0.2">
      <c r="A25" s="299" t="s">
        <v>479</v>
      </c>
      <c r="B25" s="59">
        <v>305</v>
      </c>
      <c r="C25" s="262">
        <f>'20就業誘発係数'!C25</f>
        <v>3751</v>
      </c>
      <c r="D25" s="61">
        <f t="shared" si="0"/>
        <v>8.1311650226606233E-2</v>
      </c>
    </row>
    <row r="26" spans="1:4" ht="16.5" customHeight="1" x14ac:dyDescent="0.2">
      <c r="A26" s="299" t="s">
        <v>480</v>
      </c>
      <c r="B26" s="59">
        <v>15</v>
      </c>
      <c r="C26" s="262">
        <f>'20就業誘発係数'!C26</f>
        <v>1861</v>
      </c>
      <c r="D26" s="61">
        <f t="shared" si="0"/>
        <v>8.0601826974744765E-3</v>
      </c>
    </row>
    <row r="27" spans="1:4" ht="16.5" customHeight="1" x14ac:dyDescent="0.2">
      <c r="A27" s="299" t="s">
        <v>481</v>
      </c>
      <c r="B27" s="59">
        <v>28</v>
      </c>
      <c r="C27" s="262">
        <f>'20就業誘発係数'!C27</f>
        <v>4182</v>
      </c>
      <c r="D27" s="61">
        <f t="shared" si="0"/>
        <v>6.6953610712577718E-3</v>
      </c>
    </row>
    <row r="28" spans="1:4" ht="16.5" customHeight="1" x14ac:dyDescent="0.2">
      <c r="A28" s="299" t="s">
        <v>482</v>
      </c>
      <c r="B28" s="59">
        <v>23</v>
      </c>
      <c r="C28" s="262">
        <f>'20就業誘発係数'!C28</f>
        <v>3761</v>
      </c>
      <c r="D28" s="61">
        <f t="shared" si="0"/>
        <v>6.1153948417973945E-3</v>
      </c>
    </row>
    <row r="29" spans="1:4" ht="16.5" customHeight="1" x14ac:dyDescent="0.2">
      <c r="A29" s="299" t="s">
        <v>483</v>
      </c>
      <c r="B29" s="59">
        <v>13</v>
      </c>
      <c r="C29" s="262">
        <f>'20就業誘発係数'!C29</f>
        <v>333</v>
      </c>
      <c r="D29" s="61">
        <f t="shared" si="0"/>
        <v>3.903903903903904E-2</v>
      </c>
    </row>
    <row r="30" spans="1:4" ht="16.5" customHeight="1" x14ac:dyDescent="0.2">
      <c r="A30" s="299" t="s">
        <v>484</v>
      </c>
      <c r="B30" s="59">
        <v>164</v>
      </c>
      <c r="C30" s="262">
        <f>'20就業誘発係数'!C30</f>
        <v>2194</v>
      </c>
      <c r="D30" s="61">
        <f t="shared" si="0"/>
        <v>7.4749316317228809E-2</v>
      </c>
    </row>
    <row r="31" spans="1:4" ht="16.5" customHeight="1" x14ac:dyDescent="0.2">
      <c r="A31" s="299" t="s">
        <v>485</v>
      </c>
      <c r="B31" s="59">
        <v>4</v>
      </c>
      <c r="C31" s="262">
        <f>'20就業誘発係数'!C31</f>
        <v>60</v>
      </c>
      <c r="D31" s="327">
        <f t="shared" si="0"/>
        <v>6.6666666666666666E-2</v>
      </c>
    </row>
    <row r="32" spans="1:4" ht="16.5" customHeight="1" x14ac:dyDescent="0.2">
      <c r="A32" s="299" t="s">
        <v>486</v>
      </c>
      <c r="B32" s="59">
        <v>0</v>
      </c>
      <c r="C32" s="262">
        <f>'20就業誘発係数'!C32</f>
        <v>0</v>
      </c>
      <c r="D32" s="327" t="str">
        <f t="shared" si="0"/>
        <v>0</v>
      </c>
    </row>
    <row r="33" spans="1:4" ht="16.5" customHeight="1" x14ac:dyDescent="0.2">
      <c r="A33" s="299" t="s">
        <v>487</v>
      </c>
      <c r="B33" s="59">
        <v>278</v>
      </c>
      <c r="C33" s="262">
        <f>'20就業誘発係数'!C33</f>
        <v>8816</v>
      </c>
      <c r="D33" s="61">
        <f t="shared" si="0"/>
        <v>3.1533575317604354E-2</v>
      </c>
    </row>
    <row r="34" spans="1:4" ht="16.5" customHeight="1" x14ac:dyDescent="0.2">
      <c r="A34" s="299" t="s">
        <v>488</v>
      </c>
      <c r="B34" s="59">
        <v>0</v>
      </c>
      <c r="C34" s="262">
        <f>'20就業誘発係数'!C34</f>
        <v>0</v>
      </c>
      <c r="D34" s="327" t="str">
        <f t="shared" si="0"/>
        <v>0</v>
      </c>
    </row>
    <row r="35" spans="1:4" x14ac:dyDescent="0.2">
      <c r="A35" s="299" t="s">
        <v>489</v>
      </c>
      <c r="B35" s="59">
        <v>9</v>
      </c>
      <c r="C35" s="262">
        <f>'20就業誘発係数'!C35</f>
        <v>115</v>
      </c>
      <c r="D35" s="61">
        <f t="shared" si="0"/>
        <v>7.8260869565217397E-2</v>
      </c>
    </row>
    <row r="36" spans="1:4" x14ac:dyDescent="0.2">
      <c r="A36" s="299" t="s">
        <v>490</v>
      </c>
      <c r="B36" s="59">
        <v>9</v>
      </c>
      <c r="C36" s="262">
        <f>'20就業誘発係数'!C36</f>
        <v>228</v>
      </c>
      <c r="D36" s="61">
        <f t="shared" si="0"/>
        <v>3.9473684210526314E-2</v>
      </c>
    </row>
    <row r="37" spans="1:4" x14ac:dyDescent="0.2">
      <c r="A37" s="299" t="s">
        <v>491</v>
      </c>
      <c r="B37" s="59">
        <v>303</v>
      </c>
      <c r="C37" s="262">
        <f>'20就業誘発係数'!C37</f>
        <v>5777</v>
      </c>
      <c r="D37" s="61">
        <f t="shared" si="0"/>
        <v>5.2449368184178641E-2</v>
      </c>
    </row>
    <row r="38" spans="1:4" x14ac:dyDescent="0.2">
      <c r="A38" s="299" t="s">
        <v>492</v>
      </c>
      <c r="B38" s="59">
        <v>547</v>
      </c>
      <c r="C38" s="262">
        <f>'20就業誘発係数'!C38</f>
        <v>10979</v>
      </c>
      <c r="D38" s="61">
        <f t="shared" si="0"/>
        <v>4.9822388195646231E-2</v>
      </c>
    </row>
    <row r="39" spans="1:4" x14ac:dyDescent="0.2">
      <c r="A39" s="299" t="s">
        <v>493</v>
      </c>
      <c r="B39" s="59">
        <v>294</v>
      </c>
      <c r="C39" s="262">
        <f>'20就業誘発係数'!C39</f>
        <v>7915</v>
      </c>
      <c r="D39" s="61">
        <f t="shared" si="0"/>
        <v>3.7144662034112444E-2</v>
      </c>
    </row>
    <row r="40" spans="1:4" x14ac:dyDescent="0.2">
      <c r="A40" s="299" t="s">
        <v>494</v>
      </c>
      <c r="B40" s="59">
        <v>93</v>
      </c>
      <c r="C40" s="262">
        <f>'20就業誘発係数'!C40</f>
        <v>2198</v>
      </c>
      <c r="D40" s="61">
        <f t="shared" si="0"/>
        <v>4.2311191992720654E-2</v>
      </c>
    </row>
    <row r="41" spans="1:4" x14ac:dyDescent="0.2">
      <c r="A41" s="299" t="s">
        <v>495</v>
      </c>
      <c r="B41" s="59">
        <v>213</v>
      </c>
      <c r="C41" s="262">
        <f>'20就業誘発係数'!C41</f>
        <v>3312</v>
      </c>
      <c r="D41" s="61">
        <f t="shared" si="0"/>
        <v>6.4311594202898545E-2</v>
      </c>
    </row>
    <row r="42" spans="1:4" x14ac:dyDescent="0.2">
      <c r="A42" s="299" t="s">
        <v>496</v>
      </c>
      <c r="B42" s="59">
        <v>194</v>
      </c>
      <c r="C42" s="262">
        <f>'20就業誘発係数'!C42</f>
        <v>1695</v>
      </c>
      <c r="D42" s="61">
        <f t="shared" si="0"/>
        <v>0.11445427728613569</v>
      </c>
    </row>
    <row r="43" spans="1:4" x14ac:dyDescent="0.2">
      <c r="A43" s="299" t="s">
        <v>497</v>
      </c>
      <c r="B43" s="59">
        <v>4317</v>
      </c>
      <c r="C43" s="262">
        <f>'20就業誘発係数'!C43</f>
        <v>69198</v>
      </c>
      <c r="D43" s="61">
        <f t="shared" si="0"/>
        <v>6.2386196132836212E-2</v>
      </c>
    </row>
    <row r="44" spans="1:4" x14ac:dyDescent="0.2">
      <c r="A44" s="299" t="s">
        <v>498</v>
      </c>
      <c r="B44" s="59">
        <v>1400</v>
      </c>
      <c r="C44" s="262">
        <f>'20就業誘発係数'!C44</f>
        <v>21775</v>
      </c>
      <c r="D44" s="61">
        <f t="shared" si="0"/>
        <v>6.4293915040183697E-2</v>
      </c>
    </row>
    <row r="45" spans="1:4" x14ac:dyDescent="0.2">
      <c r="A45" s="299" t="s">
        <v>499</v>
      </c>
      <c r="B45" s="59">
        <v>4293</v>
      </c>
      <c r="C45" s="262">
        <f>'20就業誘発係数'!C45</f>
        <v>76327</v>
      </c>
      <c r="D45" s="61">
        <f t="shared" si="0"/>
        <v>5.6244841275040286E-2</v>
      </c>
    </row>
    <row r="46" spans="1:4" x14ac:dyDescent="0.2">
      <c r="A46" s="299" t="s">
        <v>500</v>
      </c>
      <c r="B46" s="59">
        <v>1691</v>
      </c>
      <c r="C46" s="262">
        <f>'20就業誘発係数'!C46</f>
        <v>21064</v>
      </c>
      <c r="D46" s="61">
        <f t="shared" si="0"/>
        <v>8.0279149259399926E-2</v>
      </c>
    </row>
    <row r="47" spans="1:4" x14ac:dyDescent="0.2">
      <c r="A47" s="299" t="s">
        <v>501</v>
      </c>
      <c r="B47" s="59">
        <v>262</v>
      </c>
      <c r="C47" s="262">
        <f>'20就業誘発係数'!C47</f>
        <v>6641</v>
      </c>
      <c r="D47" s="61">
        <f t="shared" si="0"/>
        <v>3.9451889775636198E-2</v>
      </c>
    </row>
    <row r="48" spans="1:4" x14ac:dyDescent="0.2">
      <c r="A48" s="299" t="s">
        <v>502</v>
      </c>
      <c r="B48" s="59">
        <v>393</v>
      </c>
      <c r="C48" s="262">
        <f>'20就業誘発係数'!C48</f>
        <v>16317</v>
      </c>
      <c r="D48" s="61">
        <f t="shared" si="0"/>
        <v>2.4085309799595514E-2</v>
      </c>
    </row>
    <row r="49" spans="1:4" x14ac:dyDescent="0.2">
      <c r="A49" s="299" t="s">
        <v>503</v>
      </c>
      <c r="B49" s="59">
        <v>832</v>
      </c>
      <c r="C49" s="262">
        <f>'20就業誘発係数'!C49</f>
        <v>13224</v>
      </c>
      <c r="D49" s="61">
        <f t="shared" si="0"/>
        <v>6.2915910465819722E-2</v>
      </c>
    </row>
    <row r="50" spans="1:4" x14ac:dyDescent="0.2">
      <c r="A50" s="299" t="s">
        <v>504</v>
      </c>
      <c r="B50" s="59">
        <v>19073</v>
      </c>
      <c r="C50" s="262">
        <f>'20就業誘発係数'!C50</f>
        <v>161844</v>
      </c>
      <c r="D50" s="61">
        <f t="shared" si="0"/>
        <v>0.11784805120980697</v>
      </c>
    </row>
    <row r="51" spans="1:4" x14ac:dyDescent="0.2">
      <c r="A51" s="299" t="s">
        <v>505</v>
      </c>
      <c r="B51" s="59">
        <v>2159</v>
      </c>
      <c r="C51" s="262">
        <f>'20就業誘発係数'!C51</f>
        <v>46923</v>
      </c>
      <c r="D51" s="61">
        <f t="shared" si="0"/>
        <v>4.6011550838607931E-2</v>
      </c>
    </row>
    <row r="52" spans="1:4" x14ac:dyDescent="0.2">
      <c r="A52" s="299" t="s">
        <v>506</v>
      </c>
      <c r="B52" s="59">
        <v>758</v>
      </c>
      <c r="C52" s="262">
        <f>'20就業誘発係数'!C52</f>
        <v>118844</v>
      </c>
      <c r="D52" s="61">
        <f t="shared" si="0"/>
        <v>6.3781091178351451E-3</v>
      </c>
    </row>
    <row r="53" spans="1:4" x14ac:dyDescent="0.2">
      <c r="A53" s="299" t="s">
        <v>507</v>
      </c>
      <c r="B53" s="59">
        <v>5549</v>
      </c>
      <c r="C53" s="262">
        <f>'20就業誘発係数'!C53</f>
        <v>90633</v>
      </c>
      <c r="D53" s="61">
        <f t="shared" si="0"/>
        <v>6.1224940143214945E-2</v>
      </c>
    </row>
    <row r="54" spans="1:4" x14ac:dyDescent="0.2">
      <c r="A54" s="299" t="s">
        <v>508</v>
      </c>
      <c r="B54" s="59">
        <v>741</v>
      </c>
      <c r="C54" s="262">
        <f>'20就業誘発係数'!C54</f>
        <v>4669</v>
      </c>
      <c r="D54" s="61">
        <f t="shared" si="0"/>
        <v>0.1587063611051617</v>
      </c>
    </row>
    <row r="55" spans="1:4" x14ac:dyDescent="0.2">
      <c r="A55" s="299" t="s">
        <v>509</v>
      </c>
      <c r="B55" s="59">
        <v>424</v>
      </c>
      <c r="C55" s="262">
        <f>'20就業誘発係数'!C55</f>
        <v>35077</v>
      </c>
      <c r="D55" s="61">
        <f t="shared" si="0"/>
        <v>1.2087692790147391E-2</v>
      </c>
    </row>
    <row r="56" spans="1:4" x14ac:dyDescent="0.2">
      <c r="A56" s="299" t="s">
        <v>510</v>
      </c>
      <c r="B56" s="59">
        <v>957</v>
      </c>
      <c r="C56" s="262">
        <f>'20就業誘発係数'!C56</f>
        <v>11328</v>
      </c>
      <c r="D56" s="61">
        <f t="shared" si="0"/>
        <v>8.4480932203389827E-2</v>
      </c>
    </row>
    <row r="57" spans="1:4" x14ac:dyDescent="0.2">
      <c r="A57" s="299" t="s">
        <v>511</v>
      </c>
      <c r="B57" s="59">
        <v>7564</v>
      </c>
      <c r="C57" s="262">
        <f>'20就業誘発係数'!C57</f>
        <v>170145</v>
      </c>
      <c r="D57" s="61">
        <f t="shared" si="0"/>
        <v>4.4456199124276355E-2</v>
      </c>
    </row>
    <row r="58" spans="1:4" x14ac:dyDescent="0.2">
      <c r="A58" s="299" t="s">
        <v>512</v>
      </c>
      <c r="B58" s="59">
        <v>5104</v>
      </c>
      <c r="C58" s="262">
        <f>'20就業誘発係数'!C58</f>
        <v>62973</v>
      </c>
      <c r="D58" s="61">
        <f t="shared" si="0"/>
        <v>8.1050608991154946E-2</v>
      </c>
    </row>
    <row r="59" spans="1:4" x14ac:dyDescent="0.2">
      <c r="A59" s="299" t="s">
        <v>513</v>
      </c>
      <c r="B59" s="59">
        <v>10580</v>
      </c>
      <c r="C59" s="262">
        <f>'20就業誘発係数'!C59</f>
        <v>125219</v>
      </c>
      <c r="D59" s="61">
        <f t="shared" si="0"/>
        <v>8.4491970068440087E-2</v>
      </c>
    </row>
    <row r="60" spans="1:4" x14ac:dyDescent="0.2">
      <c r="A60" s="131" t="s">
        <v>514</v>
      </c>
      <c r="B60" s="59">
        <v>5533</v>
      </c>
      <c r="C60" s="262">
        <f>'20就業誘発係数'!C60</f>
        <v>26942</v>
      </c>
      <c r="D60" s="61">
        <f t="shared" si="0"/>
        <v>0.20536708484893476</v>
      </c>
    </row>
    <row r="61" spans="1:4" x14ac:dyDescent="0.2">
      <c r="A61" s="131" t="s">
        <v>515</v>
      </c>
      <c r="B61" s="59">
        <v>2026</v>
      </c>
      <c r="C61" s="262">
        <f>'20就業誘発係数'!C61</f>
        <v>17475</v>
      </c>
      <c r="D61" s="61">
        <f t="shared" si="0"/>
        <v>0.11593705293276109</v>
      </c>
    </row>
    <row r="62" spans="1:4" x14ac:dyDescent="0.2">
      <c r="A62" s="131" t="s">
        <v>516</v>
      </c>
      <c r="B62" s="59">
        <v>6347</v>
      </c>
      <c r="C62" s="262">
        <f>'20就業誘発係数'!C62</f>
        <v>103172</v>
      </c>
      <c r="D62" s="61">
        <f t="shared" si="0"/>
        <v>6.1518629085410767E-2</v>
      </c>
    </row>
    <row r="63" spans="1:4" x14ac:dyDescent="0.2">
      <c r="A63" s="131" t="s">
        <v>517</v>
      </c>
      <c r="B63" s="59">
        <v>2371</v>
      </c>
      <c r="C63" s="262">
        <f>'20就業誘発係数'!C63</f>
        <v>19808</v>
      </c>
      <c r="D63" s="61">
        <f t="shared" si="0"/>
        <v>0.11969911147011308</v>
      </c>
    </row>
    <row r="64" spans="1:4" x14ac:dyDescent="0.2">
      <c r="A64" s="131" t="s">
        <v>518</v>
      </c>
      <c r="B64" s="59">
        <v>4718</v>
      </c>
      <c r="C64" s="262">
        <f>'20就業誘発係数'!C64</f>
        <v>32753</v>
      </c>
      <c r="D64" s="61">
        <f t="shared" si="0"/>
        <v>0.14404787347723871</v>
      </c>
    </row>
    <row r="65" spans="1:4" x14ac:dyDescent="0.2">
      <c r="A65" s="131" t="s">
        <v>519</v>
      </c>
      <c r="B65" s="59">
        <v>1394</v>
      </c>
      <c r="C65" s="262">
        <f>'20就業誘発係数'!C65</f>
        <v>14080</v>
      </c>
      <c r="D65" s="61">
        <f t="shared" si="0"/>
        <v>9.9005681818181812E-2</v>
      </c>
    </row>
    <row r="66" spans="1:4" x14ac:dyDescent="0.2">
      <c r="A66" s="131" t="s">
        <v>520</v>
      </c>
      <c r="B66" s="59">
        <v>2251</v>
      </c>
      <c r="C66" s="262">
        <f>'20就業誘発係数'!C66</f>
        <v>17699</v>
      </c>
      <c r="D66" s="61">
        <f t="shared" ref="D66" si="1">IF(ISERROR(B66/C66),"0",(B66/C66))</f>
        <v>0.12718232668512344</v>
      </c>
    </row>
    <row r="67" spans="1:4" x14ac:dyDescent="0.2">
      <c r="A67" s="131" t="s">
        <v>521</v>
      </c>
      <c r="B67" s="59">
        <v>0</v>
      </c>
      <c r="C67" s="262">
        <f>'20就業誘発係数'!C67</f>
        <v>2950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109463</v>
      </c>
      <c r="C68" s="304">
        <f>SUM(C5:C67)</f>
        <v>1956169</v>
      </c>
      <c r="D68" s="61">
        <f t="shared" si="0"/>
        <v>5.5957844133098927E-2</v>
      </c>
    </row>
    <row r="69" spans="1:4" x14ac:dyDescent="0.2">
      <c r="A69" s="132" t="s">
        <v>422</v>
      </c>
      <c r="B69" s="302">
        <v>24</v>
      </c>
      <c r="C69" s="305">
        <f>'20就業誘発係数'!C69</f>
        <v>10373</v>
      </c>
      <c r="D69" s="61">
        <f t="shared" si="0"/>
        <v>2.3136990263183262E-3</v>
      </c>
    </row>
    <row r="70" spans="1:4" x14ac:dyDescent="0.2">
      <c r="A70" s="132" t="s">
        <v>423</v>
      </c>
      <c r="B70" s="302">
        <f>B68+B69</f>
        <v>109487</v>
      </c>
      <c r="C70" s="302">
        <f>C68+C69</f>
        <v>1966542</v>
      </c>
      <c r="D70" s="306">
        <f t="shared" ref="D70" si="2">IF(ISERROR(B70/C70),"0",(B70/C70))</f>
        <v>5.5674885153736864E-2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2023-09-14T09:10:02Z</cp:lastPrinted>
  <dcterms:created xsi:type="dcterms:W3CDTF">2011-12-02T01:36:41Z</dcterms:created>
  <dcterms:modified xsi:type="dcterms:W3CDTF">2023-09-14T09:10:55Z</dcterms:modified>
</cp:coreProperties>
</file>